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DSO\Forms\"/>
    </mc:Choice>
  </mc:AlternateContent>
  <xr:revisionPtr revIDLastSave="0" documentId="8_{8E0060E9-DDE3-4238-9DFF-4E1776C93BD0}" xr6:coauthVersionLast="45" xr6:coauthVersionMax="45" xr10:uidLastSave="{00000000-0000-0000-0000-000000000000}"/>
  <workbookProtection workbookAlgorithmName="SHA-512" workbookHashValue="uXqn6g5154NFgZ065QwLir9Ci7/3vA9/OQCcot7F4J36racsNxw4dbszP8zr/PbTaiAUV4CeuMkqsvO4FJFe0A==" workbookSaltValue="InRkf3mSBUcYTJrRv+wE3Q==" workbookSpinCount="100000" lockStructure="1"/>
  <bookViews>
    <workbookView xWindow="0" yWindow="0" windowWidth="20490" windowHeight="10920" xr2:uid="{00000000-000D-0000-FFFF-FFFF00000000}"/>
  </bookViews>
  <sheets>
    <sheet name="Sum Res" sheetId="5" r:id="rId1"/>
    <sheet name="Schedule" sheetId="1" r:id="rId2"/>
    <sheet name="Detailed Sum" sheetId="6" state="hidden" r:id="rId3"/>
    <sheet name="Break down of Inv" sheetId="7" state="hidden" r:id="rId4"/>
  </sheets>
  <definedNames>
    <definedName name="_xlnm._FilterDatabase" localSheetId="1" hidden="1">Schedule!$B$86:$AT$291</definedName>
    <definedName name="APPNAME">'Sum Res'!$C$3</definedName>
    <definedName name="Arch">'Break down of Inv'!$B$108</definedName>
    <definedName name="Category">Schedule!$B$74:$F$77</definedName>
    <definedName name="Concrete">'Break down of Inv'!$B$30</definedName>
    <definedName name="Embank">'Break down of Inv'!$B$4</definedName>
    <definedName name="_xlnm.Print_Area" localSheetId="2">'Detailed Sum'!$A$4:$AD$32</definedName>
    <definedName name="_xlnm.Print_Area" localSheetId="1">Schedule!$B$81:$AT$107</definedName>
    <definedName name="_xlnm.Print_Area" localSheetId="0">'Sum Res'!$B$2:$H$48</definedName>
    <definedName name="_xlnm.Print_Titles" localSheetId="1">Schedule!$83:$85</definedName>
    <definedName name="Reservoir">'Break down of Inv'!$B$82</definedName>
    <definedName name="Tailings">'Break down of Inv'!$B$56</definedName>
    <definedName name="TASK">'Sum Res'!$C$8</definedName>
    <definedName name="WallType">'Sum Res'!$C$5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P87" i="1" l="1"/>
  <c r="F126" i="7"/>
  <c r="AD130" i="7" l="1"/>
  <c r="AD129" i="7"/>
  <c r="AD128" i="7"/>
  <c r="AD127" i="7"/>
  <c r="AD126" i="7"/>
  <c r="AA130" i="7"/>
  <c r="AA129" i="7"/>
  <c r="AA128" i="7"/>
  <c r="AA127" i="7"/>
  <c r="AA126" i="7"/>
  <c r="X130" i="7"/>
  <c r="X129" i="7"/>
  <c r="X128" i="7"/>
  <c r="X127" i="7"/>
  <c r="X126" i="7"/>
  <c r="U130" i="7"/>
  <c r="U129" i="7"/>
  <c r="U128" i="7"/>
  <c r="U127" i="7"/>
  <c r="U126" i="7"/>
  <c r="R130" i="7"/>
  <c r="R129" i="7"/>
  <c r="R128" i="7"/>
  <c r="R127" i="7"/>
  <c r="R126" i="7"/>
  <c r="O130" i="7"/>
  <c r="O129" i="7"/>
  <c r="O128" i="7"/>
  <c r="O127" i="7"/>
  <c r="O126" i="7"/>
  <c r="L130" i="7"/>
  <c r="L129" i="7"/>
  <c r="L128" i="7"/>
  <c r="L127" i="7"/>
  <c r="L126" i="7"/>
  <c r="I130" i="7"/>
  <c r="I129" i="7"/>
  <c r="I128" i="7"/>
  <c r="I127" i="7"/>
  <c r="I126" i="7"/>
  <c r="F127" i="7"/>
  <c r="F128" i="7"/>
  <c r="F129" i="7"/>
  <c r="F130" i="7"/>
  <c r="AD124" i="7"/>
  <c r="AD123" i="7"/>
  <c r="AD122" i="7"/>
  <c r="AD121" i="7"/>
  <c r="AD120" i="7"/>
  <c r="AA124" i="7"/>
  <c r="AA123" i="7"/>
  <c r="AA122" i="7"/>
  <c r="AA121" i="7"/>
  <c r="AA120" i="7"/>
  <c r="X124" i="7"/>
  <c r="X123" i="7"/>
  <c r="X122" i="7"/>
  <c r="X121" i="7"/>
  <c r="X120" i="7"/>
  <c r="U124" i="7"/>
  <c r="U123" i="7"/>
  <c r="U122" i="7"/>
  <c r="U121" i="7"/>
  <c r="U120" i="7"/>
  <c r="R124" i="7"/>
  <c r="R123" i="7"/>
  <c r="R122" i="7"/>
  <c r="R121" i="7"/>
  <c r="R120" i="7"/>
  <c r="O124" i="7"/>
  <c r="O123" i="7"/>
  <c r="O122" i="7"/>
  <c r="O121" i="7"/>
  <c r="O120" i="7"/>
  <c r="L124" i="7"/>
  <c r="L123" i="7"/>
  <c r="L122" i="7"/>
  <c r="L121" i="7"/>
  <c r="L120" i="7"/>
  <c r="I124" i="7"/>
  <c r="I123" i="7"/>
  <c r="I122" i="7"/>
  <c r="I121" i="7"/>
  <c r="I120" i="7"/>
  <c r="F121" i="7"/>
  <c r="F122" i="7"/>
  <c r="F123" i="7"/>
  <c r="F124" i="7"/>
  <c r="F120" i="7"/>
  <c r="AD118" i="7"/>
  <c r="AD117" i="7"/>
  <c r="AD116" i="7"/>
  <c r="AD115" i="7"/>
  <c r="AD114" i="7"/>
  <c r="AA118" i="7"/>
  <c r="AA117" i="7"/>
  <c r="AA116" i="7"/>
  <c r="AA115" i="7"/>
  <c r="AA114" i="7"/>
  <c r="X118" i="7"/>
  <c r="X117" i="7"/>
  <c r="X116" i="7"/>
  <c r="X115" i="7"/>
  <c r="X114" i="7"/>
  <c r="U118" i="7"/>
  <c r="U117" i="7"/>
  <c r="U116" i="7"/>
  <c r="U115" i="7"/>
  <c r="U114" i="7"/>
  <c r="R118" i="7"/>
  <c r="R117" i="7"/>
  <c r="R116" i="7"/>
  <c r="R115" i="7"/>
  <c r="R114" i="7"/>
  <c r="O118" i="7"/>
  <c r="O117" i="7"/>
  <c r="O116" i="7"/>
  <c r="O115" i="7"/>
  <c r="O114" i="7"/>
  <c r="L118" i="7"/>
  <c r="L117" i="7"/>
  <c r="L116" i="7"/>
  <c r="L115" i="7"/>
  <c r="L114" i="7"/>
  <c r="I118" i="7"/>
  <c r="I117" i="7"/>
  <c r="I116" i="7"/>
  <c r="I115" i="7"/>
  <c r="I114" i="7"/>
  <c r="F115" i="7"/>
  <c r="F116" i="7"/>
  <c r="F117" i="7"/>
  <c r="F118" i="7"/>
  <c r="F114" i="7"/>
  <c r="AD112" i="7"/>
  <c r="AD111" i="7"/>
  <c r="AD110" i="7"/>
  <c r="AD109" i="7"/>
  <c r="AD108" i="7"/>
  <c r="AA112" i="7"/>
  <c r="AA111" i="7"/>
  <c r="AA110" i="7"/>
  <c r="AA109" i="7"/>
  <c r="AA108" i="7"/>
  <c r="X112" i="7"/>
  <c r="X111" i="7"/>
  <c r="X110" i="7"/>
  <c r="X109" i="7"/>
  <c r="X108" i="7"/>
  <c r="U112" i="7"/>
  <c r="U111" i="7"/>
  <c r="U110" i="7"/>
  <c r="U109" i="7"/>
  <c r="U108" i="7"/>
  <c r="R112" i="7"/>
  <c r="R111" i="7"/>
  <c r="R110" i="7"/>
  <c r="R109" i="7"/>
  <c r="R108" i="7"/>
  <c r="O112" i="7"/>
  <c r="O111" i="7"/>
  <c r="O110" i="7"/>
  <c r="O109" i="7"/>
  <c r="O108" i="7"/>
  <c r="L112" i="7"/>
  <c r="L111" i="7"/>
  <c r="L110" i="7"/>
  <c r="L109" i="7"/>
  <c r="L108" i="7"/>
  <c r="I112" i="7"/>
  <c r="I111" i="7"/>
  <c r="I110" i="7"/>
  <c r="I109" i="7"/>
  <c r="I108" i="7"/>
  <c r="F109" i="7"/>
  <c r="F110" i="7"/>
  <c r="F111" i="7"/>
  <c r="F112" i="7"/>
  <c r="F108" i="7"/>
  <c r="AD104" i="7" l="1"/>
  <c r="AD103" i="7"/>
  <c r="AD102" i="7"/>
  <c r="AD101" i="7"/>
  <c r="AD100" i="7"/>
  <c r="AA104" i="7"/>
  <c r="AA103" i="7"/>
  <c r="AA102" i="7"/>
  <c r="AA101" i="7"/>
  <c r="AA100" i="7"/>
  <c r="X104" i="7"/>
  <c r="X103" i="7"/>
  <c r="X102" i="7"/>
  <c r="X101" i="7"/>
  <c r="X100" i="7"/>
  <c r="U104" i="7"/>
  <c r="U103" i="7"/>
  <c r="U102" i="7"/>
  <c r="U101" i="7"/>
  <c r="U100" i="7"/>
  <c r="R104" i="7"/>
  <c r="R103" i="7"/>
  <c r="R102" i="7"/>
  <c r="R101" i="7"/>
  <c r="R100" i="7"/>
  <c r="O104" i="7"/>
  <c r="O103" i="7"/>
  <c r="O102" i="7"/>
  <c r="O101" i="7"/>
  <c r="O100" i="7"/>
  <c r="L104" i="7"/>
  <c r="L103" i="7"/>
  <c r="L102" i="7"/>
  <c r="L101" i="7"/>
  <c r="L100" i="7"/>
  <c r="I104" i="7"/>
  <c r="I103" i="7"/>
  <c r="I102" i="7"/>
  <c r="I101" i="7"/>
  <c r="I100" i="7"/>
  <c r="F101" i="7"/>
  <c r="F102" i="7"/>
  <c r="F103" i="7"/>
  <c r="F104" i="7"/>
  <c r="F100" i="7"/>
  <c r="AD98" i="7"/>
  <c r="AD97" i="7"/>
  <c r="AD96" i="7"/>
  <c r="AD95" i="7"/>
  <c r="AD94" i="7"/>
  <c r="AA98" i="7"/>
  <c r="AA97" i="7"/>
  <c r="AA96" i="7"/>
  <c r="AA95" i="7"/>
  <c r="AA94" i="7"/>
  <c r="X98" i="7"/>
  <c r="X97" i="7"/>
  <c r="X96" i="7"/>
  <c r="X95" i="7"/>
  <c r="X94" i="7"/>
  <c r="U98" i="7"/>
  <c r="U97" i="7"/>
  <c r="U96" i="7"/>
  <c r="U95" i="7"/>
  <c r="U94" i="7"/>
  <c r="R98" i="7"/>
  <c r="R97" i="7"/>
  <c r="R96" i="7"/>
  <c r="R95" i="7"/>
  <c r="R94" i="7"/>
  <c r="O98" i="7"/>
  <c r="O97" i="7"/>
  <c r="O96" i="7"/>
  <c r="O95" i="7"/>
  <c r="O94" i="7"/>
  <c r="L98" i="7"/>
  <c r="L97" i="7"/>
  <c r="L96" i="7"/>
  <c r="L95" i="7"/>
  <c r="L94" i="7"/>
  <c r="I98" i="7"/>
  <c r="I97" i="7"/>
  <c r="I96" i="7"/>
  <c r="I95" i="7"/>
  <c r="I94" i="7"/>
  <c r="F95" i="7"/>
  <c r="F96" i="7"/>
  <c r="F97" i="7"/>
  <c r="F98" i="7"/>
  <c r="F94" i="7"/>
  <c r="AD92" i="7"/>
  <c r="AD91" i="7"/>
  <c r="AD90" i="7"/>
  <c r="AD89" i="7"/>
  <c r="AD88" i="7"/>
  <c r="AA92" i="7"/>
  <c r="AA91" i="7"/>
  <c r="AA90" i="7"/>
  <c r="AA89" i="7"/>
  <c r="AA88" i="7"/>
  <c r="X92" i="7"/>
  <c r="X91" i="7"/>
  <c r="X90" i="7"/>
  <c r="X89" i="7"/>
  <c r="X88" i="7"/>
  <c r="U92" i="7"/>
  <c r="U91" i="7"/>
  <c r="U90" i="7"/>
  <c r="U89" i="7"/>
  <c r="U88" i="7"/>
  <c r="R92" i="7"/>
  <c r="R91" i="7"/>
  <c r="R90" i="7"/>
  <c r="R89" i="7"/>
  <c r="R88" i="7"/>
  <c r="O92" i="7"/>
  <c r="O91" i="7"/>
  <c r="O90" i="7"/>
  <c r="O89" i="7"/>
  <c r="O88" i="7"/>
  <c r="L92" i="7"/>
  <c r="L91" i="7"/>
  <c r="L90" i="7"/>
  <c r="L89" i="7"/>
  <c r="L88" i="7"/>
  <c r="I92" i="7"/>
  <c r="I91" i="7"/>
  <c r="I90" i="7"/>
  <c r="I89" i="7"/>
  <c r="I88" i="7"/>
  <c r="F89" i="7"/>
  <c r="F90" i="7"/>
  <c r="F91" i="7"/>
  <c r="F92" i="7"/>
  <c r="F88" i="7"/>
  <c r="AD86" i="7"/>
  <c r="AD85" i="7"/>
  <c r="AD84" i="7"/>
  <c r="AD83" i="7"/>
  <c r="AD82" i="7"/>
  <c r="AA86" i="7"/>
  <c r="AA85" i="7"/>
  <c r="AA84" i="7"/>
  <c r="AA83" i="7"/>
  <c r="AA82" i="7"/>
  <c r="X86" i="7"/>
  <c r="X85" i="7"/>
  <c r="X84" i="7"/>
  <c r="X83" i="7"/>
  <c r="X82" i="7"/>
  <c r="U86" i="7"/>
  <c r="U85" i="7"/>
  <c r="U84" i="7"/>
  <c r="U83" i="7"/>
  <c r="U82" i="7"/>
  <c r="R86" i="7"/>
  <c r="R85" i="7"/>
  <c r="R84" i="7"/>
  <c r="R83" i="7"/>
  <c r="R82" i="7"/>
  <c r="O86" i="7"/>
  <c r="O85" i="7"/>
  <c r="O84" i="7"/>
  <c r="O83" i="7"/>
  <c r="O82" i="7"/>
  <c r="L86" i="7"/>
  <c r="L85" i="7"/>
  <c r="L84" i="7"/>
  <c r="L83" i="7"/>
  <c r="L82" i="7"/>
  <c r="I86" i="7"/>
  <c r="I85" i="7"/>
  <c r="I84" i="7"/>
  <c r="I83" i="7"/>
  <c r="I82" i="7"/>
  <c r="F83" i="7"/>
  <c r="F84" i="7"/>
  <c r="F85" i="7"/>
  <c r="F86" i="7"/>
  <c r="F82" i="7"/>
  <c r="AD78" i="7"/>
  <c r="AD77" i="7"/>
  <c r="AD76" i="7"/>
  <c r="AD75" i="7"/>
  <c r="AD74" i="7"/>
  <c r="AA78" i="7"/>
  <c r="AA77" i="7"/>
  <c r="AA76" i="7"/>
  <c r="AA75" i="7"/>
  <c r="AA74" i="7"/>
  <c r="X78" i="7"/>
  <c r="X77" i="7"/>
  <c r="X76" i="7"/>
  <c r="X75" i="7"/>
  <c r="X74" i="7"/>
  <c r="U78" i="7"/>
  <c r="U77" i="7"/>
  <c r="U76" i="7"/>
  <c r="U75" i="7"/>
  <c r="U74" i="7"/>
  <c r="R78" i="7"/>
  <c r="R77" i="7"/>
  <c r="R76" i="7"/>
  <c r="R75" i="7"/>
  <c r="R74" i="7"/>
  <c r="O78" i="7"/>
  <c r="O77" i="7"/>
  <c r="O76" i="7"/>
  <c r="O75" i="7"/>
  <c r="O74" i="7"/>
  <c r="L78" i="7"/>
  <c r="L77" i="7"/>
  <c r="L76" i="7"/>
  <c r="L75" i="7"/>
  <c r="L74" i="7"/>
  <c r="I78" i="7"/>
  <c r="I77" i="7"/>
  <c r="I76" i="7"/>
  <c r="I75" i="7"/>
  <c r="I74" i="7"/>
  <c r="F75" i="7"/>
  <c r="F76" i="7"/>
  <c r="F77" i="7"/>
  <c r="F78" i="7"/>
  <c r="F74" i="7"/>
  <c r="AD72" i="7"/>
  <c r="AD71" i="7"/>
  <c r="AD70" i="7"/>
  <c r="AD69" i="7"/>
  <c r="AD68" i="7"/>
  <c r="AA72" i="7"/>
  <c r="AA71" i="7"/>
  <c r="AA70" i="7"/>
  <c r="AA69" i="7"/>
  <c r="AA68" i="7"/>
  <c r="X72" i="7"/>
  <c r="X71" i="7"/>
  <c r="X70" i="7"/>
  <c r="X69" i="7"/>
  <c r="X68" i="7"/>
  <c r="U72" i="7"/>
  <c r="U71" i="7"/>
  <c r="U70" i="7"/>
  <c r="U69" i="7"/>
  <c r="U68" i="7"/>
  <c r="R72" i="7"/>
  <c r="R71" i="7"/>
  <c r="R70" i="7"/>
  <c r="R69" i="7"/>
  <c r="R68" i="7"/>
  <c r="O72" i="7"/>
  <c r="O71" i="7"/>
  <c r="O70" i="7"/>
  <c r="O69" i="7"/>
  <c r="O68" i="7"/>
  <c r="L72" i="7"/>
  <c r="L71" i="7"/>
  <c r="L70" i="7"/>
  <c r="L69" i="7"/>
  <c r="L68" i="7"/>
  <c r="I72" i="7"/>
  <c r="I71" i="7"/>
  <c r="I70" i="7"/>
  <c r="I69" i="7"/>
  <c r="I68" i="7"/>
  <c r="F69" i="7"/>
  <c r="F70" i="7"/>
  <c r="F71" i="7"/>
  <c r="F72" i="7"/>
  <c r="F68" i="7"/>
  <c r="AD66" i="7"/>
  <c r="AD65" i="7"/>
  <c r="AD64" i="7"/>
  <c r="AD63" i="7"/>
  <c r="AD62" i="7"/>
  <c r="AA66" i="7"/>
  <c r="AA65" i="7"/>
  <c r="AA64" i="7"/>
  <c r="AA63" i="7"/>
  <c r="AA62" i="7"/>
  <c r="X66" i="7"/>
  <c r="X65" i="7"/>
  <c r="X64" i="7"/>
  <c r="X63" i="7"/>
  <c r="X62" i="7"/>
  <c r="U66" i="7"/>
  <c r="U65" i="7"/>
  <c r="U64" i="7"/>
  <c r="U63" i="7"/>
  <c r="U62" i="7"/>
  <c r="R66" i="7"/>
  <c r="R65" i="7"/>
  <c r="R64" i="7"/>
  <c r="R63" i="7"/>
  <c r="R62" i="7"/>
  <c r="O66" i="7"/>
  <c r="O65" i="7"/>
  <c r="O64" i="7"/>
  <c r="O63" i="7"/>
  <c r="O62" i="7"/>
  <c r="L66" i="7"/>
  <c r="L65" i="7"/>
  <c r="L64" i="7"/>
  <c r="L63" i="7"/>
  <c r="L62" i="7"/>
  <c r="I66" i="7"/>
  <c r="I65" i="7"/>
  <c r="I64" i="7"/>
  <c r="I63" i="7"/>
  <c r="I62" i="7"/>
  <c r="F63" i="7"/>
  <c r="F64" i="7"/>
  <c r="F65" i="7"/>
  <c r="F66" i="7"/>
  <c r="F62" i="7"/>
  <c r="AD60" i="7"/>
  <c r="AD59" i="7"/>
  <c r="AD58" i="7"/>
  <c r="AD57" i="7"/>
  <c r="AD56" i="7"/>
  <c r="AA60" i="7"/>
  <c r="AA59" i="7"/>
  <c r="AA58" i="7"/>
  <c r="AA57" i="7"/>
  <c r="AA56" i="7"/>
  <c r="X60" i="7"/>
  <c r="X59" i="7"/>
  <c r="X58" i="7"/>
  <c r="X57" i="7"/>
  <c r="X56" i="7"/>
  <c r="U60" i="7"/>
  <c r="U59" i="7"/>
  <c r="U58" i="7"/>
  <c r="U57" i="7"/>
  <c r="U56" i="7"/>
  <c r="R60" i="7"/>
  <c r="R59" i="7"/>
  <c r="R58" i="7"/>
  <c r="R57" i="7"/>
  <c r="R56" i="7"/>
  <c r="O60" i="7"/>
  <c r="O59" i="7"/>
  <c r="O58" i="7"/>
  <c r="O57" i="7"/>
  <c r="O56" i="7"/>
  <c r="L60" i="7"/>
  <c r="L59" i="7"/>
  <c r="L58" i="7"/>
  <c r="L57" i="7"/>
  <c r="L56" i="7"/>
  <c r="I60" i="7"/>
  <c r="I59" i="7"/>
  <c r="I58" i="7"/>
  <c r="I57" i="7"/>
  <c r="I56" i="7"/>
  <c r="F57" i="7"/>
  <c r="F58" i="7"/>
  <c r="F59" i="7"/>
  <c r="F60" i="7"/>
  <c r="F56" i="7"/>
  <c r="AD52" i="7"/>
  <c r="AD51" i="7"/>
  <c r="AD50" i="7"/>
  <c r="AD49" i="7"/>
  <c r="AD48" i="7"/>
  <c r="AA52" i="7"/>
  <c r="AA51" i="7"/>
  <c r="AA50" i="7"/>
  <c r="AA49" i="7"/>
  <c r="AA48" i="7"/>
  <c r="X52" i="7"/>
  <c r="X51" i="7"/>
  <c r="X50" i="7"/>
  <c r="X49" i="7"/>
  <c r="X48" i="7"/>
  <c r="U52" i="7"/>
  <c r="U51" i="7"/>
  <c r="U50" i="7"/>
  <c r="U49" i="7"/>
  <c r="U48" i="7"/>
  <c r="R52" i="7"/>
  <c r="R51" i="7"/>
  <c r="R50" i="7"/>
  <c r="R49" i="7"/>
  <c r="R48" i="7"/>
  <c r="O52" i="7"/>
  <c r="O51" i="7"/>
  <c r="O50" i="7"/>
  <c r="O49" i="7"/>
  <c r="O48" i="7"/>
  <c r="L52" i="7"/>
  <c r="L51" i="7"/>
  <c r="L50" i="7"/>
  <c r="L49" i="7"/>
  <c r="L48" i="7"/>
  <c r="I52" i="7"/>
  <c r="I51" i="7"/>
  <c r="I50" i="7"/>
  <c r="I49" i="7"/>
  <c r="I48" i="7"/>
  <c r="F49" i="7"/>
  <c r="F50" i="7"/>
  <c r="F51" i="7"/>
  <c r="F52" i="7"/>
  <c r="F48" i="7"/>
  <c r="AD46" i="7"/>
  <c r="AD45" i="7"/>
  <c r="AD44" i="7"/>
  <c r="AD43" i="7"/>
  <c r="AD42" i="7"/>
  <c r="AA46" i="7"/>
  <c r="AA45" i="7"/>
  <c r="AA44" i="7"/>
  <c r="AA43" i="7"/>
  <c r="AA42" i="7"/>
  <c r="X46" i="7"/>
  <c r="X45" i="7"/>
  <c r="X44" i="7"/>
  <c r="X43" i="7"/>
  <c r="X42" i="7"/>
  <c r="U46" i="7"/>
  <c r="U45" i="7"/>
  <c r="U44" i="7"/>
  <c r="U43" i="7"/>
  <c r="U42" i="7"/>
  <c r="R46" i="7"/>
  <c r="R45" i="7"/>
  <c r="R44" i="7"/>
  <c r="R43" i="7"/>
  <c r="R42" i="7"/>
  <c r="O46" i="7"/>
  <c r="O45" i="7"/>
  <c r="O44" i="7"/>
  <c r="O43" i="7"/>
  <c r="O42" i="7"/>
  <c r="L46" i="7"/>
  <c r="L45" i="7"/>
  <c r="L44" i="7"/>
  <c r="L43" i="7"/>
  <c r="L42" i="7"/>
  <c r="I46" i="7"/>
  <c r="I45" i="7"/>
  <c r="I44" i="7"/>
  <c r="I43" i="7"/>
  <c r="I42" i="7"/>
  <c r="F43" i="7"/>
  <c r="F44" i="7"/>
  <c r="F45" i="7"/>
  <c r="F46" i="7"/>
  <c r="F42" i="7"/>
  <c r="AD40" i="7"/>
  <c r="AD39" i="7"/>
  <c r="AD38" i="7"/>
  <c r="AD37" i="7"/>
  <c r="AD36" i="7"/>
  <c r="AA40" i="7"/>
  <c r="AA39" i="7"/>
  <c r="AA38" i="7"/>
  <c r="AA37" i="7"/>
  <c r="AA36" i="7"/>
  <c r="X40" i="7"/>
  <c r="X39" i="7"/>
  <c r="X38" i="7"/>
  <c r="X37" i="7"/>
  <c r="X36" i="7"/>
  <c r="U40" i="7"/>
  <c r="U39" i="7"/>
  <c r="U38" i="7"/>
  <c r="U37" i="7"/>
  <c r="U36" i="7"/>
  <c r="R40" i="7"/>
  <c r="R39" i="7"/>
  <c r="R38" i="7"/>
  <c r="R37" i="7"/>
  <c r="R36" i="7"/>
  <c r="O40" i="7"/>
  <c r="O39" i="7"/>
  <c r="O38" i="7"/>
  <c r="O37" i="7"/>
  <c r="O36" i="7"/>
  <c r="L40" i="7"/>
  <c r="L39" i="7"/>
  <c r="L38" i="7"/>
  <c r="L37" i="7"/>
  <c r="L36" i="7"/>
  <c r="I40" i="7"/>
  <c r="I39" i="7"/>
  <c r="I38" i="7"/>
  <c r="I37" i="7"/>
  <c r="I36" i="7"/>
  <c r="F37" i="7"/>
  <c r="F38" i="7"/>
  <c r="F39" i="7"/>
  <c r="F40" i="7"/>
  <c r="F36" i="7"/>
  <c r="AD34" i="7"/>
  <c r="AD33" i="7"/>
  <c r="AD31" i="7"/>
  <c r="AD30" i="7"/>
  <c r="AA34" i="7"/>
  <c r="AA33" i="7"/>
  <c r="AA32" i="7"/>
  <c r="AA31" i="7"/>
  <c r="AA30" i="7"/>
  <c r="X34" i="7"/>
  <c r="X33" i="7"/>
  <c r="X31" i="7"/>
  <c r="X30" i="7"/>
  <c r="U34" i="7"/>
  <c r="U33" i="7"/>
  <c r="U31" i="7"/>
  <c r="U30" i="7"/>
  <c r="R34" i="7"/>
  <c r="R33" i="7"/>
  <c r="R32" i="7"/>
  <c r="R31" i="7"/>
  <c r="R30" i="7"/>
  <c r="O34" i="7"/>
  <c r="O33" i="7"/>
  <c r="O31" i="7"/>
  <c r="O30" i="7"/>
  <c r="L34" i="7"/>
  <c r="L33" i="7"/>
  <c r="L31" i="7"/>
  <c r="L30" i="7"/>
  <c r="I34" i="7"/>
  <c r="I33" i="7"/>
  <c r="I32" i="7"/>
  <c r="I31" i="7"/>
  <c r="I30" i="7"/>
  <c r="F31" i="7"/>
  <c r="F33" i="7"/>
  <c r="F34" i="7"/>
  <c r="F30" i="7"/>
  <c r="AD26" i="7"/>
  <c r="AD25" i="7"/>
  <c r="AD24" i="7"/>
  <c r="AD23" i="7"/>
  <c r="AD22" i="7"/>
  <c r="AA26" i="7"/>
  <c r="AA25" i="7"/>
  <c r="AA24" i="7"/>
  <c r="AA23" i="7"/>
  <c r="AA22" i="7"/>
  <c r="X26" i="7"/>
  <c r="X25" i="7"/>
  <c r="X24" i="7"/>
  <c r="X23" i="7"/>
  <c r="X22" i="7"/>
  <c r="U26" i="7"/>
  <c r="U25" i="7"/>
  <c r="U24" i="7"/>
  <c r="U23" i="7"/>
  <c r="U22" i="7"/>
  <c r="R26" i="7"/>
  <c r="R25" i="7"/>
  <c r="R24" i="7"/>
  <c r="R23" i="7"/>
  <c r="R22" i="7"/>
  <c r="O26" i="7"/>
  <c r="O25" i="7"/>
  <c r="O24" i="7"/>
  <c r="O23" i="7"/>
  <c r="O22" i="7"/>
  <c r="L26" i="7"/>
  <c r="L25" i="7"/>
  <c r="L24" i="7"/>
  <c r="L23" i="7"/>
  <c r="L22" i="7"/>
  <c r="I26" i="7"/>
  <c r="I25" i="7"/>
  <c r="I24" i="7"/>
  <c r="I23" i="7"/>
  <c r="I22" i="7"/>
  <c r="F23" i="7"/>
  <c r="F24" i="7"/>
  <c r="F25" i="7"/>
  <c r="F26" i="7"/>
  <c r="F22" i="7"/>
  <c r="AD20" i="7"/>
  <c r="AD19" i="7"/>
  <c r="AD17" i="7"/>
  <c r="AD16" i="7"/>
  <c r="AA20" i="7"/>
  <c r="AA19" i="7"/>
  <c r="AA18" i="7"/>
  <c r="AA17" i="7"/>
  <c r="AA16" i="7"/>
  <c r="X20" i="7"/>
  <c r="X19" i="7"/>
  <c r="X17" i="7"/>
  <c r="U20" i="7"/>
  <c r="U19" i="7"/>
  <c r="U17" i="7"/>
  <c r="R20" i="7"/>
  <c r="R19" i="7"/>
  <c r="R18" i="7"/>
  <c r="R17" i="7"/>
  <c r="R16" i="7"/>
  <c r="O20" i="7"/>
  <c r="O19" i="7"/>
  <c r="O18" i="7"/>
  <c r="O17" i="7"/>
  <c r="O16" i="7"/>
  <c r="L20" i="7"/>
  <c r="L19" i="7"/>
  <c r="L17" i="7"/>
  <c r="L16" i="7"/>
  <c r="I20" i="7"/>
  <c r="I19" i="7"/>
  <c r="I17" i="7"/>
  <c r="I16" i="7"/>
  <c r="F17" i="7"/>
  <c r="F18" i="7"/>
  <c r="F19" i="7"/>
  <c r="F20" i="7"/>
  <c r="F16" i="7"/>
  <c r="AD14" i="7"/>
  <c r="AD13" i="7"/>
  <c r="AD12" i="7"/>
  <c r="AD11" i="7"/>
  <c r="AD10" i="7"/>
  <c r="AA14" i="7"/>
  <c r="AA13" i="7"/>
  <c r="AA12" i="7"/>
  <c r="AA11" i="7"/>
  <c r="AA10" i="7"/>
  <c r="X14" i="7"/>
  <c r="X13" i="7"/>
  <c r="X12" i="7"/>
  <c r="X11" i="7"/>
  <c r="X10" i="7"/>
  <c r="U14" i="7"/>
  <c r="U13" i="7"/>
  <c r="U12" i="7"/>
  <c r="U11" i="7"/>
  <c r="U10" i="7"/>
  <c r="R14" i="7"/>
  <c r="R13" i="7"/>
  <c r="R12" i="7"/>
  <c r="R11" i="7"/>
  <c r="R10" i="7"/>
  <c r="O14" i="7"/>
  <c r="O13" i="7"/>
  <c r="O12" i="7"/>
  <c r="O11" i="7"/>
  <c r="O10" i="7"/>
  <c r="L14" i="7"/>
  <c r="L13" i="7"/>
  <c r="L12" i="7"/>
  <c r="L11" i="7"/>
  <c r="L10" i="7"/>
  <c r="I14" i="7"/>
  <c r="I13" i="7"/>
  <c r="I12" i="7"/>
  <c r="I11" i="7"/>
  <c r="I10" i="7"/>
  <c r="F11" i="7"/>
  <c r="F12" i="7"/>
  <c r="F13" i="7"/>
  <c r="F14" i="7"/>
  <c r="F10" i="7"/>
  <c r="AD8" i="7"/>
  <c r="AD7" i="7"/>
  <c r="AD5" i="7"/>
  <c r="AD4" i="7"/>
  <c r="AA8" i="7"/>
  <c r="AA7" i="7"/>
  <c r="AA6" i="7"/>
  <c r="AA5" i="7"/>
  <c r="AA4" i="7"/>
  <c r="X8" i="7"/>
  <c r="X7" i="7"/>
  <c r="X5" i="7"/>
  <c r="X4" i="7"/>
  <c r="U8" i="7"/>
  <c r="U7" i="7"/>
  <c r="U5" i="7"/>
  <c r="U4" i="7"/>
  <c r="R8" i="7"/>
  <c r="R7" i="7"/>
  <c r="R6" i="7"/>
  <c r="R5" i="7"/>
  <c r="R4" i="7"/>
  <c r="O8" i="7"/>
  <c r="O7" i="7"/>
  <c r="O5" i="7"/>
  <c r="O4" i="7"/>
  <c r="L8" i="7"/>
  <c r="L7" i="7"/>
  <c r="L5" i="7"/>
  <c r="L4" i="7"/>
  <c r="I8" i="7"/>
  <c r="I7" i="7"/>
  <c r="I5" i="7"/>
  <c r="F5" i="7"/>
  <c r="F6" i="7"/>
  <c r="F7" i="7"/>
  <c r="F8" i="7"/>
  <c r="AJ112" i="7" l="1"/>
  <c r="AJ111" i="7"/>
  <c r="AJ86" i="7"/>
  <c r="AJ85" i="7"/>
  <c r="AJ60" i="7"/>
  <c r="AJ59" i="7"/>
  <c r="AJ33" i="7"/>
  <c r="AJ34" i="7"/>
  <c r="AJ8" i="7"/>
  <c r="AJ7" i="7"/>
  <c r="AI12" i="7"/>
  <c r="F81" i="1" l="1"/>
  <c r="B2" i="7"/>
  <c r="B1" i="7" l="1"/>
  <c r="Q26" i="1"/>
  <c r="AM21" i="1"/>
  <c r="D42" i="5" s="1"/>
  <c r="AM20" i="1"/>
  <c r="AD21" i="1"/>
  <c r="D39" i="5" s="1"/>
  <c r="Q14" i="1" l="1"/>
  <c r="BA88" i="1" l="1"/>
  <c r="BB88" i="1"/>
  <c r="BC88" i="1"/>
  <c r="BA89" i="1"/>
  <c r="BB89" i="1"/>
  <c r="BC89" i="1"/>
  <c r="BA90" i="1"/>
  <c r="BB90" i="1"/>
  <c r="BC90" i="1"/>
  <c r="BA91" i="1"/>
  <c r="BB91" i="1"/>
  <c r="BC91" i="1"/>
  <c r="BA92" i="1"/>
  <c r="BB92" i="1"/>
  <c r="BC92" i="1"/>
  <c r="BA93" i="1"/>
  <c r="BB93" i="1"/>
  <c r="BC93" i="1"/>
  <c r="BA94" i="1"/>
  <c r="BB94" i="1"/>
  <c r="BC94" i="1"/>
  <c r="BA95" i="1"/>
  <c r="BB95" i="1"/>
  <c r="BC95" i="1"/>
  <c r="BA96" i="1"/>
  <c r="BB96" i="1"/>
  <c r="BC96" i="1"/>
  <c r="BA97" i="1"/>
  <c r="BB97" i="1"/>
  <c r="BC97" i="1"/>
  <c r="BA98" i="1"/>
  <c r="BB98" i="1"/>
  <c r="BC98" i="1"/>
  <c r="BA99" i="1"/>
  <c r="BB99" i="1"/>
  <c r="BC99" i="1"/>
  <c r="BA100" i="1"/>
  <c r="BB100" i="1"/>
  <c r="BC100" i="1"/>
  <c r="BA101" i="1"/>
  <c r="BB101" i="1"/>
  <c r="BC101" i="1"/>
  <c r="BA102" i="1"/>
  <c r="BB102" i="1"/>
  <c r="BC102" i="1"/>
  <c r="BA103" i="1"/>
  <c r="BB103" i="1"/>
  <c r="BC103" i="1"/>
  <c r="BA104" i="1"/>
  <c r="BB104" i="1"/>
  <c r="BC104" i="1"/>
  <c r="BA105" i="1"/>
  <c r="BB105" i="1"/>
  <c r="BC105" i="1"/>
  <c r="BA106" i="1"/>
  <c r="BB106" i="1"/>
  <c r="BC106" i="1"/>
  <c r="BA107" i="1"/>
  <c r="BB107" i="1"/>
  <c r="BC107" i="1"/>
  <c r="BA108" i="1"/>
  <c r="BB108" i="1"/>
  <c r="BC108" i="1"/>
  <c r="BA109" i="1"/>
  <c r="BB109" i="1"/>
  <c r="BC109" i="1"/>
  <c r="BA110" i="1"/>
  <c r="BB110" i="1"/>
  <c r="BC110" i="1"/>
  <c r="BA111" i="1"/>
  <c r="BB111" i="1"/>
  <c r="BC111" i="1"/>
  <c r="BA112" i="1"/>
  <c r="BB112" i="1"/>
  <c r="BC112" i="1"/>
  <c r="BA113" i="1"/>
  <c r="BB113" i="1"/>
  <c r="BC113" i="1"/>
  <c r="BA114" i="1"/>
  <c r="BB114" i="1"/>
  <c r="BC114" i="1"/>
  <c r="BA115" i="1"/>
  <c r="BB115" i="1"/>
  <c r="BC115" i="1"/>
  <c r="BA116" i="1"/>
  <c r="BB116" i="1"/>
  <c r="BC116" i="1"/>
  <c r="BA117" i="1"/>
  <c r="BB117" i="1"/>
  <c r="BC117" i="1"/>
  <c r="BA118" i="1"/>
  <c r="BB118" i="1"/>
  <c r="BC118" i="1"/>
  <c r="BA119" i="1"/>
  <c r="BB119" i="1"/>
  <c r="BC119" i="1"/>
  <c r="BA120" i="1"/>
  <c r="BB120" i="1"/>
  <c r="BC120" i="1"/>
  <c r="BA121" i="1"/>
  <c r="BB121" i="1"/>
  <c r="BC121" i="1"/>
  <c r="BA122" i="1"/>
  <c r="BB122" i="1"/>
  <c r="BC122" i="1"/>
  <c r="BA123" i="1"/>
  <c r="BB123" i="1"/>
  <c r="BC123" i="1"/>
  <c r="BA124" i="1"/>
  <c r="BB124" i="1"/>
  <c r="BC124" i="1"/>
  <c r="BA125" i="1"/>
  <c r="BB125" i="1"/>
  <c r="BC125" i="1"/>
  <c r="BA126" i="1"/>
  <c r="BB126" i="1"/>
  <c r="BC126" i="1"/>
  <c r="BA127" i="1"/>
  <c r="BB127" i="1"/>
  <c r="BC127" i="1"/>
  <c r="BA128" i="1"/>
  <c r="BB128" i="1"/>
  <c r="BC128" i="1"/>
  <c r="BA129" i="1"/>
  <c r="BB129" i="1"/>
  <c r="BC129" i="1"/>
  <c r="BA130" i="1"/>
  <c r="BB130" i="1"/>
  <c r="BC130" i="1"/>
  <c r="BA131" i="1"/>
  <c r="BB131" i="1"/>
  <c r="BC131" i="1"/>
  <c r="BA132" i="1"/>
  <c r="BB132" i="1"/>
  <c r="BC132" i="1"/>
  <c r="BA133" i="1"/>
  <c r="BB133" i="1"/>
  <c r="BC133" i="1"/>
  <c r="BA134" i="1"/>
  <c r="BB134" i="1"/>
  <c r="BC134" i="1"/>
  <c r="BA135" i="1"/>
  <c r="BB135" i="1"/>
  <c r="BC135" i="1"/>
  <c r="BA136" i="1"/>
  <c r="BB136" i="1"/>
  <c r="BC136" i="1"/>
  <c r="BA137" i="1"/>
  <c r="BB137" i="1"/>
  <c r="BC137" i="1"/>
  <c r="BA138" i="1"/>
  <c r="BB138" i="1"/>
  <c r="BC138" i="1"/>
  <c r="BA139" i="1"/>
  <c r="BB139" i="1"/>
  <c r="BC139" i="1"/>
  <c r="BA140" i="1"/>
  <c r="BB140" i="1"/>
  <c r="BC140" i="1"/>
  <c r="BA141" i="1"/>
  <c r="BB141" i="1"/>
  <c r="BC141" i="1"/>
  <c r="BA142" i="1"/>
  <c r="BB142" i="1"/>
  <c r="BC142" i="1"/>
  <c r="BA143" i="1"/>
  <c r="BB143" i="1"/>
  <c r="BC143" i="1"/>
  <c r="BA144" i="1"/>
  <c r="BB144" i="1"/>
  <c r="BC144" i="1"/>
  <c r="BA145" i="1"/>
  <c r="BB145" i="1"/>
  <c r="BC145" i="1"/>
  <c r="BA146" i="1"/>
  <c r="BB146" i="1"/>
  <c r="BC146" i="1"/>
  <c r="BA147" i="1"/>
  <c r="BB147" i="1"/>
  <c r="BC147" i="1"/>
  <c r="BA148" i="1"/>
  <c r="BB148" i="1"/>
  <c r="BC148" i="1"/>
  <c r="BA149" i="1"/>
  <c r="BB149" i="1"/>
  <c r="BC149" i="1"/>
  <c r="BA150" i="1"/>
  <c r="BB150" i="1"/>
  <c r="BC150" i="1"/>
  <c r="BA151" i="1"/>
  <c r="BB151" i="1"/>
  <c r="BC151" i="1"/>
  <c r="BA152" i="1"/>
  <c r="BB152" i="1"/>
  <c r="BC152" i="1"/>
  <c r="BA153" i="1"/>
  <c r="BB153" i="1"/>
  <c r="BC153" i="1"/>
  <c r="BA154" i="1"/>
  <c r="BB154" i="1"/>
  <c r="BC154" i="1"/>
  <c r="BA155" i="1"/>
  <c r="BB155" i="1"/>
  <c r="BC155" i="1"/>
  <c r="BA156" i="1"/>
  <c r="BB156" i="1"/>
  <c r="BC156" i="1"/>
  <c r="BA157" i="1"/>
  <c r="BB157" i="1"/>
  <c r="BC157" i="1"/>
  <c r="BA158" i="1"/>
  <c r="BB158" i="1"/>
  <c r="BC158" i="1"/>
  <c r="BA159" i="1"/>
  <c r="BB159" i="1"/>
  <c r="BC159" i="1"/>
  <c r="BA160" i="1"/>
  <c r="BB160" i="1"/>
  <c r="BC160" i="1"/>
  <c r="BA161" i="1"/>
  <c r="BB161" i="1"/>
  <c r="BC161" i="1"/>
  <c r="BA162" i="1"/>
  <c r="BB162" i="1"/>
  <c r="BC162" i="1"/>
  <c r="BA163" i="1"/>
  <c r="BB163" i="1"/>
  <c r="BC163" i="1"/>
  <c r="BA164" i="1"/>
  <c r="BB164" i="1"/>
  <c r="BC164" i="1"/>
  <c r="BA165" i="1"/>
  <c r="BB165" i="1"/>
  <c r="BC165" i="1"/>
  <c r="BA166" i="1"/>
  <c r="BB166" i="1"/>
  <c r="BC166" i="1"/>
  <c r="BA167" i="1"/>
  <c r="BB167" i="1"/>
  <c r="BC167" i="1"/>
  <c r="BA168" i="1"/>
  <c r="BB168" i="1"/>
  <c r="BC168" i="1"/>
  <c r="BA169" i="1"/>
  <c r="BB169" i="1"/>
  <c r="BC169" i="1"/>
  <c r="BA170" i="1"/>
  <c r="BB170" i="1"/>
  <c r="BC170" i="1"/>
  <c r="BA171" i="1"/>
  <c r="BB171" i="1"/>
  <c r="BC171" i="1"/>
  <c r="BA172" i="1"/>
  <c r="BB172" i="1"/>
  <c r="BC172" i="1"/>
  <c r="BA173" i="1"/>
  <c r="BB173" i="1"/>
  <c r="BC173" i="1"/>
  <c r="BA174" i="1"/>
  <c r="BB174" i="1"/>
  <c r="BC174" i="1"/>
  <c r="BA175" i="1"/>
  <c r="BB175" i="1"/>
  <c r="BC175" i="1"/>
  <c r="BA176" i="1"/>
  <c r="BB176" i="1"/>
  <c r="BC176" i="1"/>
  <c r="BA177" i="1"/>
  <c r="BB177" i="1"/>
  <c r="BC177" i="1"/>
  <c r="BA178" i="1"/>
  <c r="BB178" i="1"/>
  <c r="BC178" i="1"/>
  <c r="BA179" i="1"/>
  <c r="BB179" i="1"/>
  <c r="BC179" i="1"/>
  <c r="BA180" i="1"/>
  <c r="BB180" i="1"/>
  <c r="BC180" i="1"/>
  <c r="BA181" i="1"/>
  <c r="BB181" i="1"/>
  <c r="BC181" i="1"/>
  <c r="BA182" i="1"/>
  <c r="BB182" i="1"/>
  <c r="BC182" i="1"/>
  <c r="BA183" i="1"/>
  <c r="BB183" i="1"/>
  <c r="BC183" i="1"/>
  <c r="BA184" i="1"/>
  <c r="BB184" i="1"/>
  <c r="BC184" i="1"/>
  <c r="BA185" i="1"/>
  <c r="BB185" i="1"/>
  <c r="BC185" i="1"/>
  <c r="BA186" i="1"/>
  <c r="BB186" i="1"/>
  <c r="BC186" i="1"/>
  <c r="BA187" i="1"/>
  <c r="BB187" i="1"/>
  <c r="BC187" i="1"/>
  <c r="BA188" i="1"/>
  <c r="BB188" i="1"/>
  <c r="BC188" i="1"/>
  <c r="BA189" i="1"/>
  <c r="BB189" i="1"/>
  <c r="BC189" i="1"/>
  <c r="BA190" i="1"/>
  <c r="BB190" i="1"/>
  <c r="BC190" i="1"/>
  <c r="BA191" i="1"/>
  <c r="BB191" i="1"/>
  <c r="BC191" i="1"/>
  <c r="BA192" i="1"/>
  <c r="BB192" i="1"/>
  <c r="BC192" i="1"/>
  <c r="BA193" i="1"/>
  <c r="BB193" i="1"/>
  <c r="BC193" i="1"/>
  <c r="BA194" i="1"/>
  <c r="BB194" i="1"/>
  <c r="BC194" i="1"/>
  <c r="BA195" i="1"/>
  <c r="BB195" i="1"/>
  <c r="BC195" i="1"/>
  <c r="BA196" i="1"/>
  <c r="BB196" i="1"/>
  <c r="BC196" i="1"/>
  <c r="BA197" i="1"/>
  <c r="BB197" i="1"/>
  <c r="BC197" i="1"/>
  <c r="BA198" i="1"/>
  <c r="BB198" i="1"/>
  <c r="BC198" i="1"/>
  <c r="BA199" i="1"/>
  <c r="BB199" i="1"/>
  <c r="BC199" i="1"/>
  <c r="BA200" i="1"/>
  <c r="BB200" i="1"/>
  <c r="BC200" i="1"/>
  <c r="BA201" i="1"/>
  <c r="BB201" i="1"/>
  <c r="BC201" i="1"/>
  <c r="BA202" i="1"/>
  <c r="BB202" i="1"/>
  <c r="BC202" i="1"/>
  <c r="BA203" i="1"/>
  <c r="BB203" i="1"/>
  <c r="BC203" i="1"/>
  <c r="BA204" i="1"/>
  <c r="BB204" i="1"/>
  <c r="BC204" i="1"/>
  <c r="BA205" i="1"/>
  <c r="BB205" i="1"/>
  <c r="BC205" i="1"/>
  <c r="BA206" i="1"/>
  <c r="BB206" i="1"/>
  <c r="BC206" i="1"/>
  <c r="BA207" i="1"/>
  <c r="BB207" i="1"/>
  <c r="BC207" i="1"/>
  <c r="BA208" i="1"/>
  <c r="BB208" i="1"/>
  <c r="BC208" i="1"/>
  <c r="BA209" i="1"/>
  <c r="BB209" i="1"/>
  <c r="BC209" i="1"/>
  <c r="BA210" i="1"/>
  <c r="BB210" i="1"/>
  <c r="BC210" i="1"/>
  <c r="BA211" i="1"/>
  <c r="BB211" i="1"/>
  <c r="BC211" i="1"/>
  <c r="BA212" i="1"/>
  <c r="BB212" i="1"/>
  <c r="BC212" i="1"/>
  <c r="BA213" i="1"/>
  <c r="BB213" i="1"/>
  <c r="BC213" i="1"/>
  <c r="BA214" i="1"/>
  <c r="BB214" i="1"/>
  <c r="BC214" i="1"/>
  <c r="BA215" i="1"/>
  <c r="BB215" i="1"/>
  <c r="BC215" i="1"/>
  <c r="BA216" i="1"/>
  <c r="BB216" i="1"/>
  <c r="BC216" i="1"/>
  <c r="BA217" i="1"/>
  <c r="BB217" i="1"/>
  <c r="BC217" i="1"/>
  <c r="BA218" i="1"/>
  <c r="BB218" i="1"/>
  <c r="BC218" i="1"/>
  <c r="BA219" i="1"/>
  <c r="BB219" i="1"/>
  <c r="BC219" i="1"/>
  <c r="BA220" i="1"/>
  <c r="BB220" i="1"/>
  <c r="BC220" i="1"/>
  <c r="BA221" i="1"/>
  <c r="BB221" i="1"/>
  <c r="BC221" i="1"/>
  <c r="BA222" i="1"/>
  <c r="BB222" i="1"/>
  <c r="BC222" i="1"/>
  <c r="BA223" i="1"/>
  <c r="BB223" i="1"/>
  <c r="BC223" i="1"/>
  <c r="BA224" i="1"/>
  <c r="BB224" i="1"/>
  <c r="BC224" i="1"/>
  <c r="BA225" i="1"/>
  <c r="BB225" i="1"/>
  <c r="BC225" i="1"/>
  <c r="BA226" i="1"/>
  <c r="BB226" i="1"/>
  <c r="BC226" i="1"/>
  <c r="BA227" i="1"/>
  <c r="BB227" i="1"/>
  <c r="BC227" i="1"/>
  <c r="BA228" i="1"/>
  <c r="BB228" i="1"/>
  <c r="BC228" i="1"/>
  <c r="BA229" i="1"/>
  <c r="BB229" i="1"/>
  <c r="BC229" i="1"/>
  <c r="BA230" i="1"/>
  <c r="BB230" i="1"/>
  <c r="BC230" i="1"/>
  <c r="BA231" i="1"/>
  <c r="BB231" i="1"/>
  <c r="BC231" i="1"/>
  <c r="BA232" i="1"/>
  <c r="BB232" i="1"/>
  <c r="BC232" i="1"/>
  <c r="BA233" i="1"/>
  <c r="BB233" i="1"/>
  <c r="BC233" i="1"/>
  <c r="BA234" i="1"/>
  <c r="BB234" i="1"/>
  <c r="BC234" i="1"/>
  <c r="BA235" i="1"/>
  <c r="BB235" i="1"/>
  <c r="BC235" i="1"/>
  <c r="BA236" i="1"/>
  <c r="BB236" i="1"/>
  <c r="BC236" i="1"/>
  <c r="BA237" i="1"/>
  <c r="BB237" i="1"/>
  <c r="BC237" i="1"/>
  <c r="BA238" i="1"/>
  <c r="BB238" i="1"/>
  <c r="BC238" i="1"/>
  <c r="BA239" i="1"/>
  <c r="BB239" i="1"/>
  <c r="BC239" i="1"/>
  <c r="BA240" i="1"/>
  <c r="BB240" i="1"/>
  <c r="BC240" i="1"/>
  <c r="BA241" i="1"/>
  <c r="BB241" i="1"/>
  <c r="BC241" i="1"/>
  <c r="BA242" i="1"/>
  <c r="BB242" i="1"/>
  <c r="BC242" i="1"/>
  <c r="BA243" i="1"/>
  <c r="BB243" i="1"/>
  <c r="BC243" i="1"/>
  <c r="BA244" i="1"/>
  <c r="BB244" i="1"/>
  <c r="BC244" i="1"/>
  <c r="BA245" i="1"/>
  <c r="BB245" i="1"/>
  <c r="BC245" i="1"/>
  <c r="BA246" i="1"/>
  <c r="BB246" i="1"/>
  <c r="BC246" i="1"/>
  <c r="BA247" i="1"/>
  <c r="BB247" i="1"/>
  <c r="BC247" i="1"/>
  <c r="BA248" i="1"/>
  <c r="BB248" i="1"/>
  <c r="BC248" i="1"/>
  <c r="BA249" i="1"/>
  <c r="BB249" i="1"/>
  <c r="BC249" i="1"/>
  <c r="BA250" i="1"/>
  <c r="BB250" i="1"/>
  <c r="BC250" i="1"/>
  <c r="BA251" i="1"/>
  <c r="BB251" i="1"/>
  <c r="BC251" i="1"/>
  <c r="BA252" i="1"/>
  <c r="BB252" i="1"/>
  <c r="BC252" i="1"/>
  <c r="BA253" i="1"/>
  <c r="BB253" i="1"/>
  <c r="BC253" i="1"/>
  <c r="BA254" i="1"/>
  <c r="BB254" i="1"/>
  <c r="BC254" i="1"/>
  <c r="BA255" i="1"/>
  <c r="BB255" i="1"/>
  <c r="BC255" i="1"/>
  <c r="BA256" i="1"/>
  <c r="BB256" i="1"/>
  <c r="BC256" i="1"/>
  <c r="BA257" i="1"/>
  <c r="BB257" i="1"/>
  <c r="BC257" i="1"/>
  <c r="BA258" i="1"/>
  <c r="BB258" i="1"/>
  <c r="BC258" i="1"/>
  <c r="BA259" i="1"/>
  <c r="BB259" i="1"/>
  <c r="BC259" i="1"/>
  <c r="BA260" i="1"/>
  <c r="BB260" i="1"/>
  <c r="BC260" i="1"/>
  <c r="BA261" i="1"/>
  <c r="BB261" i="1"/>
  <c r="BC261" i="1"/>
  <c r="BA262" i="1"/>
  <c r="BB262" i="1"/>
  <c r="BC262" i="1"/>
  <c r="BA263" i="1"/>
  <c r="BB263" i="1"/>
  <c r="BC263" i="1"/>
  <c r="BA264" i="1"/>
  <c r="BB264" i="1"/>
  <c r="BC264" i="1"/>
  <c r="BA265" i="1"/>
  <c r="BB265" i="1"/>
  <c r="BC265" i="1"/>
  <c r="BA266" i="1"/>
  <c r="BB266" i="1"/>
  <c r="BC266" i="1"/>
  <c r="BA267" i="1"/>
  <c r="BB267" i="1"/>
  <c r="BC267" i="1"/>
  <c r="BA268" i="1"/>
  <c r="BB268" i="1"/>
  <c r="BC268" i="1"/>
  <c r="BA269" i="1"/>
  <c r="BB269" i="1"/>
  <c r="BC269" i="1"/>
  <c r="BA270" i="1"/>
  <c r="BB270" i="1"/>
  <c r="BC270" i="1"/>
  <c r="BA271" i="1"/>
  <c r="BB271" i="1"/>
  <c r="BC271" i="1"/>
  <c r="BA272" i="1"/>
  <c r="BB272" i="1"/>
  <c r="BC272" i="1"/>
  <c r="BA273" i="1"/>
  <c r="BB273" i="1"/>
  <c r="BC273" i="1"/>
  <c r="BA274" i="1"/>
  <c r="BB274" i="1"/>
  <c r="BC274" i="1"/>
  <c r="BA275" i="1"/>
  <c r="BB275" i="1"/>
  <c r="BC275" i="1"/>
  <c r="BA276" i="1"/>
  <c r="BB276" i="1"/>
  <c r="BC276" i="1"/>
  <c r="BA277" i="1"/>
  <c r="BB277" i="1"/>
  <c r="BC277" i="1"/>
  <c r="BA278" i="1"/>
  <c r="BB278" i="1"/>
  <c r="BC278" i="1"/>
  <c r="BA279" i="1"/>
  <c r="BB279" i="1"/>
  <c r="BC279" i="1"/>
  <c r="BA280" i="1"/>
  <c r="BB280" i="1"/>
  <c r="BC280" i="1"/>
  <c r="BA281" i="1"/>
  <c r="BB281" i="1"/>
  <c r="BC281" i="1"/>
  <c r="BA282" i="1"/>
  <c r="BB282" i="1"/>
  <c r="BC282" i="1"/>
  <c r="BA283" i="1"/>
  <c r="BB283" i="1"/>
  <c r="BC283" i="1"/>
  <c r="BA284" i="1"/>
  <c r="BB284" i="1"/>
  <c r="BC284" i="1"/>
  <c r="BA285" i="1"/>
  <c r="BB285" i="1"/>
  <c r="BC285" i="1"/>
  <c r="BA286" i="1"/>
  <c r="BB286" i="1"/>
  <c r="BC286" i="1"/>
  <c r="BA287" i="1"/>
  <c r="BB287" i="1"/>
  <c r="BC287" i="1"/>
  <c r="BA288" i="1"/>
  <c r="BB288" i="1"/>
  <c r="BC288" i="1"/>
  <c r="BA289" i="1"/>
  <c r="BB289" i="1"/>
  <c r="BC289" i="1"/>
  <c r="BA290" i="1"/>
  <c r="BB290" i="1"/>
  <c r="BC290" i="1"/>
  <c r="BA291" i="1"/>
  <c r="BB291" i="1"/>
  <c r="BC291" i="1"/>
  <c r="BB87" i="1"/>
  <c r="BC87" i="1"/>
  <c r="BA87" i="1"/>
  <c r="AV88" i="1"/>
  <c r="AW88" i="1"/>
  <c r="AX88" i="1"/>
  <c r="AV89" i="1"/>
  <c r="AW89" i="1"/>
  <c r="AX89" i="1"/>
  <c r="AV90" i="1"/>
  <c r="AW90" i="1"/>
  <c r="AX90" i="1"/>
  <c r="AV91" i="1"/>
  <c r="AW91" i="1"/>
  <c r="AX91" i="1"/>
  <c r="AV92" i="1"/>
  <c r="AW92" i="1"/>
  <c r="AX92" i="1"/>
  <c r="AV93" i="1"/>
  <c r="AW93" i="1"/>
  <c r="AX93" i="1"/>
  <c r="AV94" i="1"/>
  <c r="AW94" i="1"/>
  <c r="AX94" i="1"/>
  <c r="AV95" i="1"/>
  <c r="AW95" i="1"/>
  <c r="AX95" i="1"/>
  <c r="AV96" i="1"/>
  <c r="AW96" i="1"/>
  <c r="AX96" i="1"/>
  <c r="AV97" i="1"/>
  <c r="AW97" i="1"/>
  <c r="AX97" i="1"/>
  <c r="AV98" i="1"/>
  <c r="AW98" i="1"/>
  <c r="AX98" i="1"/>
  <c r="AV99" i="1"/>
  <c r="AW99" i="1"/>
  <c r="AX99" i="1"/>
  <c r="AV100" i="1"/>
  <c r="AW100" i="1"/>
  <c r="AX100" i="1"/>
  <c r="AV101" i="1"/>
  <c r="AW101" i="1"/>
  <c r="AX101" i="1"/>
  <c r="AV102" i="1"/>
  <c r="AW102" i="1"/>
  <c r="AX102" i="1"/>
  <c r="AV103" i="1"/>
  <c r="AW103" i="1"/>
  <c r="AX103" i="1"/>
  <c r="AV104" i="1"/>
  <c r="AW104" i="1"/>
  <c r="AX104" i="1"/>
  <c r="AV105" i="1"/>
  <c r="AW105" i="1"/>
  <c r="AX105" i="1"/>
  <c r="AV106" i="1"/>
  <c r="AW106" i="1"/>
  <c r="AX106" i="1"/>
  <c r="AV107" i="1"/>
  <c r="AW107" i="1"/>
  <c r="AX107" i="1"/>
  <c r="AV108" i="1"/>
  <c r="AW108" i="1"/>
  <c r="AX108" i="1"/>
  <c r="AV109" i="1"/>
  <c r="AW109" i="1"/>
  <c r="AX109" i="1"/>
  <c r="AV110" i="1"/>
  <c r="AW110" i="1"/>
  <c r="AX110" i="1"/>
  <c r="AV111" i="1"/>
  <c r="AW111" i="1"/>
  <c r="AX111" i="1"/>
  <c r="AV112" i="1"/>
  <c r="AW112" i="1"/>
  <c r="AX112" i="1"/>
  <c r="AV113" i="1"/>
  <c r="AW113" i="1"/>
  <c r="AX113" i="1"/>
  <c r="AV114" i="1"/>
  <c r="AW114" i="1"/>
  <c r="AX114" i="1"/>
  <c r="AV115" i="1"/>
  <c r="AW115" i="1"/>
  <c r="AX115" i="1"/>
  <c r="AV116" i="1"/>
  <c r="AW116" i="1"/>
  <c r="AX116" i="1"/>
  <c r="AV117" i="1"/>
  <c r="AW117" i="1"/>
  <c r="AX117" i="1"/>
  <c r="AV118" i="1"/>
  <c r="AW118" i="1"/>
  <c r="AX118" i="1"/>
  <c r="AV119" i="1"/>
  <c r="AW119" i="1"/>
  <c r="AX119" i="1"/>
  <c r="AV120" i="1"/>
  <c r="AW120" i="1"/>
  <c r="AX120" i="1"/>
  <c r="AV121" i="1"/>
  <c r="AW121" i="1"/>
  <c r="AX121" i="1"/>
  <c r="AV122" i="1"/>
  <c r="AW122" i="1"/>
  <c r="AX122" i="1"/>
  <c r="AV123" i="1"/>
  <c r="AW123" i="1"/>
  <c r="AX123" i="1"/>
  <c r="AV124" i="1"/>
  <c r="AW124" i="1"/>
  <c r="AX124" i="1"/>
  <c r="AV125" i="1"/>
  <c r="AW125" i="1"/>
  <c r="AX125" i="1"/>
  <c r="AV126" i="1"/>
  <c r="AW126" i="1"/>
  <c r="AX126" i="1"/>
  <c r="AV127" i="1"/>
  <c r="AW127" i="1"/>
  <c r="AX127" i="1"/>
  <c r="AV128" i="1"/>
  <c r="AW128" i="1"/>
  <c r="AX128" i="1"/>
  <c r="AV129" i="1"/>
  <c r="AW129" i="1"/>
  <c r="AX129" i="1"/>
  <c r="AV130" i="1"/>
  <c r="AW130" i="1"/>
  <c r="AX130" i="1"/>
  <c r="AV131" i="1"/>
  <c r="AW131" i="1"/>
  <c r="AX131" i="1"/>
  <c r="AV132" i="1"/>
  <c r="AW132" i="1"/>
  <c r="AX132" i="1"/>
  <c r="AV133" i="1"/>
  <c r="AW133" i="1"/>
  <c r="AX133" i="1"/>
  <c r="AV134" i="1"/>
  <c r="AW134" i="1"/>
  <c r="AX134" i="1"/>
  <c r="AV135" i="1"/>
  <c r="AW135" i="1"/>
  <c r="AX135" i="1"/>
  <c r="AV136" i="1"/>
  <c r="AW136" i="1"/>
  <c r="AX136" i="1"/>
  <c r="AV137" i="1"/>
  <c r="AW137" i="1"/>
  <c r="AX137" i="1"/>
  <c r="AV138" i="1"/>
  <c r="AW138" i="1"/>
  <c r="AX138" i="1"/>
  <c r="AV139" i="1"/>
  <c r="AW139" i="1"/>
  <c r="AX139" i="1"/>
  <c r="AV140" i="1"/>
  <c r="AW140" i="1"/>
  <c r="AX140" i="1"/>
  <c r="AV141" i="1"/>
  <c r="AW141" i="1"/>
  <c r="AX141" i="1"/>
  <c r="AV142" i="1"/>
  <c r="AW142" i="1"/>
  <c r="AX142" i="1"/>
  <c r="AV143" i="1"/>
  <c r="AW143" i="1"/>
  <c r="AX143" i="1"/>
  <c r="AV144" i="1"/>
  <c r="AW144" i="1"/>
  <c r="AX144" i="1"/>
  <c r="AV145" i="1"/>
  <c r="AW145" i="1"/>
  <c r="AX145" i="1"/>
  <c r="AV146" i="1"/>
  <c r="AW146" i="1"/>
  <c r="AX146" i="1"/>
  <c r="AV147" i="1"/>
  <c r="AW147" i="1"/>
  <c r="AX147" i="1"/>
  <c r="AV148" i="1"/>
  <c r="AW148" i="1"/>
  <c r="AX148" i="1"/>
  <c r="AV149" i="1"/>
  <c r="AW149" i="1"/>
  <c r="AX149" i="1"/>
  <c r="AV150" i="1"/>
  <c r="AW150" i="1"/>
  <c r="AX150" i="1"/>
  <c r="AV151" i="1"/>
  <c r="AW151" i="1"/>
  <c r="AX151" i="1"/>
  <c r="AV152" i="1"/>
  <c r="AW152" i="1"/>
  <c r="AX152" i="1"/>
  <c r="AV153" i="1"/>
  <c r="AW153" i="1"/>
  <c r="AX153" i="1"/>
  <c r="AV154" i="1"/>
  <c r="AW154" i="1"/>
  <c r="AX154" i="1"/>
  <c r="AV155" i="1"/>
  <c r="AW155" i="1"/>
  <c r="AX155" i="1"/>
  <c r="AV156" i="1"/>
  <c r="AW156" i="1"/>
  <c r="AX156" i="1"/>
  <c r="AV157" i="1"/>
  <c r="AW157" i="1"/>
  <c r="AX157" i="1"/>
  <c r="AV158" i="1"/>
  <c r="AW158" i="1"/>
  <c r="AX158" i="1"/>
  <c r="AV159" i="1"/>
  <c r="AW159" i="1"/>
  <c r="AX159" i="1"/>
  <c r="AV160" i="1"/>
  <c r="AW160" i="1"/>
  <c r="AX160" i="1"/>
  <c r="AV161" i="1"/>
  <c r="AW161" i="1"/>
  <c r="AX161" i="1"/>
  <c r="AV162" i="1"/>
  <c r="AW162" i="1"/>
  <c r="AX162" i="1"/>
  <c r="AV163" i="1"/>
  <c r="AW163" i="1"/>
  <c r="AX163" i="1"/>
  <c r="AV164" i="1"/>
  <c r="AW164" i="1"/>
  <c r="AX164" i="1"/>
  <c r="AV165" i="1"/>
  <c r="AW165" i="1"/>
  <c r="AX165" i="1"/>
  <c r="AV166" i="1"/>
  <c r="AW166" i="1"/>
  <c r="AX166" i="1"/>
  <c r="AV167" i="1"/>
  <c r="AW167" i="1"/>
  <c r="AX167" i="1"/>
  <c r="AV168" i="1"/>
  <c r="AW168" i="1"/>
  <c r="AX168" i="1"/>
  <c r="AV169" i="1"/>
  <c r="AW169" i="1"/>
  <c r="AX169" i="1"/>
  <c r="AV170" i="1"/>
  <c r="AW170" i="1"/>
  <c r="AX170" i="1"/>
  <c r="AV171" i="1"/>
  <c r="AW171" i="1"/>
  <c r="AX171" i="1"/>
  <c r="AV172" i="1"/>
  <c r="AW172" i="1"/>
  <c r="AX172" i="1"/>
  <c r="AV173" i="1"/>
  <c r="AW173" i="1"/>
  <c r="AX173" i="1"/>
  <c r="AV174" i="1"/>
  <c r="AW174" i="1"/>
  <c r="AX174" i="1"/>
  <c r="AV175" i="1"/>
  <c r="AW175" i="1"/>
  <c r="AX175" i="1"/>
  <c r="AV176" i="1"/>
  <c r="AW176" i="1"/>
  <c r="AX176" i="1"/>
  <c r="AV177" i="1"/>
  <c r="AW177" i="1"/>
  <c r="AX177" i="1"/>
  <c r="AV178" i="1"/>
  <c r="AW178" i="1"/>
  <c r="AX178" i="1"/>
  <c r="AV179" i="1"/>
  <c r="AW179" i="1"/>
  <c r="AX179" i="1"/>
  <c r="AV180" i="1"/>
  <c r="AW180" i="1"/>
  <c r="AX180" i="1"/>
  <c r="AV181" i="1"/>
  <c r="AW181" i="1"/>
  <c r="AX181" i="1"/>
  <c r="AV182" i="1"/>
  <c r="AW182" i="1"/>
  <c r="AX182" i="1"/>
  <c r="AV183" i="1"/>
  <c r="AW183" i="1"/>
  <c r="AX183" i="1"/>
  <c r="AV184" i="1"/>
  <c r="AW184" i="1"/>
  <c r="AX184" i="1"/>
  <c r="AV185" i="1"/>
  <c r="AW185" i="1"/>
  <c r="AX185" i="1"/>
  <c r="AV186" i="1"/>
  <c r="AW186" i="1"/>
  <c r="AX186" i="1"/>
  <c r="AV187" i="1"/>
  <c r="AW187" i="1"/>
  <c r="AX187" i="1"/>
  <c r="AV188" i="1"/>
  <c r="AW188" i="1"/>
  <c r="AX188" i="1"/>
  <c r="AV189" i="1"/>
  <c r="AW189" i="1"/>
  <c r="AX189" i="1"/>
  <c r="AV190" i="1"/>
  <c r="AW190" i="1"/>
  <c r="AX190" i="1"/>
  <c r="AV191" i="1"/>
  <c r="AW191" i="1"/>
  <c r="AX191" i="1"/>
  <c r="AV192" i="1"/>
  <c r="AW192" i="1"/>
  <c r="AX192" i="1"/>
  <c r="AV193" i="1"/>
  <c r="AW193" i="1"/>
  <c r="AX193" i="1"/>
  <c r="AV194" i="1"/>
  <c r="AW194" i="1"/>
  <c r="AX194" i="1"/>
  <c r="AV195" i="1"/>
  <c r="AW195" i="1"/>
  <c r="AX195" i="1"/>
  <c r="AV196" i="1"/>
  <c r="AW196" i="1"/>
  <c r="AX196" i="1"/>
  <c r="AV197" i="1"/>
  <c r="AW197" i="1"/>
  <c r="AX197" i="1"/>
  <c r="AV198" i="1"/>
  <c r="AW198" i="1"/>
  <c r="AX198" i="1"/>
  <c r="AV199" i="1"/>
  <c r="AW199" i="1"/>
  <c r="AX199" i="1"/>
  <c r="AV200" i="1"/>
  <c r="AW200" i="1"/>
  <c r="AX200" i="1"/>
  <c r="AV201" i="1"/>
  <c r="AW201" i="1"/>
  <c r="AX201" i="1"/>
  <c r="AV202" i="1"/>
  <c r="AW202" i="1"/>
  <c r="AX202" i="1"/>
  <c r="AV203" i="1"/>
  <c r="AW203" i="1"/>
  <c r="AX203" i="1"/>
  <c r="AV204" i="1"/>
  <c r="AW204" i="1"/>
  <c r="AX204" i="1"/>
  <c r="AV205" i="1"/>
  <c r="AW205" i="1"/>
  <c r="AX205" i="1"/>
  <c r="AV206" i="1"/>
  <c r="AW206" i="1"/>
  <c r="AX206" i="1"/>
  <c r="AV207" i="1"/>
  <c r="AW207" i="1"/>
  <c r="AX207" i="1"/>
  <c r="AV208" i="1"/>
  <c r="AW208" i="1"/>
  <c r="AX208" i="1"/>
  <c r="AV209" i="1"/>
  <c r="AW209" i="1"/>
  <c r="AX209" i="1"/>
  <c r="AV210" i="1"/>
  <c r="AW210" i="1"/>
  <c r="AX210" i="1"/>
  <c r="AV211" i="1"/>
  <c r="AW211" i="1"/>
  <c r="AX211" i="1"/>
  <c r="AV212" i="1"/>
  <c r="AW212" i="1"/>
  <c r="AX212" i="1"/>
  <c r="AV213" i="1"/>
  <c r="AW213" i="1"/>
  <c r="AX213" i="1"/>
  <c r="AV214" i="1"/>
  <c r="AW214" i="1"/>
  <c r="AX214" i="1"/>
  <c r="AV215" i="1"/>
  <c r="AW215" i="1"/>
  <c r="AX215" i="1"/>
  <c r="AV216" i="1"/>
  <c r="AW216" i="1"/>
  <c r="AX216" i="1"/>
  <c r="AV217" i="1"/>
  <c r="AW217" i="1"/>
  <c r="AX217" i="1"/>
  <c r="AV218" i="1"/>
  <c r="AW218" i="1"/>
  <c r="AX218" i="1"/>
  <c r="AV219" i="1"/>
  <c r="AW219" i="1"/>
  <c r="AX219" i="1"/>
  <c r="AV220" i="1"/>
  <c r="AW220" i="1"/>
  <c r="AX220" i="1"/>
  <c r="AV221" i="1"/>
  <c r="AW221" i="1"/>
  <c r="AX221" i="1"/>
  <c r="AV222" i="1"/>
  <c r="AW222" i="1"/>
  <c r="AX222" i="1"/>
  <c r="AV223" i="1"/>
  <c r="AW223" i="1"/>
  <c r="AX223" i="1"/>
  <c r="AV224" i="1"/>
  <c r="AW224" i="1"/>
  <c r="AX224" i="1"/>
  <c r="AV225" i="1"/>
  <c r="AW225" i="1"/>
  <c r="AX225" i="1"/>
  <c r="AV226" i="1"/>
  <c r="AW226" i="1"/>
  <c r="AX226" i="1"/>
  <c r="AV227" i="1"/>
  <c r="AW227" i="1"/>
  <c r="AX227" i="1"/>
  <c r="AV228" i="1"/>
  <c r="AW228" i="1"/>
  <c r="AX228" i="1"/>
  <c r="AV229" i="1"/>
  <c r="AW229" i="1"/>
  <c r="AX229" i="1"/>
  <c r="AV230" i="1"/>
  <c r="AW230" i="1"/>
  <c r="AX230" i="1"/>
  <c r="AV231" i="1"/>
  <c r="AW231" i="1"/>
  <c r="AX231" i="1"/>
  <c r="AV232" i="1"/>
  <c r="AW232" i="1"/>
  <c r="AX232" i="1"/>
  <c r="AV233" i="1"/>
  <c r="AW233" i="1"/>
  <c r="AX233" i="1"/>
  <c r="AV234" i="1"/>
  <c r="AW234" i="1"/>
  <c r="AX234" i="1"/>
  <c r="AV235" i="1"/>
  <c r="AW235" i="1"/>
  <c r="AX235" i="1"/>
  <c r="AV236" i="1"/>
  <c r="AW236" i="1"/>
  <c r="AX236" i="1"/>
  <c r="AV237" i="1"/>
  <c r="AW237" i="1"/>
  <c r="AX237" i="1"/>
  <c r="AV238" i="1"/>
  <c r="AW238" i="1"/>
  <c r="AX238" i="1"/>
  <c r="AV239" i="1"/>
  <c r="AW239" i="1"/>
  <c r="AX239" i="1"/>
  <c r="AV240" i="1"/>
  <c r="AW240" i="1"/>
  <c r="AX240" i="1"/>
  <c r="AV241" i="1"/>
  <c r="AW241" i="1"/>
  <c r="AX241" i="1"/>
  <c r="AV242" i="1"/>
  <c r="AW242" i="1"/>
  <c r="AX242" i="1"/>
  <c r="AV243" i="1"/>
  <c r="AW243" i="1"/>
  <c r="AX243" i="1"/>
  <c r="AV244" i="1"/>
  <c r="AW244" i="1"/>
  <c r="AX244" i="1"/>
  <c r="AV245" i="1"/>
  <c r="AW245" i="1"/>
  <c r="AX245" i="1"/>
  <c r="AV246" i="1"/>
  <c r="AW246" i="1"/>
  <c r="AX246" i="1"/>
  <c r="AV247" i="1"/>
  <c r="AW247" i="1"/>
  <c r="AX247" i="1"/>
  <c r="AV248" i="1"/>
  <c r="AW248" i="1"/>
  <c r="AX248" i="1"/>
  <c r="AV249" i="1"/>
  <c r="AW249" i="1"/>
  <c r="AX249" i="1"/>
  <c r="AV250" i="1"/>
  <c r="AW250" i="1"/>
  <c r="AX250" i="1"/>
  <c r="AV251" i="1"/>
  <c r="AW251" i="1"/>
  <c r="AX251" i="1"/>
  <c r="AV252" i="1"/>
  <c r="AW252" i="1"/>
  <c r="AX252" i="1"/>
  <c r="AV253" i="1"/>
  <c r="AW253" i="1"/>
  <c r="AX253" i="1"/>
  <c r="AV254" i="1"/>
  <c r="AW254" i="1"/>
  <c r="AX254" i="1"/>
  <c r="AV255" i="1"/>
  <c r="AW255" i="1"/>
  <c r="AX255" i="1"/>
  <c r="AV256" i="1"/>
  <c r="AW256" i="1"/>
  <c r="AX256" i="1"/>
  <c r="AV257" i="1"/>
  <c r="AW257" i="1"/>
  <c r="AX257" i="1"/>
  <c r="AV258" i="1"/>
  <c r="AW258" i="1"/>
  <c r="AX258" i="1"/>
  <c r="AV259" i="1"/>
  <c r="AW259" i="1"/>
  <c r="AX259" i="1"/>
  <c r="AV260" i="1"/>
  <c r="AW260" i="1"/>
  <c r="AX260" i="1"/>
  <c r="AV261" i="1"/>
  <c r="AW261" i="1"/>
  <c r="AX261" i="1"/>
  <c r="AV262" i="1"/>
  <c r="AW262" i="1"/>
  <c r="AX262" i="1"/>
  <c r="AV263" i="1"/>
  <c r="AW263" i="1"/>
  <c r="AX263" i="1"/>
  <c r="AV264" i="1"/>
  <c r="AW264" i="1"/>
  <c r="AX264" i="1"/>
  <c r="AV265" i="1"/>
  <c r="AW265" i="1"/>
  <c r="AX265" i="1"/>
  <c r="AV266" i="1"/>
  <c r="AW266" i="1"/>
  <c r="AX266" i="1"/>
  <c r="AV267" i="1"/>
  <c r="AW267" i="1"/>
  <c r="AX267" i="1"/>
  <c r="AV268" i="1"/>
  <c r="AW268" i="1"/>
  <c r="AX268" i="1"/>
  <c r="AV269" i="1"/>
  <c r="AW269" i="1"/>
  <c r="AX269" i="1"/>
  <c r="AV270" i="1"/>
  <c r="AW270" i="1"/>
  <c r="AX270" i="1"/>
  <c r="AV271" i="1"/>
  <c r="AW271" i="1"/>
  <c r="AX271" i="1"/>
  <c r="AV272" i="1"/>
  <c r="AW272" i="1"/>
  <c r="AX272" i="1"/>
  <c r="AV273" i="1"/>
  <c r="AW273" i="1"/>
  <c r="AX273" i="1"/>
  <c r="AV274" i="1"/>
  <c r="AW274" i="1"/>
  <c r="AX274" i="1"/>
  <c r="AV275" i="1"/>
  <c r="AW275" i="1"/>
  <c r="AX275" i="1"/>
  <c r="AV276" i="1"/>
  <c r="AW276" i="1"/>
  <c r="AX276" i="1"/>
  <c r="AV277" i="1"/>
  <c r="AW277" i="1"/>
  <c r="AX277" i="1"/>
  <c r="AV278" i="1"/>
  <c r="AW278" i="1"/>
  <c r="AX278" i="1"/>
  <c r="AV279" i="1"/>
  <c r="AW279" i="1"/>
  <c r="AX279" i="1"/>
  <c r="AV280" i="1"/>
  <c r="AW280" i="1"/>
  <c r="AX280" i="1"/>
  <c r="AV281" i="1"/>
  <c r="AW281" i="1"/>
  <c r="AX281" i="1"/>
  <c r="AV282" i="1"/>
  <c r="AW282" i="1"/>
  <c r="AX282" i="1"/>
  <c r="AV283" i="1"/>
  <c r="AW283" i="1"/>
  <c r="AX283" i="1"/>
  <c r="AV284" i="1"/>
  <c r="AW284" i="1"/>
  <c r="AX284" i="1"/>
  <c r="AV285" i="1"/>
  <c r="AW285" i="1"/>
  <c r="AX285" i="1"/>
  <c r="AV286" i="1"/>
  <c r="AW286" i="1"/>
  <c r="AX286" i="1"/>
  <c r="AV287" i="1"/>
  <c r="AW287" i="1"/>
  <c r="AX287" i="1"/>
  <c r="AV288" i="1"/>
  <c r="AW288" i="1"/>
  <c r="AX288" i="1"/>
  <c r="AV289" i="1"/>
  <c r="AW289" i="1"/>
  <c r="AX289" i="1"/>
  <c r="AV290" i="1"/>
  <c r="AW290" i="1"/>
  <c r="AX290" i="1"/>
  <c r="AV291" i="1"/>
  <c r="AW291" i="1"/>
  <c r="AX291" i="1"/>
  <c r="AW87" i="1"/>
  <c r="AX87" i="1"/>
  <c r="AV87" i="1"/>
  <c r="W2" i="1" l="1"/>
  <c r="X2" i="1"/>
  <c r="Z2" i="1"/>
  <c r="AA2" i="1"/>
  <c r="AC2" i="1"/>
  <c r="AD2" i="1"/>
  <c r="AF2" i="1"/>
  <c r="AG2" i="1"/>
  <c r="AI2" i="1"/>
  <c r="AJ2" i="1"/>
  <c r="AL2" i="1"/>
  <c r="AM2" i="1"/>
  <c r="AO2" i="1"/>
  <c r="AP2" i="1"/>
  <c r="AC3" i="1"/>
  <c r="AD3" i="1"/>
  <c r="AL3" i="1"/>
  <c r="AM3" i="1"/>
  <c r="W4" i="1"/>
  <c r="X4" i="1"/>
  <c r="Z4" i="1"/>
  <c r="AA4" i="1"/>
  <c r="AC4" i="1"/>
  <c r="AD4" i="1"/>
  <c r="AF4" i="1"/>
  <c r="AG4" i="1"/>
  <c r="AI4" i="1"/>
  <c r="AJ4" i="1"/>
  <c r="AL4" i="1"/>
  <c r="AM4" i="1"/>
  <c r="AO4" i="1"/>
  <c r="AP4" i="1"/>
  <c r="W5" i="1"/>
  <c r="X5" i="1"/>
  <c r="Z5" i="1"/>
  <c r="AA5" i="1"/>
  <c r="AC5" i="1"/>
  <c r="AD5" i="1"/>
  <c r="AF5" i="1"/>
  <c r="AG5" i="1"/>
  <c r="AI5" i="1"/>
  <c r="AJ5" i="1"/>
  <c r="AL5" i="1"/>
  <c r="AM5" i="1"/>
  <c r="AO5" i="1"/>
  <c r="AP5" i="1"/>
  <c r="AP1" i="1"/>
  <c r="AO1" i="1"/>
  <c r="AM1" i="1"/>
  <c r="AL1" i="1"/>
  <c r="AD1" i="1"/>
  <c r="AC1" i="1"/>
  <c r="AA1" i="1"/>
  <c r="Z1" i="1"/>
  <c r="X1" i="1"/>
  <c r="W1" i="1"/>
  <c r="T2" i="1"/>
  <c r="U2" i="1"/>
  <c r="T4" i="1"/>
  <c r="U4" i="1"/>
  <c r="T5" i="1"/>
  <c r="U5" i="1"/>
  <c r="Q2" i="1"/>
  <c r="R2" i="1"/>
  <c r="Q4" i="1"/>
  <c r="R4" i="1"/>
  <c r="Q5" i="1"/>
  <c r="R5" i="1"/>
  <c r="AP8" i="1"/>
  <c r="AP9" i="1"/>
  <c r="AM8" i="1"/>
  <c r="AM9" i="1"/>
  <c r="AM10" i="1"/>
  <c r="AJ8" i="1"/>
  <c r="AJ9" i="1"/>
  <c r="AG8" i="1"/>
  <c r="AG9" i="1"/>
  <c r="AD8" i="1"/>
  <c r="AD9" i="1"/>
  <c r="AD10" i="1"/>
  <c r="AA8" i="1"/>
  <c r="AA9" i="1"/>
  <c r="AA10" i="1"/>
  <c r="X8" i="1"/>
  <c r="X9" i="1"/>
  <c r="AM7" i="1"/>
  <c r="AD7" i="1"/>
  <c r="U8" i="1"/>
  <c r="U9" i="1"/>
  <c r="R8" i="1"/>
  <c r="R9" i="1"/>
  <c r="AO8" i="1"/>
  <c r="AO9" i="1"/>
  <c r="AL8" i="1"/>
  <c r="AL9" i="1"/>
  <c r="AL10" i="1"/>
  <c r="AI8" i="1"/>
  <c r="AI9" i="1"/>
  <c r="AF8" i="1"/>
  <c r="AF9" i="1"/>
  <c r="AL7" i="1"/>
  <c r="AC8" i="1"/>
  <c r="AC9" i="1"/>
  <c r="AC10" i="1"/>
  <c r="Z8" i="1"/>
  <c r="Z9" i="1"/>
  <c r="Z10" i="1"/>
  <c r="W8" i="1"/>
  <c r="W9" i="1"/>
  <c r="AC7" i="1"/>
  <c r="T8" i="1"/>
  <c r="T9" i="1"/>
  <c r="Q8" i="1"/>
  <c r="Q9" i="1"/>
  <c r="E21" i="5" a="1"/>
  <c r="E21" i="5" s="1"/>
  <c r="E22" i="5" a="1"/>
  <c r="E22" i="5" s="1"/>
  <c r="L23" i="5" a="1"/>
  <c r="L23" i="5" s="1"/>
  <c r="L24" i="5" a="1"/>
  <c r="L24" i="5" s="1"/>
  <c r="D21" i="5" a="1"/>
  <c r="D21" i="5" s="1"/>
  <c r="D22" i="5" a="1"/>
  <c r="D22" i="5" s="1"/>
  <c r="M2" i="1" l="1"/>
  <c r="E30" i="5" s="1"/>
  <c r="M4" i="1"/>
  <c r="E32" i="5" s="1"/>
  <c r="M5" i="1"/>
  <c r="E33" i="5" s="1"/>
  <c r="N4" i="1"/>
  <c r="N2" i="1"/>
  <c r="N5" i="1"/>
  <c r="M9" i="1"/>
  <c r="E26" i="5" s="1"/>
  <c r="N9" i="1"/>
  <c r="N8" i="1"/>
  <c r="M8" i="1"/>
  <c r="E25" i="5" s="1"/>
  <c r="G87" i="1" l="1"/>
  <c r="G79" i="1"/>
  <c r="J78" i="1"/>
  <c r="U16" i="7" l="1"/>
  <c r="AK4" i="7"/>
  <c r="I4" i="7"/>
  <c r="X16" i="7"/>
  <c r="F4" i="7"/>
  <c r="U1" i="1"/>
  <c r="T1" i="1"/>
  <c r="AJ4" i="7"/>
  <c r="AL4" i="7"/>
  <c r="H87" i="1"/>
  <c r="BD87" i="1"/>
  <c r="AY87" i="1"/>
  <c r="AZ87" i="1" s="1"/>
  <c r="AG1" i="1"/>
  <c r="AF1" i="1"/>
  <c r="AJ1" i="1"/>
  <c r="AI1" i="1"/>
  <c r="R1" i="1"/>
  <c r="Q1" i="1"/>
  <c r="R10" i="1"/>
  <c r="Q10" i="1"/>
  <c r="D20" i="5" a="1"/>
  <c r="D20" i="5" s="1"/>
  <c r="E20" i="5" a="1"/>
  <c r="E20" i="5" s="1"/>
  <c r="L22" i="5" a="1"/>
  <c r="L22" i="5" s="1"/>
  <c r="N1" i="1" l="1"/>
  <c r="BR87" i="1"/>
  <c r="BE87" i="1"/>
  <c r="BF87" i="1" s="1"/>
  <c r="M1" i="1"/>
  <c r="G9" i="5"/>
  <c r="E29" i="5" l="1"/>
  <c r="B88" i="1"/>
  <c r="B4" i="7" l="1"/>
  <c r="B108" i="7"/>
  <c r="B82" i="7"/>
  <c r="B56" i="7"/>
  <c r="B30" i="7"/>
  <c r="AA9" i="7" l="1"/>
  <c r="L27" i="7"/>
  <c r="AA15" i="7"/>
  <c r="L15" i="7"/>
  <c r="AA21" i="7"/>
  <c r="R27" i="7"/>
  <c r="R21" i="7"/>
  <c r="AA27" i="7"/>
  <c r="R15" i="7"/>
  <c r="U53" i="7"/>
  <c r="C6" i="6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E7" i="7" l="1"/>
  <c r="AF7" i="7" s="1"/>
  <c r="AE17" i="7"/>
  <c r="AF17" i="7" s="1"/>
  <c r="F15" i="7"/>
  <c r="AE11" i="7"/>
  <c r="AF11" i="7" s="1"/>
  <c r="O15" i="7"/>
  <c r="F27" i="7"/>
  <c r="X15" i="7"/>
  <c r="AE24" i="7"/>
  <c r="AF24" i="7" s="1"/>
  <c r="AE19" i="7"/>
  <c r="AF19" i="7" s="1"/>
  <c r="AE10" i="7"/>
  <c r="AF10" i="7" s="1"/>
  <c r="AE26" i="7"/>
  <c r="AF26" i="7" s="1"/>
  <c r="O21" i="7"/>
  <c r="AE16" i="7"/>
  <c r="AF16" i="7" s="1"/>
  <c r="AE14" i="7"/>
  <c r="AF14" i="7" s="1"/>
  <c r="AE33" i="7"/>
  <c r="AF33" i="7" s="1"/>
  <c r="AE42" i="7"/>
  <c r="AF42" i="7" s="1"/>
  <c r="AE13" i="7"/>
  <c r="AF13" i="7" s="1"/>
  <c r="AE25" i="7"/>
  <c r="AF25" i="7" s="1"/>
  <c r="AE8" i="7"/>
  <c r="AF8" i="7" s="1"/>
  <c r="AE36" i="7"/>
  <c r="AF36" i="7" s="1"/>
  <c r="AE5" i="7"/>
  <c r="AF5" i="7" s="1"/>
  <c r="F41" i="7"/>
  <c r="AE22" i="7"/>
  <c r="AF22" i="7" s="1"/>
  <c r="AE38" i="7"/>
  <c r="AF38" i="7" s="1"/>
  <c r="X27" i="7"/>
  <c r="AE23" i="7"/>
  <c r="AF23" i="7" s="1"/>
  <c r="AE12" i="7"/>
  <c r="AF12" i="7" s="1"/>
  <c r="AE4" i="7"/>
  <c r="AF4" i="7" s="1"/>
  <c r="F21" i="7"/>
  <c r="AE20" i="7"/>
  <c r="AF20" i="7" s="1"/>
  <c r="O27" i="7"/>
  <c r="AE51" i="7"/>
  <c r="AF51" i="7" s="1"/>
  <c r="AE37" i="7"/>
  <c r="AF37" i="7" s="1"/>
  <c r="AE39" i="7"/>
  <c r="AF39" i="7" s="1"/>
  <c r="AE52" i="7"/>
  <c r="AF52" i="7" s="1"/>
  <c r="AE40" i="7"/>
  <c r="AF40" i="7" s="1"/>
  <c r="AE34" i="7"/>
  <c r="AF34" i="7" s="1"/>
  <c r="AE46" i="7"/>
  <c r="AF46" i="7" s="1"/>
  <c r="AE48" i="7"/>
  <c r="AF48" i="7" s="1"/>
  <c r="AE49" i="7"/>
  <c r="AF49" i="7" s="1"/>
  <c r="AE31" i="7"/>
  <c r="AF31" i="7" s="1"/>
  <c r="AE30" i="7"/>
  <c r="AF30" i="7" s="1"/>
  <c r="I15" i="7"/>
  <c r="AE44" i="7"/>
  <c r="AF44" i="7" s="1"/>
  <c r="AE45" i="7"/>
  <c r="AF45" i="7" s="1"/>
  <c r="AE43" i="7"/>
  <c r="AF43" i="7" s="1"/>
  <c r="AE50" i="7"/>
  <c r="AF50" i="7" s="1"/>
  <c r="R9" i="7"/>
  <c r="R28" i="7" s="1"/>
  <c r="F9" i="7"/>
  <c r="U15" i="7"/>
  <c r="I27" i="7"/>
  <c r="U27" i="7"/>
  <c r="AA28" i="7"/>
  <c r="R35" i="7"/>
  <c r="AA35" i="7"/>
  <c r="AD47" i="7"/>
  <c r="AD53" i="7"/>
  <c r="L41" i="7"/>
  <c r="I35" i="7"/>
  <c r="X53" i="7"/>
  <c r="O47" i="7"/>
  <c r="X47" i="7"/>
  <c r="R47" i="7"/>
  <c r="F47" i="7"/>
  <c r="L53" i="7"/>
  <c r="X41" i="7"/>
  <c r="AD15" i="7"/>
  <c r="I47" i="7"/>
  <c r="AA53" i="7"/>
  <c r="AD41" i="7"/>
  <c r="R41" i="7"/>
  <c r="F53" i="7"/>
  <c r="I41" i="7"/>
  <c r="AA47" i="7"/>
  <c r="O41" i="7"/>
  <c r="U47" i="7"/>
  <c r="L47" i="7"/>
  <c r="R53" i="7"/>
  <c r="U41" i="7"/>
  <c r="AA41" i="7"/>
  <c r="AD27" i="7"/>
  <c r="I53" i="7"/>
  <c r="O53" i="7"/>
  <c r="Q47" i="1"/>
  <c r="U28" i="6" s="1"/>
  <c r="R47" i="1"/>
  <c r="V28" i="6" s="1"/>
  <c r="S47" i="1"/>
  <c r="W28" i="6" s="1"/>
  <c r="T47" i="1"/>
  <c r="X28" i="6" s="1"/>
  <c r="U47" i="1"/>
  <c r="Y28" i="6" s="1"/>
  <c r="V47" i="1"/>
  <c r="Z28" i="6" s="1"/>
  <c r="W47" i="1"/>
  <c r="AA28" i="6" s="1"/>
  <c r="X47" i="1"/>
  <c r="AB28" i="6" s="1"/>
  <c r="Y47" i="1"/>
  <c r="AC28" i="6" s="1"/>
  <c r="Q48" i="1"/>
  <c r="R48" i="1"/>
  <c r="V29" i="6" s="1"/>
  <c r="S48" i="1"/>
  <c r="W29" i="6" s="1"/>
  <c r="T48" i="1"/>
  <c r="X29" i="6" s="1"/>
  <c r="U48" i="1"/>
  <c r="Y29" i="6" s="1"/>
  <c r="V48" i="1"/>
  <c r="Z29" i="6" s="1"/>
  <c r="W48" i="1"/>
  <c r="AA29" i="6" s="1"/>
  <c r="X48" i="1"/>
  <c r="AB29" i="6" s="1"/>
  <c r="Y48" i="1"/>
  <c r="AC29" i="6" s="1"/>
  <c r="Q49" i="1"/>
  <c r="U30" i="6" s="1"/>
  <c r="R49" i="1"/>
  <c r="V30" i="6" s="1"/>
  <c r="S49" i="1"/>
  <c r="W30" i="6" s="1"/>
  <c r="T49" i="1"/>
  <c r="X30" i="6" s="1"/>
  <c r="U49" i="1"/>
  <c r="Y30" i="6" s="1"/>
  <c r="V49" i="1"/>
  <c r="Z30" i="6" s="1"/>
  <c r="W49" i="1"/>
  <c r="AA30" i="6" s="1"/>
  <c r="X49" i="1"/>
  <c r="AB30" i="6" s="1"/>
  <c r="Y49" i="1"/>
  <c r="AC30" i="6" s="1"/>
  <c r="Y46" i="1"/>
  <c r="AC27" i="6" s="1"/>
  <c r="X46" i="1"/>
  <c r="AB27" i="6" s="1"/>
  <c r="W46" i="1"/>
  <c r="AA27" i="6" s="1"/>
  <c r="V46" i="1"/>
  <c r="Z27" i="6" s="1"/>
  <c r="U46" i="1"/>
  <c r="Y27" i="6" s="1"/>
  <c r="T46" i="1"/>
  <c r="X27" i="6" s="1"/>
  <c r="S46" i="1"/>
  <c r="W27" i="6" s="1"/>
  <c r="R46" i="1"/>
  <c r="V27" i="6" s="1"/>
  <c r="Q46" i="1"/>
  <c r="U27" i="6" s="1"/>
  <c r="Q42" i="1"/>
  <c r="U23" i="6" s="1"/>
  <c r="R42" i="1"/>
  <c r="V23" i="6" s="1"/>
  <c r="S42" i="1"/>
  <c r="T42" i="1"/>
  <c r="X23" i="6" s="1"/>
  <c r="U42" i="1"/>
  <c r="Y23" i="6" s="1"/>
  <c r="V42" i="1"/>
  <c r="Z23" i="6" s="1"/>
  <c r="W42" i="1"/>
  <c r="AA23" i="6" s="1"/>
  <c r="X42" i="1"/>
  <c r="AB23" i="6" s="1"/>
  <c r="Y42" i="1"/>
  <c r="AC23" i="6" s="1"/>
  <c r="Q43" i="1"/>
  <c r="R43" i="1"/>
  <c r="V24" i="6" s="1"/>
  <c r="S43" i="1"/>
  <c r="W24" i="6" s="1"/>
  <c r="T43" i="1"/>
  <c r="X24" i="6" s="1"/>
  <c r="U43" i="1"/>
  <c r="Y24" i="6" s="1"/>
  <c r="V43" i="1"/>
  <c r="Z24" i="6" s="1"/>
  <c r="W43" i="1"/>
  <c r="AA24" i="6" s="1"/>
  <c r="X43" i="1"/>
  <c r="AB24" i="6" s="1"/>
  <c r="Y43" i="1"/>
  <c r="AC24" i="6" s="1"/>
  <c r="Q44" i="1"/>
  <c r="U25" i="6" s="1"/>
  <c r="R44" i="1"/>
  <c r="V25" i="6" s="1"/>
  <c r="S44" i="1"/>
  <c r="W25" i="6" s="1"/>
  <c r="T44" i="1"/>
  <c r="X25" i="6" s="1"/>
  <c r="U44" i="1"/>
  <c r="Y25" i="6" s="1"/>
  <c r="V44" i="1"/>
  <c r="Z25" i="6" s="1"/>
  <c r="W44" i="1"/>
  <c r="AA25" i="6" s="1"/>
  <c r="X44" i="1"/>
  <c r="AB25" i="6" s="1"/>
  <c r="Y44" i="1"/>
  <c r="AC25" i="6" s="1"/>
  <c r="Y41" i="1"/>
  <c r="AC22" i="6" s="1"/>
  <c r="X41" i="1"/>
  <c r="AB22" i="6" s="1"/>
  <c r="W41" i="1"/>
  <c r="AA22" i="6" s="1"/>
  <c r="V41" i="1"/>
  <c r="U41" i="1"/>
  <c r="Y22" i="6" s="1"/>
  <c r="T41" i="1"/>
  <c r="X22" i="6" s="1"/>
  <c r="S41" i="1"/>
  <c r="W22" i="6" s="1"/>
  <c r="R41" i="1"/>
  <c r="V22" i="6" s="1"/>
  <c r="Q41" i="1"/>
  <c r="U22" i="6" s="1"/>
  <c r="Q37" i="1"/>
  <c r="U18" i="6" s="1"/>
  <c r="R37" i="1"/>
  <c r="S37" i="1"/>
  <c r="W18" i="6" s="1"/>
  <c r="T37" i="1"/>
  <c r="X18" i="6" s="1"/>
  <c r="U37" i="1"/>
  <c r="Y18" i="6" s="1"/>
  <c r="V37" i="1"/>
  <c r="W37" i="1"/>
  <c r="AA18" i="6" s="1"/>
  <c r="X37" i="1"/>
  <c r="AB18" i="6" s="1"/>
  <c r="Y37" i="1"/>
  <c r="AC18" i="6" s="1"/>
  <c r="Q38" i="1"/>
  <c r="U19" i="6" s="1"/>
  <c r="R38" i="1"/>
  <c r="V19" i="6" s="1"/>
  <c r="S38" i="1"/>
  <c r="W19" i="6" s="1"/>
  <c r="T38" i="1"/>
  <c r="X19" i="6" s="1"/>
  <c r="U38" i="1"/>
  <c r="Y19" i="6" s="1"/>
  <c r="V38" i="1"/>
  <c r="Z19" i="6" s="1"/>
  <c r="W38" i="1"/>
  <c r="AA19" i="6" s="1"/>
  <c r="X38" i="1"/>
  <c r="AB19" i="6" s="1"/>
  <c r="Y38" i="1"/>
  <c r="AC19" i="6" s="1"/>
  <c r="Q39" i="1"/>
  <c r="U20" i="6" s="1"/>
  <c r="R39" i="1"/>
  <c r="V20" i="6" s="1"/>
  <c r="S39" i="1"/>
  <c r="W20" i="6" s="1"/>
  <c r="T39" i="1"/>
  <c r="U39" i="1"/>
  <c r="Y20" i="6" s="1"/>
  <c r="V39" i="1"/>
  <c r="Z20" i="6" s="1"/>
  <c r="W39" i="1"/>
  <c r="AA20" i="6" s="1"/>
  <c r="X39" i="1"/>
  <c r="AB20" i="6" s="1"/>
  <c r="Y39" i="1"/>
  <c r="AC20" i="6" s="1"/>
  <c r="Y36" i="1"/>
  <c r="X36" i="1"/>
  <c r="W36" i="1"/>
  <c r="V36" i="1"/>
  <c r="Z17" i="6" s="1"/>
  <c r="U36" i="1"/>
  <c r="T36" i="1"/>
  <c r="S36" i="1"/>
  <c r="W17" i="6" s="1"/>
  <c r="R36" i="1"/>
  <c r="V17" i="6" s="1"/>
  <c r="Q36" i="1"/>
  <c r="Q32" i="1"/>
  <c r="U13" i="6" s="1"/>
  <c r="R32" i="1"/>
  <c r="V13" i="6" s="1"/>
  <c r="S32" i="1"/>
  <c r="W13" i="6" s="1"/>
  <c r="T32" i="1"/>
  <c r="X13" i="6" s="1"/>
  <c r="U32" i="1"/>
  <c r="Y13" i="6" s="1"/>
  <c r="V32" i="1"/>
  <c r="Z13" i="6" s="1"/>
  <c r="W32" i="1"/>
  <c r="AA13" i="6" s="1"/>
  <c r="X32" i="1"/>
  <c r="AB13" i="6" s="1"/>
  <c r="Y32" i="1"/>
  <c r="AC13" i="6" s="1"/>
  <c r="Q33" i="1"/>
  <c r="U14" i="6" s="1"/>
  <c r="R33" i="1"/>
  <c r="V14" i="6" s="1"/>
  <c r="S33" i="1"/>
  <c r="W14" i="6" s="1"/>
  <c r="T33" i="1"/>
  <c r="X14" i="6" s="1"/>
  <c r="U33" i="1"/>
  <c r="Y14" i="6" s="1"/>
  <c r="V33" i="1"/>
  <c r="Z14" i="6" s="1"/>
  <c r="W33" i="1"/>
  <c r="AA14" i="6" s="1"/>
  <c r="X33" i="1"/>
  <c r="AB14" i="6" s="1"/>
  <c r="Y33" i="1"/>
  <c r="AC14" i="6" s="1"/>
  <c r="Q34" i="1"/>
  <c r="U15" i="6" s="1"/>
  <c r="R34" i="1"/>
  <c r="S34" i="1"/>
  <c r="W15" i="6" s="1"/>
  <c r="T34" i="1"/>
  <c r="X15" i="6" s="1"/>
  <c r="U34" i="1"/>
  <c r="Y15" i="6" s="1"/>
  <c r="V34" i="1"/>
  <c r="Z15" i="6" s="1"/>
  <c r="W34" i="1"/>
  <c r="AA15" i="6" s="1"/>
  <c r="X34" i="1"/>
  <c r="AB15" i="6" s="1"/>
  <c r="Y34" i="1"/>
  <c r="AC15" i="6" s="1"/>
  <c r="Y31" i="1"/>
  <c r="AC12" i="6" s="1"/>
  <c r="X31" i="1"/>
  <c r="AB12" i="6" s="1"/>
  <c r="W31" i="1"/>
  <c r="AA12" i="6" s="1"/>
  <c r="V31" i="1"/>
  <c r="Z12" i="6" s="1"/>
  <c r="U31" i="1"/>
  <c r="Y12" i="6" s="1"/>
  <c r="T31" i="1"/>
  <c r="X12" i="6" s="1"/>
  <c r="S31" i="1"/>
  <c r="W12" i="6" s="1"/>
  <c r="R31" i="1"/>
  <c r="V12" i="6" s="1"/>
  <c r="Q31" i="1"/>
  <c r="U12" i="6" s="1"/>
  <c r="F28" i="7" l="1"/>
  <c r="AE15" i="7"/>
  <c r="AF15" i="7" s="1"/>
  <c r="AE27" i="7"/>
  <c r="AF27" i="7" s="1"/>
  <c r="AE41" i="7"/>
  <c r="AF41" i="7" s="1"/>
  <c r="AE47" i="7"/>
  <c r="AF47" i="7" s="1"/>
  <c r="AE53" i="7"/>
  <c r="AF53" i="7" s="1"/>
  <c r="R54" i="7"/>
  <c r="I54" i="7"/>
  <c r="AA54" i="7"/>
  <c r="W45" i="1"/>
  <c r="Z43" i="1"/>
  <c r="Z48" i="1"/>
  <c r="V45" i="1"/>
  <c r="Z42" i="1"/>
  <c r="Z41" i="1"/>
  <c r="X50" i="1"/>
  <c r="U29" i="6"/>
  <c r="U31" i="6" s="1"/>
  <c r="S40" i="1"/>
  <c r="W40" i="1"/>
  <c r="Z39" i="1"/>
  <c r="X20" i="6"/>
  <c r="AD20" i="6" s="1"/>
  <c r="Z38" i="1"/>
  <c r="V40" i="1"/>
  <c r="R40" i="1"/>
  <c r="X45" i="1"/>
  <c r="T45" i="1"/>
  <c r="Z47" i="1"/>
  <c r="W50" i="1"/>
  <c r="S50" i="1"/>
  <c r="V18" i="6"/>
  <c r="V21" i="6" s="1"/>
  <c r="Z22" i="6"/>
  <c r="AD22" i="6" s="1"/>
  <c r="U45" i="1"/>
  <c r="T40" i="1"/>
  <c r="X17" i="6"/>
  <c r="X40" i="1"/>
  <c r="AB17" i="6"/>
  <c r="AB21" i="6" s="1"/>
  <c r="Z37" i="1"/>
  <c r="S45" i="1"/>
  <c r="Z44" i="1"/>
  <c r="Z46" i="1"/>
  <c r="Q50" i="1"/>
  <c r="V50" i="1"/>
  <c r="R50" i="1"/>
  <c r="AA17" i="6"/>
  <c r="AA21" i="6" s="1"/>
  <c r="U24" i="6"/>
  <c r="U26" i="6" s="1"/>
  <c r="W23" i="6"/>
  <c r="W26" i="6" s="1"/>
  <c r="Y45" i="1"/>
  <c r="T50" i="1"/>
  <c r="V35" i="1"/>
  <c r="R35" i="1"/>
  <c r="Z36" i="1"/>
  <c r="U17" i="6"/>
  <c r="U21" i="6" s="1"/>
  <c r="U40" i="1"/>
  <c r="Y17" i="6"/>
  <c r="Y21" i="6" s="1"/>
  <c r="Y40" i="1"/>
  <c r="AC17" i="6"/>
  <c r="AC21" i="6" s="1"/>
  <c r="Q45" i="1"/>
  <c r="R45" i="1"/>
  <c r="Z49" i="1"/>
  <c r="Y50" i="1"/>
  <c r="U50" i="1"/>
  <c r="V15" i="6"/>
  <c r="V16" i="6" s="1"/>
  <c r="Z18" i="6"/>
  <c r="Z21" i="6" s="1"/>
  <c r="W16" i="6"/>
  <c r="X16" i="6"/>
  <c r="AB16" i="6"/>
  <c r="X26" i="6"/>
  <c r="AB26" i="6"/>
  <c r="AD25" i="6"/>
  <c r="X31" i="6"/>
  <c r="AB31" i="6"/>
  <c r="AD30" i="6"/>
  <c r="AA16" i="6"/>
  <c r="U16" i="6"/>
  <c r="Y16" i="6"/>
  <c r="AC16" i="6"/>
  <c r="Y26" i="6"/>
  <c r="AC26" i="6"/>
  <c r="Y31" i="6"/>
  <c r="AC31" i="6"/>
  <c r="AD14" i="6"/>
  <c r="Z16" i="6"/>
  <c r="AD13" i="6"/>
  <c r="V26" i="6"/>
  <c r="AD27" i="6"/>
  <c r="Z31" i="6"/>
  <c r="AD28" i="6"/>
  <c r="W21" i="6"/>
  <c r="AD19" i="6"/>
  <c r="AA26" i="6"/>
  <c r="W31" i="6"/>
  <c r="AA31" i="6"/>
  <c r="V31" i="6"/>
  <c r="AD12" i="6"/>
  <c r="U35" i="1"/>
  <c r="Q35" i="1"/>
  <c r="Y35" i="1"/>
  <c r="Z33" i="1"/>
  <c r="T35" i="1"/>
  <c r="X35" i="1"/>
  <c r="W35" i="1"/>
  <c r="Z34" i="1"/>
  <c r="Z32" i="1"/>
  <c r="S35" i="1"/>
  <c r="Z31" i="1"/>
  <c r="Q27" i="1"/>
  <c r="U8" i="6" s="1"/>
  <c r="T27" i="1"/>
  <c r="X8" i="6" s="1"/>
  <c r="U27" i="1"/>
  <c r="Y8" i="6" s="1"/>
  <c r="T28" i="1"/>
  <c r="X9" i="6" s="1"/>
  <c r="U28" i="1"/>
  <c r="Y9" i="6" s="1"/>
  <c r="T29" i="1"/>
  <c r="X10" i="6" s="1"/>
  <c r="U29" i="1"/>
  <c r="Y10" i="6" s="1"/>
  <c r="U26" i="1"/>
  <c r="Y7" i="6" s="1"/>
  <c r="T26" i="1"/>
  <c r="X7" i="6" s="1"/>
  <c r="R27" i="1"/>
  <c r="V8" i="6" s="1"/>
  <c r="S27" i="1"/>
  <c r="W8" i="6" s="1"/>
  <c r="V27" i="1"/>
  <c r="Z8" i="6" s="1"/>
  <c r="W27" i="1"/>
  <c r="AA8" i="6" s="1"/>
  <c r="X27" i="1"/>
  <c r="AB8" i="6" s="1"/>
  <c r="Y27" i="1"/>
  <c r="AC8" i="6" s="1"/>
  <c r="Q28" i="1"/>
  <c r="U9" i="6" s="1"/>
  <c r="R28" i="1"/>
  <c r="V9" i="6" s="1"/>
  <c r="S28" i="1"/>
  <c r="W9" i="6" s="1"/>
  <c r="V28" i="1"/>
  <c r="Z9" i="6" s="1"/>
  <c r="W28" i="1"/>
  <c r="AA9" i="6" s="1"/>
  <c r="X28" i="1"/>
  <c r="AB9" i="6" s="1"/>
  <c r="Y28" i="1"/>
  <c r="AC9" i="6" s="1"/>
  <c r="Q29" i="1"/>
  <c r="U10" i="6" s="1"/>
  <c r="R29" i="1"/>
  <c r="V10" i="6" s="1"/>
  <c r="S29" i="1"/>
  <c r="W10" i="6" s="1"/>
  <c r="V29" i="1"/>
  <c r="Z10" i="6" s="1"/>
  <c r="W29" i="1"/>
  <c r="AA10" i="6" s="1"/>
  <c r="X29" i="1"/>
  <c r="AB10" i="6" s="1"/>
  <c r="Y29" i="1"/>
  <c r="AC10" i="6" s="1"/>
  <c r="Y26" i="1"/>
  <c r="AC7" i="6" s="1"/>
  <c r="X26" i="1"/>
  <c r="AB7" i="6" s="1"/>
  <c r="U7" i="6"/>
  <c r="R26" i="1"/>
  <c r="V7" i="6" s="1"/>
  <c r="S26" i="1"/>
  <c r="W7" i="6" s="1"/>
  <c r="V26" i="1"/>
  <c r="Z7" i="6" s="1"/>
  <c r="W26" i="1"/>
  <c r="AA7" i="6" s="1"/>
  <c r="AD29" i="6" l="1"/>
  <c r="AD24" i="6"/>
  <c r="AD23" i="6"/>
  <c r="Y11" i="6"/>
  <c r="Y32" i="6" s="1"/>
  <c r="AD18" i="6"/>
  <c r="W11" i="6"/>
  <c r="W32" i="6" s="1"/>
  <c r="AC11" i="6"/>
  <c r="AC32" i="6" s="1"/>
  <c r="Z26" i="6"/>
  <c r="AD26" i="6" s="1"/>
  <c r="V11" i="6"/>
  <c r="V32" i="6" s="1"/>
  <c r="AA11" i="6"/>
  <c r="AA32" i="6" s="1"/>
  <c r="X11" i="6"/>
  <c r="U11" i="6"/>
  <c r="U32" i="6" s="1"/>
  <c r="AD7" i="6"/>
  <c r="AD9" i="6"/>
  <c r="AD17" i="6"/>
  <c r="Z11" i="6"/>
  <c r="AB11" i="6"/>
  <c r="AB32" i="6" s="1"/>
  <c r="AD10" i="6"/>
  <c r="AD8" i="6"/>
  <c r="X21" i="6"/>
  <c r="AD21" i="6" s="1"/>
  <c r="Z45" i="1"/>
  <c r="AA45" i="1" s="1"/>
  <c r="AD15" i="6"/>
  <c r="Z50" i="1"/>
  <c r="AA50" i="1" s="1"/>
  <c r="AD31" i="6"/>
  <c r="AD16" i="6"/>
  <c r="Q30" i="1"/>
  <c r="V30" i="1"/>
  <c r="V51" i="1" s="1"/>
  <c r="Z35" i="1"/>
  <c r="AA35" i="1" s="1"/>
  <c r="W30" i="1"/>
  <c r="W51" i="1" s="1"/>
  <c r="X30" i="1"/>
  <c r="X51" i="1" s="1"/>
  <c r="U30" i="1"/>
  <c r="U51" i="1" s="1"/>
  <c r="S30" i="1"/>
  <c r="S51" i="1" s="1"/>
  <c r="Y30" i="1"/>
  <c r="Y51" i="1" s="1"/>
  <c r="Z27" i="1"/>
  <c r="Z29" i="1"/>
  <c r="T30" i="1"/>
  <c r="T51" i="1" s="1"/>
  <c r="Z26" i="1"/>
  <c r="Z28" i="1"/>
  <c r="R30" i="1"/>
  <c r="R51" i="1" s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Z32" i="6" l="1"/>
  <c r="AE31" i="6"/>
  <c r="AE26" i="6"/>
  <c r="AD11" i="6"/>
  <c r="AE11" i="6" s="1"/>
  <c r="AE21" i="6"/>
  <c r="X32" i="6"/>
  <c r="AE16" i="6"/>
  <c r="Z30" i="1"/>
  <c r="AA30" i="1" s="1"/>
  <c r="AD32" i="6" l="1"/>
  <c r="AE32" i="6" s="1"/>
  <c r="H108" i="1"/>
  <c r="BE108" i="1" s="1"/>
  <c r="H109" i="1"/>
  <c r="BE109" i="1" s="1"/>
  <c r="H110" i="1"/>
  <c r="BE110" i="1" s="1"/>
  <c r="H111" i="1"/>
  <c r="BE111" i="1" s="1"/>
  <c r="H112" i="1"/>
  <c r="BE112" i="1" s="1"/>
  <c r="H113" i="1"/>
  <c r="BE113" i="1" s="1"/>
  <c r="H114" i="1"/>
  <c r="BE114" i="1" s="1"/>
  <c r="H115" i="1"/>
  <c r="BE115" i="1" s="1"/>
  <c r="H116" i="1"/>
  <c r="BE116" i="1" s="1"/>
  <c r="H117" i="1"/>
  <c r="BE117" i="1" s="1"/>
  <c r="H118" i="1"/>
  <c r="BE118" i="1" s="1"/>
  <c r="H119" i="1"/>
  <c r="BE119" i="1" s="1"/>
  <c r="H120" i="1"/>
  <c r="BE120" i="1" s="1"/>
  <c r="H121" i="1"/>
  <c r="BE121" i="1" s="1"/>
  <c r="H122" i="1"/>
  <c r="BE122" i="1" s="1"/>
  <c r="H123" i="1"/>
  <c r="BE123" i="1" s="1"/>
  <c r="H124" i="1"/>
  <c r="BE124" i="1" s="1"/>
  <c r="H125" i="1"/>
  <c r="BE125" i="1" s="1"/>
  <c r="H126" i="1"/>
  <c r="BE126" i="1" s="1"/>
  <c r="H127" i="1"/>
  <c r="BE127" i="1" s="1"/>
  <c r="H128" i="1"/>
  <c r="BE128" i="1" s="1"/>
  <c r="H129" i="1"/>
  <c r="BE129" i="1" s="1"/>
  <c r="H130" i="1"/>
  <c r="BE130" i="1" s="1"/>
  <c r="H131" i="1"/>
  <c r="BE131" i="1" s="1"/>
  <c r="H132" i="1"/>
  <c r="BE132" i="1" s="1"/>
  <c r="H133" i="1"/>
  <c r="BE133" i="1" s="1"/>
  <c r="H134" i="1"/>
  <c r="BE134" i="1" s="1"/>
  <c r="H135" i="1"/>
  <c r="BE135" i="1" s="1"/>
  <c r="H136" i="1"/>
  <c r="BE136" i="1" s="1"/>
  <c r="H137" i="1"/>
  <c r="BE137" i="1" s="1"/>
  <c r="H138" i="1"/>
  <c r="BE138" i="1" s="1"/>
  <c r="H139" i="1"/>
  <c r="BE139" i="1" s="1"/>
  <c r="H140" i="1"/>
  <c r="BE140" i="1" s="1"/>
  <c r="H141" i="1"/>
  <c r="BE141" i="1" s="1"/>
  <c r="H142" i="1"/>
  <c r="BE142" i="1" s="1"/>
  <c r="H143" i="1"/>
  <c r="BE143" i="1" s="1"/>
  <c r="H144" i="1"/>
  <c r="BE144" i="1" s="1"/>
  <c r="H145" i="1"/>
  <c r="BE145" i="1" s="1"/>
  <c r="H146" i="1"/>
  <c r="BE146" i="1" s="1"/>
  <c r="H147" i="1"/>
  <c r="BE147" i="1" s="1"/>
  <c r="H148" i="1"/>
  <c r="BE148" i="1" s="1"/>
  <c r="H149" i="1"/>
  <c r="BE149" i="1" s="1"/>
  <c r="H150" i="1"/>
  <c r="BE150" i="1" s="1"/>
  <c r="H151" i="1"/>
  <c r="BE151" i="1" s="1"/>
  <c r="H152" i="1"/>
  <c r="BE152" i="1" s="1"/>
  <c r="H153" i="1"/>
  <c r="BE153" i="1" s="1"/>
  <c r="H154" i="1"/>
  <c r="BE154" i="1" s="1"/>
  <c r="H155" i="1"/>
  <c r="BE155" i="1" s="1"/>
  <c r="H156" i="1"/>
  <c r="BE156" i="1" s="1"/>
  <c r="H157" i="1"/>
  <c r="BE157" i="1" s="1"/>
  <c r="H158" i="1"/>
  <c r="BE158" i="1" s="1"/>
  <c r="H159" i="1"/>
  <c r="BE159" i="1" s="1"/>
  <c r="H160" i="1"/>
  <c r="BE160" i="1" s="1"/>
  <c r="H161" i="1"/>
  <c r="BE161" i="1" s="1"/>
  <c r="H162" i="1"/>
  <c r="BE162" i="1" s="1"/>
  <c r="H163" i="1"/>
  <c r="BE163" i="1" s="1"/>
  <c r="H164" i="1"/>
  <c r="BE164" i="1" s="1"/>
  <c r="H165" i="1"/>
  <c r="BE165" i="1" s="1"/>
  <c r="H166" i="1"/>
  <c r="BE166" i="1" s="1"/>
  <c r="H167" i="1"/>
  <c r="BE167" i="1" s="1"/>
  <c r="H168" i="1"/>
  <c r="BE168" i="1" s="1"/>
  <c r="H169" i="1"/>
  <c r="BE169" i="1" s="1"/>
  <c r="H170" i="1"/>
  <c r="BE170" i="1" s="1"/>
  <c r="H171" i="1"/>
  <c r="BE171" i="1" s="1"/>
  <c r="H172" i="1"/>
  <c r="BE172" i="1" s="1"/>
  <c r="H173" i="1"/>
  <c r="BE173" i="1" s="1"/>
  <c r="H174" i="1"/>
  <c r="BE174" i="1" s="1"/>
  <c r="H175" i="1"/>
  <c r="BE175" i="1" s="1"/>
  <c r="H176" i="1"/>
  <c r="BE176" i="1" s="1"/>
  <c r="H177" i="1"/>
  <c r="BE177" i="1" s="1"/>
  <c r="H178" i="1"/>
  <c r="BE178" i="1" s="1"/>
  <c r="H179" i="1"/>
  <c r="BE179" i="1" s="1"/>
  <c r="H180" i="1"/>
  <c r="BE180" i="1" s="1"/>
  <c r="H181" i="1"/>
  <c r="BE181" i="1" s="1"/>
  <c r="H182" i="1"/>
  <c r="BE182" i="1" s="1"/>
  <c r="H183" i="1"/>
  <c r="BE183" i="1" s="1"/>
  <c r="H184" i="1"/>
  <c r="BE184" i="1" s="1"/>
  <c r="H185" i="1"/>
  <c r="BE185" i="1" s="1"/>
  <c r="H186" i="1"/>
  <c r="BE186" i="1" s="1"/>
  <c r="H187" i="1"/>
  <c r="BE187" i="1" s="1"/>
  <c r="H188" i="1"/>
  <c r="BE188" i="1" s="1"/>
  <c r="H189" i="1"/>
  <c r="BE189" i="1" s="1"/>
  <c r="H190" i="1"/>
  <c r="BE190" i="1" s="1"/>
  <c r="H191" i="1"/>
  <c r="BE191" i="1" s="1"/>
  <c r="H192" i="1"/>
  <c r="BE192" i="1" s="1"/>
  <c r="H193" i="1"/>
  <c r="BE193" i="1" s="1"/>
  <c r="H194" i="1"/>
  <c r="BE194" i="1" s="1"/>
  <c r="H195" i="1"/>
  <c r="BE195" i="1" s="1"/>
  <c r="H196" i="1"/>
  <c r="BE196" i="1" s="1"/>
  <c r="H197" i="1"/>
  <c r="BE197" i="1" s="1"/>
  <c r="H198" i="1"/>
  <c r="BE198" i="1" s="1"/>
  <c r="H199" i="1"/>
  <c r="BE199" i="1" s="1"/>
  <c r="H200" i="1"/>
  <c r="BE200" i="1" s="1"/>
  <c r="H201" i="1"/>
  <c r="BE201" i="1" s="1"/>
  <c r="H202" i="1"/>
  <c r="BE202" i="1" s="1"/>
  <c r="H203" i="1"/>
  <c r="BE203" i="1" s="1"/>
  <c r="H204" i="1"/>
  <c r="BE204" i="1" s="1"/>
  <c r="H205" i="1"/>
  <c r="BE205" i="1" s="1"/>
  <c r="H206" i="1"/>
  <c r="BE206" i="1" s="1"/>
  <c r="H207" i="1"/>
  <c r="BE207" i="1" s="1"/>
  <c r="H208" i="1"/>
  <c r="BE208" i="1" s="1"/>
  <c r="H209" i="1"/>
  <c r="BE209" i="1" s="1"/>
  <c r="H210" i="1"/>
  <c r="BE210" i="1" s="1"/>
  <c r="H211" i="1"/>
  <c r="BE211" i="1" s="1"/>
  <c r="H212" i="1"/>
  <c r="BE212" i="1" s="1"/>
  <c r="H213" i="1"/>
  <c r="BE213" i="1" s="1"/>
  <c r="H214" i="1"/>
  <c r="BE214" i="1" s="1"/>
  <c r="H215" i="1"/>
  <c r="BE215" i="1" s="1"/>
  <c r="H216" i="1"/>
  <c r="BE216" i="1" s="1"/>
  <c r="H217" i="1"/>
  <c r="BE217" i="1" s="1"/>
  <c r="H218" i="1"/>
  <c r="BE218" i="1" s="1"/>
  <c r="H219" i="1"/>
  <c r="BE219" i="1" s="1"/>
  <c r="H220" i="1"/>
  <c r="BE220" i="1" s="1"/>
  <c r="H221" i="1"/>
  <c r="BE221" i="1" s="1"/>
  <c r="H222" i="1"/>
  <c r="BE222" i="1" s="1"/>
  <c r="H223" i="1"/>
  <c r="BE223" i="1" s="1"/>
  <c r="H224" i="1"/>
  <c r="BE224" i="1" s="1"/>
  <c r="H225" i="1"/>
  <c r="BE225" i="1" s="1"/>
  <c r="H226" i="1"/>
  <c r="BE226" i="1" s="1"/>
  <c r="H227" i="1"/>
  <c r="BE227" i="1" s="1"/>
  <c r="H228" i="1"/>
  <c r="BE228" i="1" s="1"/>
  <c r="H229" i="1"/>
  <c r="BE229" i="1" s="1"/>
  <c r="H230" i="1"/>
  <c r="BE230" i="1" s="1"/>
  <c r="H231" i="1"/>
  <c r="BE231" i="1" s="1"/>
  <c r="H232" i="1"/>
  <c r="BE232" i="1" s="1"/>
  <c r="H233" i="1"/>
  <c r="BE233" i="1" s="1"/>
  <c r="H234" i="1"/>
  <c r="BE234" i="1" s="1"/>
  <c r="H235" i="1"/>
  <c r="BE235" i="1" s="1"/>
  <c r="H236" i="1"/>
  <c r="BE236" i="1" s="1"/>
  <c r="H237" i="1"/>
  <c r="BE237" i="1" s="1"/>
  <c r="H238" i="1"/>
  <c r="BE238" i="1" s="1"/>
  <c r="H239" i="1"/>
  <c r="BE239" i="1" s="1"/>
  <c r="H240" i="1"/>
  <c r="BE240" i="1" s="1"/>
  <c r="H241" i="1"/>
  <c r="BE241" i="1" s="1"/>
  <c r="H242" i="1"/>
  <c r="BE242" i="1" s="1"/>
  <c r="H243" i="1"/>
  <c r="BE243" i="1" s="1"/>
  <c r="H244" i="1"/>
  <c r="BE244" i="1" s="1"/>
  <c r="H245" i="1"/>
  <c r="BE245" i="1" s="1"/>
  <c r="H246" i="1"/>
  <c r="BE246" i="1" s="1"/>
  <c r="H247" i="1"/>
  <c r="BE247" i="1" s="1"/>
  <c r="H248" i="1"/>
  <c r="BE248" i="1" s="1"/>
  <c r="H249" i="1"/>
  <c r="BE249" i="1" s="1"/>
  <c r="H250" i="1"/>
  <c r="BE250" i="1" s="1"/>
  <c r="H251" i="1"/>
  <c r="BE251" i="1" s="1"/>
  <c r="H252" i="1"/>
  <c r="BE252" i="1" s="1"/>
  <c r="H253" i="1"/>
  <c r="BE253" i="1" s="1"/>
  <c r="H254" i="1"/>
  <c r="BE254" i="1" s="1"/>
  <c r="H255" i="1"/>
  <c r="BE255" i="1" s="1"/>
  <c r="H256" i="1"/>
  <c r="BE256" i="1" s="1"/>
  <c r="H257" i="1"/>
  <c r="BE257" i="1" s="1"/>
  <c r="H258" i="1"/>
  <c r="BE258" i="1" s="1"/>
  <c r="H259" i="1"/>
  <c r="BE259" i="1" s="1"/>
  <c r="H260" i="1"/>
  <c r="BE260" i="1" s="1"/>
  <c r="H261" i="1"/>
  <c r="BE261" i="1" s="1"/>
  <c r="H262" i="1"/>
  <c r="BE262" i="1" s="1"/>
  <c r="H263" i="1"/>
  <c r="BE263" i="1" s="1"/>
  <c r="H264" i="1"/>
  <c r="BE264" i="1" s="1"/>
  <c r="H265" i="1"/>
  <c r="BE265" i="1" s="1"/>
  <c r="H266" i="1"/>
  <c r="BE266" i="1" s="1"/>
  <c r="H267" i="1"/>
  <c r="BE267" i="1" s="1"/>
  <c r="H268" i="1"/>
  <c r="BE268" i="1" s="1"/>
  <c r="H269" i="1"/>
  <c r="BE269" i="1" s="1"/>
  <c r="H270" i="1"/>
  <c r="BE270" i="1" s="1"/>
  <c r="H271" i="1"/>
  <c r="BE271" i="1" s="1"/>
  <c r="H272" i="1"/>
  <c r="BE272" i="1" s="1"/>
  <c r="H273" i="1"/>
  <c r="BE273" i="1" s="1"/>
  <c r="H274" i="1"/>
  <c r="BE274" i="1" s="1"/>
  <c r="H275" i="1"/>
  <c r="BE275" i="1" s="1"/>
  <c r="H276" i="1"/>
  <c r="BE276" i="1" s="1"/>
  <c r="H277" i="1"/>
  <c r="BE277" i="1" s="1"/>
  <c r="H278" i="1"/>
  <c r="BE278" i="1" s="1"/>
  <c r="H279" i="1"/>
  <c r="BE279" i="1" s="1"/>
  <c r="H280" i="1"/>
  <c r="BE280" i="1" s="1"/>
  <c r="H281" i="1"/>
  <c r="BE281" i="1" s="1"/>
  <c r="H282" i="1"/>
  <c r="BE282" i="1" s="1"/>
  <c r="H283" i="1"/>
  <c r="BE283" i="1" s="1"/>
  <c r="H284" i="1"/>
  <c r="BE284" i="1" s="1"/>
  <c r="H285" i="1"/>
  <c r="BE285" i="1" s="1"/>
  <c r="H286" i="1"/>
  <c r="BE286" i="1" s="1"/>
  <c r="H287" i="1"/>
  <c r="BE287" i="1" s="1"/>
  <c r="H288" i="1"/>
  <c r="BE288" i="1" s="1"/>
  <c r="H289" i="1"/>
  <c r="BE289" i="1" s="1"/>
  <c r="H290" i="1"/>
  <c r="BE290" i="1" s="1"/>
  <c r="H291" i="1"/>
  <c r="BE291" i="1" s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I18" i="7" l="1"/>
  <c r="I21" i="7" s="1"/>
  <c r="X18" i="7"/>
  <c r="X21" i="7" s="1"/>
  <c r="U18" i="7"/>
  <c r="U21" i="7" s="1"/>
  <c r="AD18" i="7"/>
  <c r="L18" i="7"/>
  <c r="L21" i="7" s="1"/>
  <c r="AP10" i="1"/>
  <c r="X10" i="1"/>
  <c r="AO10" i="1"/>
  <c r="W10" i="1"/>
  <c r="AG10" i="1"/>
  <c r="AF10" i="1"/>
  <c r="AI10" i="1"/>
  <c r="U10" i="1"/>
  <c r="AJ10" i="1"/>
  <c r="T10" i="1"/>
  <c r="D18" i="5" a="1"/>
  <c r="D18" i="5" s="1"/>
  <c r="E18" i="5" a="1"/>
  <c r="E18" i="5" s="1"/>
  <c r="L20" i="5" a="1"/>
  <c r="L20" i="5" s="1"/>
  <c r="L26" i="5" a="1"/>
  <c r="L26" i="5" s="1"/>
  <c r="U32" i="7"/>
  <c r="U35" i="7" s="1"/>
  <c r="U54" i="7" s="1"/>
  <c r="F32" i="7"/>
  <c r="F35" i="7" s="1"/>
  <c r="F54" i="7" s="1"/>
  <c r="AD32" i="7"/>
  <c r="O32" i="7"/>
  <c r="O35" i="7" s="1"/>
  <c r="O54" i="7" s="1"/>
  <c r="X32" i="7"/>
  <c r="X35" i="7" s="1"/>
  <c r="X54" i="7" s="1"/>
  <c r="L32" i="7"/>
  <c r="L35" i="7" s="1"/>
  <c r="L54" i="7" s="1"/>
  <c r="Q3" i="1"/>
  <c r="E19" i="5" a="1"/>
  <c r="E19" i="5" s="1"/>
  <c r="L21" i="5" a="1"/>
  <c r="L21" i="5" s="1"/>
  <c r="D19" i="5" a="1"/>
  <c r="D19" i="5" s="1"/>
  <c r="R3" i="1"/>
  <c r="R7" i="1"/>
  <c r="R21" i="1"/>
  <c r="D35" i="5" s="1"/>
  <c r="Q7" i="1"/>
  <c r="R20" i="1"/>
  <c r="O6" i="7"/>
  <c r="O9" i="7" s="1"/>
  <c r="O28" i="7" s="1"/>
  <c r="X6" i="7"/>
  <c r="X9" i="7" s="1"/>
  <c r="X28" i="7" s="1"/>
  <c r="U6" i="7"/>
  <c r="U9" i="7" s="1"/>
  <c r="U28" i="7" s="1"/>
  <c r="AA21" i="1"/>
  <c r="D38" i="5" s="1"/>
  <c r="Z3" i="1"/>
  <c r="AF3" i="1"/>
  <c r="AA7" i="1"/>
  <c r="AF7" i="1"/>
  <c r="AA3" i="1"/>
  <c r="AG3" i="1"/>
  <c r="AJ7" i="1"/>
  <c r="AI3" i="1"/>
  <c r="AG7" i="1"/>
  <c r="AI7" i="1"/>
  <c r="Z7" i="1"/>
  <c r="AJ3" i="1"/>
  <c r="AD6" i="7"/>
  <c r="AP21" i="1"/>
  <c r="D43" i="5" s="1"/>
  <c r="W3" i="1"/>
  <c r="AP7" i="1"/>
  <c r="AJ20" i="1"/>
  <c r="U21" i="1"/>
  <c r="D36" i="5" s="1"/>
  <c r="AA20" i="1"/>
  <c r="AJ21" i="1"/>
  <c r="D41" i="5" s="1"/>
  <c r="AG20" i="1"/>
  <c r="T3" i="1"/>
  <c r="I6" i="7"/>
  <c r="I9" i="7" s="1"/>
  <c r="I28" i="7" s="1"/>
  <c r="AP20" i="1"/>
  <c r="AO3" i="1"/>
  <c r="W7" i="1"/>
  <c r="AD20" i="1"/>
  <c r="U20" i="1"/>
  <c r="U3" i="1"/>
  <c r="T7" i="1"/>
  <c r="X20" i="1"/>
  <c r="AP3" i="1"/>
  <c r="AG21" i="1"/>
  <c r="D40" i="5" s="1"/>
  <c r="X21" i="1"/>
  <c r="D37" i="5" s="1"/>
  <c r="AO7" i="1"/>
  <c r="X3" i="1"/>
  <c r="L6" i="7"/>
  <c r="L9" i="7" s="1"/>
  <c r="L28" i="7" s="1"/>
  <c r="X7" i="1"/>
  <c r="U7" i="1"/>
  <c r="AL20" i="1"/>
  <c r="Q20" i="1"/>
  <c r="W20" i="1"/>
  <c r="Q21" i="1"/>
  <c r="E35" i="5" s="1"/>
  <c r="T21" i="1"/>
  <c r="E36" i="5" s="1"/>
  <c r="G36" i="5" s="1"/>
  <c r="T20" i="1"/>
  <c r="AC21" i="1"/>
  <c r="E39" i="5" s="1"/>
  <c r="AC20" i="1"/>
  <c r="Z20" i="1"/>
  <c r="AF20" i="1"/>
  <c r="AO21" i="1"/>
  <c r="E43" i="5" s="1"/>
  <c r="G43" i="5" s="1"/>
  <c r="AO20" i="1"/>
  <c r="AL21" i="1"/>
  <c r="E42" i="5" s="1"/>
  <c r="G42" i="5" s="1"/>
  <c r="W21" i="1"/>
  <c r="E37" i="5" s="1"/>
  <c r="G37" i="5" s="1"/>
  <c r="Z21" i="1"/>
  <c r="E38" i="5" s="1"/>
  <c r="G38" i="5" s="1"/>
  <c r="AI21" i="1"/>
  <c r="E41" i="5" s="1"/>
  <c r="G41" i="5" s="1"/>
  <c r="AI20" i="1"/>
  <c r="AF21" i="1"/>
  <c r="E40" i="5" s="1"/>
  <c r="BD286" i="1"/>
  <c r="BF286" i="1" s="1"/>
  <c r="AY286" i="1"/>
  <c r="AZ286" i="1" s="1"/>
  <c r="BD278" i="1"/>
  <c r="BF278" i="1" s="1"/>
  <c r="AY278" i="1"/>
  <c r="AZ278" i="1" s="1"/>
  <c r="BD270" i="1"/>
  <c r="BF270" i="1" s="1"/>
  <c r="AY270" i="1"/>
  <c r="AZ270" i="1" s="1"/>
  <c r="BD266" i="1"/>
  <c r="BF266" i="1" s="1"/>
  <c r="AY266" i="1"/>
  <c r="AZ266" i="1" s="1"/>
  <c r="BD262" i="1"/>
  <c r="BF262" i="1" s="1"/>
  <c r="AY262" i="1"/>
  <c r="AZ262" i="1" s="1"/>
  <c r="BD254" i="1"/>
  <c r="BF254" i="1" s="1"/>
  <c r="AY254" i="1"/>
  <c r="AZ254" i="1" s="1"/>
  <c r="BD246" i="1"/>
  <c r="BF246" i="1" s="1"/>
  <c r="AY246" i="1"/>
  <c r="AZ246" i="1" s="1"/>
  <c r="BD238" i="1"/>
  <c r="BF238" i="1" s="1"/>
  <c r="AY238" i="1"/>
  <c r="AZ238" i="1" s="1"/>
  <c r="BD230" i="1"/>
  <c r="BF230" i="1" s="1"/>
  <c r="AY230" i="1"/>
  <c r="AZ230" i="1" s="1"/>
  <c r="BD222" i="1"/>
  <c r="BF222" i="1" s="1"/>
  <c r="AY222" i="1"/>
  <c r="AZ222" i="1" s="1"/>
  <c r="BD214" i="1"/>
  <c r="BF214" i="1" s="1"/>
  <c r="AY214" i="1"/>
  <c r="AZ214" i="1" s="1"/>
  <c r="BD206" i="1"/>
  <c r="BF206" i="1" s="1"/>
  <c r="AY206" i="1"/>
  <c r="AZ206" i="1" s="1"/>
  <c r="BD198" i="1"/>
  <c r="BF198" i="1" s="1"/>
  <c r="AY198" i="1"/>
  <c r="AZ198" i="1" s="1"/>
  <c r="BD190" i="1"/>
  <c r="BF190" i="1" s="1"/>
  <c r="AY190" i="1"/>
  <c r="AZ190" i="1" s="1"/>
  <c r="BD182" i="1"/>
  <c r="BF182" i="1" s="1"/>
  <c r="AY182" i="1"/>
  <c r="AZ182" i="1" s="1"/>
  <c r="BD174" i="1"/>
  <c r="BF174" i="1" s="1"/>
  <c r="AY174" i="1"/>
  <c r="AZ174" i="1" s="1"/>
  <c r="BD166" i="1"/>
  <c r="BF166" i="1" s="1"/>
  <c r="AY166" i="1"/>
  <c r="AZ166" i="1" s="1"/>
  <c r="BD158" i="1"/>
  <c r="BF158" i="1" s="1"/>
  <c r="AY158" i="1"/>
  <c r="AZ158" i="1" s="1"/>
  <c r="BD150" i="1"/>
  <c r="BF150" i="1" s="1"/>
  <c r="AY150" i="1"/>
  <c r="AZ150" i="1" s="1"/>
  <c r="BD142" i="1"/>
  <c r="BF142" i="1" s="1"/>
  <c r="AY142" i="1"/>
  <c r="AZ142" i="1" s="1"/>
  <c r="BD134" i="1"/>
  <c r="BF134" i="1" s="1"/>
  <c r="AY134" i="1"/>
  <c r="AZ134" i="1" s="1"/>
  <c r="BD126" i="1"/>
  <c r="BF126" i="1" s="1"/>
  <c r="AY126" i="1"/>
  <c r="AZ126" i="1" s="1"/>
  <c r="BD118" i="1"/>
  <c r="BF118" i="1" s="1"/>
  <c r="AY118" i="1"/>
  <c r="AZ118" i="1" s="1"/>
  <c r="BD110" i="1"/>
  <c r="BF110" i="1" s="1"/>
  <c r="AY110" i="1"/>
  <c r="AZ110" i="1" s="1"/>
  <c r="H102" i="1"/>
  <c r="BE102" i="1" s="1"/>
  <c r="BD102" i="1"/>
  <c r="AY102" i="1"/>
  <c r="AZ102" i="1" s="1"/>
  <c r="H98" i="1"/>
  <c r="BE98" i="1" s="1"/>
  <c r="BD98" i="1"/>
  <c r="AY98" i="1"/>
  <c r="AZ98" i="1" s="1"/>
  <c r="H90" i="1"/>
  <c r="BE90" i="1" s="1"/>
  <c r="BD90" i="1"/>
  <c r="AY90" i="1"/>
  <c r="AZ90" i="1" s="1"/>
  <c r="BD289" i="1"/>
  <c r="BF289" i="1" s="1"/>
  <c r="AY289" i="1"/>
  <c r="AZ289" i="1" s="1"/>
  <c r="BD285" i="1"/>
  <c r="BF285" i="1" s="1"/>
  <c r="AY285" i="1"/>
  <c r="AZ285" i="1" s="1"/>
  <c r="BD281" i="1"/>
  <c r="BF281" i="1" s="1"/>
  <c r="AY281" i="1"/>
  <c r="AZ281" i="1" s="1"/>
  <c r="BD277" i="1"/>
  <c r="BF277" i="1" s="1"/>
  <c r="AY277" i="1"/>
  <c r="AZ277" i="1" s="1"/>
  <c r="BD273" i="1"/>
  <c r="BF273" i="1" s="1"/>
  <c r="AY273" i="1"/>
  <c r="AZ273" i="1" s="1"/>
  <c r="BD269" i="1"/>
  <c r="BF269" i="1" s="1"/>
  <c r="AY269" i="1"/>
  <c r="AZ269" i="1" s="1"/>
  <c r="BD265" i="1"/>
  <c r="BF265" i="1" s="1"/>
  <c r="AY265" i="1"/>
  <c r="AZ265" i="1" s="1"/>
  <c r="BD261" i="1"/>
  <c r="BF261" i="1" s="1"/>
  <c r="AY261" i="1"/>
  <c r="AZ261" i="1" s="1"/>
  <c r="BD257" i="1"/>
  <c r="BF257" i="1" s="1"/>
  <c r="AY257" i="1"/>
  <c r="AZ257" i="1" s="1"/>
  <c r="BD253" i="1"/>
  <c r="BF253" i="1" s="1"/>
  <c r="AY253" i="1"/>
  <c r="AZ253" i="1" s="1"/>
  <c r="BD249" i="1"/>
  <c r="BF249" i="1" s="1"/>
  <c r="AY249" i="1"/>
  <c r="AZ249" i="1" s="1"/>
  <c r="BD245" i="1"/>
  <c r="BF245" i="1" s="1"/>
  <c r="AY245" i="1"/>
  <c r="AZ245" i="1" s="1"/>
  <c r="BD241" i="1"/>
  <c r="BF241" i="1" s="1"/>
  <c r="AY241" i="1"/>
  <c r="AZ241" i="1" s="1"/>
  <c r="BD237" i="1"/>
  <c r="BF237" i="1" s="1"/>
  <c r="AY237" i="1"/>
  <c r="AZ237" i="1" s="1"/>
  <c r="BD233" i="1"/>
  <c r="BF233" i="1" s="1"/>
  <c r="AY233" i="1"/>
  <c r="AZ233" i="1" s="1"/>
  <c r="BD229" i="1"/>
  <c r="BF229" i="1" s="1"/>
  <c r="AY229" i="1"/>
  <c r="AZ229" i="1" s="1"/>
  <c r="BD225" i="1"/>
  <c r="BF225" i="1" s="1"/>
  <c r="AY225" i="1"/>
  <c r="AZ225" i="1" s="1"/>
  <c r="BD221" i="1"/>
  <c r="BF221" i="1" s="1"/>
  <c r="AY221" i="1"/>
  <c r="AZ221" i="1" s="1"/>
  <c r="BD217" i="1"/>
  <c r="BF217" i="1" s="1"/>
  <c r="AY217" i="1"/>
  <c r="AZ217" i="1" s="1"/>
  <c r="BD213" i="1"/>
  <c r="BF213" i="1" s="1"/>
  <c r="AY213" i="1"/>
  <c r="AZ213" i="1" s="1"/>
  <c r="BD209" i="1"/>
  <c r="BF209" i="1" s="1"/>
  <c r="AY209" i="1"/>
  <c r="AZ209" i="1" s="1"/>
  <c r="BD205" i="1"/>
  <c r="BF205" i="1" s="1"/>
  <c r="AY205" i="1"/>
  <c r="AZ205" i="1" s="1"/>
  <c r="BD201" i="1"/>
  <c r="BF201" i="1" s="1"/>
  <c r="AY201" i="1"/>
  <c r="AZ201" i="1" s="1"/>
  <c r="BD197" i="1"/>
  <c r="BF197" i="1" s="1"/>
  <c r="AY197" i="1"/>
  <c r="AZ197" i="1" s="1"/>
  <c r="BD193" i="1"/>
  <c r="BF193" i="1" s="1"/>
  <c r="AY193" i="1"/>
  <c r="AZ193" i="1" s="1"/>
  <c r="BD189" i="1"/>
  <c r="BF189" i="1" s="1"/>
  <c r="AY189" i="1"/>
  <c r="AZ189" i="1" s="1"/>
  <c r="BD185" i="1"/>
  <c r="BF185" i="1" s="1"/>
  <c r="AY185" i="1"/>
  <c r="AZ185" i="1" s="1"/>
  <c r="BD181" i="1"/>
  <c r="BF181" i="1" s="1"/>
  <c r="AY181" i="1"/>
  <c r="AZ181" i="1" s="1"/>
  <c r="BD177" i="1"/>
  <c r="BF177" i="1" s="1"/>
  <c r="AY177" i="1"/>
  <c r="AZ177" i="1" s="1"/>
  <c r="BD173" i="1"/>
  <c r="BF173" i="1" s="1"/>
  <c r="AY173" i="1"/>
  <c r="AZ173" i="1" s="1"/>
  <c r="BD169" i="1"/>
  <c r="BF169" i="1" s="1"/>
  <c r="AY169" i="1"/>
  <c r="AZ169" i="1" s="1"/>
  <c r="BD165" i="1"/>
  <c r="BF165" i="1" s="1"/>
  <c r="AY165" i="1"/>
  <c r="AZ165" i="1" s="1"/>
  <c r="BD161" i="1"/>
  <c r="BF161" i="1" s="1"/>
  <c r="AY161" i="1"/>
  <c r="AZ161" i="1" s="1"/>
  <c r="BD157" i="1"/>
  <c r="BF157" i="1" s="1"/>
  <c r="AY157" i="1"/>
  <c r="AZ157" i="1" s="1"/>
  <c r="BD153" i="1"/>
  <c r="BF153" i="1" s="1"/>
  <c r="AY153" i="1"/>
  <c r="AZ153" i="1" s="1"/>
  <c r="BD149" i="1"/>
  <c r="BF149" i="1" s="1"/>
  <c r="AY149" i="1"/>
  <c r="AZ149" i="1" s="1"/>
  <c r="BD145" i="1"/>
  <c r="BF145" i="1" s="1"/>
  <c r="AY145" i="1"/>
  <c r="AZ145" i="1" s="1"/>
  <c r="BD141" i="1"/>
  <c r="BF141" i="1" s="1"/>
  <c r="AY141" i="1"/>
  <c r="AZ141" i="1" s="1"/>
  <c r="BD137" i="1"/>
  <c r="BF137" i="1" s="1"/>
  <c r="AY137" i="1"/>
  <c r="AZ137" i="1" s="1"/>
  <c r="BD133" i="1"/>
  <c r="BF133" i="1" s="1"/>
  <c r="AY133" i="1"/>
  <c r="AZ133" i="1" s="1"/>
  <c r="BD129" i="1"/>
  <c r="BF129" i="1" s="1"/>
  <c r="AY129" i="1"/>
  <c r="AZ129" i="1" s="1"/>
  <c r="BD125" i="1"/>
  <c r="BF125" i="1" s="1"/>
  <c r="AY125" i="1"/>
  <c r="AZ125" i="1" s="1"/>
  <c r="BD121" i="1"/>
  <c r="BF121" i="1" s="1"/>
  <c r="AY121" i="1"/>
  <c r="AZ121" i="1" s="1"/>
  <c r="BD117" i="1"/>
  <c r="BF117" i="1" s="1"/>
  <c r="AY117" i="1"/>
  <c r="AZ117" i="1" s="1"/>
  <c r="BD113" i="1"/>
  <c r="BF113" i="1" s="1"/>
  <c r="AY113" i="1"/>
  <c r="AZ113" i="1" s="1"/>
  <c r="BD109" i="1"/>
  <c r="BF109" i="1" s="1"/>
  <c r="AY109" i="1"/>
  <c r="AZ109" i="1" s="1"/>
  <c r="H105" i="1"/>
  <c r="BE105" i="1" s="1"/>
  <c r="BD105" i="1"/>
  <c r="AY105" i="1"/>
  <c r="AZ105" i="1" s="1"/>
  <c r="H101" i="1"/>
  <c r="BE101" i="1" s="1"/>
  <c r="BD101" i="1"/>
  <c r="AY101" i="1"/>
  <c r="AZ101" i="1" s="1"/>
  <c r="H97" i="1"/>
  <c r="BE97" i="1" s="1"/>
  <c r="BD97" i="1"/>
  <c r="AY97" i="1"/>
  <c r="AZ97" i="1" s="1"/>
  <c r="H93" i="1"/>
  <c r="BE93" i="1" s="1"/>
  <c r="BD93" i="1"/>
  <c r="AY93" i="1"/>
  <c r="AZ93" i="1" s="1"/>
  <c r="H89" i="1"/>
  <c r="BE89" i="1" s="1"/>
  <c r="BD89" i="1"/>
  <c r="AY89" i="1"/>
  <c r="AZ89" i="1" s="1"/>
  <c r="BD288" i="1"/>
  <c r="BF288" i="1" s="1"/>
  <c r="AY288" i="1"/>
  <c r="AZ288" i="1" s="1"/>
  <c r="BD284" i="1"/>
  <c r="BF284" i="1" s="1"/>
  <c r="AY284" i="1"/>
  <c r="AZ284" i="1" s="1"/>
  <c r="BD280" i="1"/>
  <c r="BF280" i="1" s="1"/>
  <c r="AY280" i="1"/>
  <c r="AZ280" i="1" s="1"/>
  <c r="BD276" i="1"/>
  <c r="BF276" i="1" s="1"/>
  <c r="AY276" i="1"/>
  <c r="AZ276" i="1" s="1"/>
  <c r="BD272" i="1"/>
  <c r="BF272" i="1" s="1"/>
  <c r="AY272" i="1"/>
  <c r="AZ272" i="1" s="1"/>
  <c r="BD268" i="1"/>
  <c r="BF268" i="1" s="1"/>
  <c r="AY268" i="1"/>
  <c r="AZ268" i="1" s="1"/>
  <c r="BD264" i="1"/>
  <c r="BF264" i="1" s="1"/>
  <c r="AY264" i="1"/>
  <c r="AZ264" i="1" s="1"/>
  <c r="BD260" i="1"/>
  <c r="BF260" i="1" s="1"/>
  <c r="AY260" i="1"/>
  <c r="AZ260" i="1" s="1"/>
  <c r="BD256" i="1"/>
  <c r="BF256" i="1" s="1"/>
  <c r="AY256" i="1"/>
  <c r="AZ256" i="1" s="1"/>
  <c r="BD252" i="1"/>
  <c r="BF252" i="1" s="1"/>
  <c r="AY252" i="1"/>
  <c r="AZ252" i="1" s="1"/>
  <c r="BD248" i="1"/>
  <c r="BF248" i="1" s="1"/>
  <c r="AY248" i="1"/>
  <c r="AZ248" i="1" s="1"/>
  <c r="BD244" i="1"/>
  <c r="BF244" i="1" s="1"/>
  <c r="AY244" i="1"/>
  <c r="AZ244" i="1" s="1"/>
  <c r="BD240" i="1"/>
  <c r="BF240" i="1" s="1"/>
  <c r="AY240" i="1"/>
  <c r="AZ240" i="1" s="1"/>
  <c r="BD236" i="1"/>
  <c r="BF236" i="1" s="1"/>
  <c r="AY236" i="1"/>
  <c r="AZ236" i="1" s="1"/>
  <c r="BD232" i="1"/>
  <c r="BF232" i="1" s="1"/>
  <c r="AY232" i="1"/>
  <c r="AZ232" i="1" s="1"/>
  <c r="BD228" i="1"/>
  <c r="BF228" i="1" s="1"/>
  <c r="AY228" i="1"/>
  <c r="AZ228" i="1" s="1"/>
  <c r="BD224" i="1"/>
  <c r="BF224" i="1" s="1"/>
  <c r="AY224" i="1"/>
  <c r="AZ224" i="1" s="1"/>
  <c r="BD220" i="1"/>
  <c r="BF220" i="1" s="1"/>
  <c r="AY220" i="1"/>
  <c r="AZ220" i="1" s="1"/>
  <c r="BD216" i="1"/>
  <c r="BF216" i="1" s="1"/>
  <c r="AY216" i="1"/>
  <c r="AZ216" i="1" s="1"/>
  <c r="BD212" i="1"/>
  <c r="BF212" i="1" s="1"/>
  <c r="AY212" i="1"/>
  <c r="AZ212" i="1" s="1"/>
  <c r="BD208" i="1"/>
  <c r="BF208" i="1" s="1"/>
  <c r="AY208" i="1"/>
  <c r="AZ208" i="1" s="1"/>
  <c r="BD204" i="1"/>
  <c r="BF204" i="1" s="1"/>
  <c r="AY204" i="1"/>
  <c r="AZ204" i="1" s="1"/>
  <c r="BD200" i="1"/>
  <c r="BF200" i="1" s="1"/>
  <c r="AY200" i="1"/>
  <c r="AZ200" i="1" s="1"/>
  <c r="BD196" i="1"/>
  <c r="BF196" i="1" s="1"/>
  <c r="AY196" i="1"/>
  <c r="AZ196" i="1" s="1"/>
  <c r="BD192" i="1"/>
  <c r="BF192" i="1" s="1"/>
  <c r="AY192" i="1"/>
  <c r="AZ192" i="1" s="1"/>
  <c r="BD188" i="1"/>
  <c r="BF188" i="1" s="1"/>
  <c r="AY188" i="1"/>
  <c r="AZ188" i="1" s="1"/>
  <c r="BD184" i="1"/>
  <c r="BF184" i="1" s="1"/>
  <c r="AY184" i="1"/>
  <c r="AZ184" i="1" s="1"/>
  <c r="BD180" i="1"/>
  <c r="BF180" i="1" s="1"/>
  <c r="AY180" i="1"/>
  <c r="AZ180" i="1" s="1"/>
  <c r="BD176" i="1"/>
  <c r="BF176" i="1" s="1"/>
  <c r="AY176" i="1"/>
  <c r="AZ176" i="1" s="1"/>
  <c r="BD172" i="1"/>
  <c r="BF172" i="1" s="1"/>
  <c r="AY172" i="1"/>
  <c r="AZ172" i="1" s="1"/>
  <c r="BD168" i="1"/>
  <c r="BF168" i="1" s="1"/>
  <c r="AY168" i="1"/>
  <c r="AZ168" i="1" s="1"/>
  <c r="BD164" i="1"/>
  <c r="BF164" i="1" s="1"/>
  <c r="AY164" i="1"/>
  <c r="AZ164" i="1" s="1"/>
  <c r="BD160" i="1"/>
  <c r="BF160" i="1" s="1"/>
  <c r="AY160" i="1"/>
  <c r="AZ160" i="1" s="1"/>
  <c r="BD156" i="1"/>
  <c r="BF156" i="1" s="1"/>
  <c r="AY156" i="1"/>
  <c r="AZ156" i="1" s="1"/>
  <c r="BD152" i="1"/>
  <c r="BF152" i="1" s="1"/>
  <c r="AY152" i="1"/>
  <c r="AZ152" i="1" s="1"/>
  <c r="BD148" i="1"/>
  <c r="BF148" i="1" s="1"/>
  <c r="AY148" i="1"/>
  <c r="AZ148" i="1" s="1"/>
  <c r="BD144" i="1"/>
  <c r="BF144" i="1" s="1"/>
  <c r="AY144" i="1"/>
  <c r="AZ144" i="1" s="1"/>
  <c r="BD140" i="1"/>
  <c r="BF140" i="1" s="1"/>
  <c r="AY140" i="1"/>
  <c r="AZ140" i="1" s="1"/>
  <c r="BD136" i="1"/>
  <c r="BF136" i="1" s="1"/>
  <c r="AY136" i="1"/>
  <c r="AZ136" i="1" s="1"/>
  <c r="BD132" i="1"/>
  <c r="BF132" i="1" s="1"/>
  <c r="AY132" i="1"/>
  <c r="AZ132" i="1" s="1"/>
  <c r="BD128" i="1"/>
  <c r="BF128" i="1" s="1"/>
  <c r="AY128" i="1"/>
  <c r="AZ128" i="1" s="1"/>
  <c r="BD124" i="1"/>
  <c r="BF124" i="1" s="1"/>
  <c r="AY124" i="1"/>
  <c r="AZ124" i="1" s="1"/>
  <c r="BD120" i="1"/>
  <c r="BF120" i="1" s="1"/>
  <c r="AY120" i="1"/>
  <c r="AZ120" i="1" s="1"/>
  <c r="BD116" i="1"/>
  <c r="BF116" i="1" s="1"/>
  <c r="AY116" i="1"/>
  <c r="AZ116" i="1" s="1"/>
  <c r="BD112" i="1"/>
  <c r="BF112" i="1" s="1"/>
  <c r="AY112" i="1"/>
  <c r="AZ112" i="1" s="1"/>
  <c r="BD108" i="1"/>
  <c r="BF108" i="1" s="1"/>
  <c r="AY108" i="1"/>
  <c r="AZ108" i="1" s="1"/>
  <c r="H104" i="1"/>
  <c r="BE104" i="1" s="1"/>
  <c r="BD104" i="1"/>
  <c r="AY104" i="1"/>
  <c r="AZ104" i="1" s="1"/>
  <c r="H100" i="1"/>
  <c r="BE100" i="1" s="1"/>
  <c r="BD100" i="1"/>
  <c r="AY100" i="1"/>
  <c r="AZ100" i="1" s="1"/>
  <c r="H96" i="1"/>
  <c r="BE96" i="1" s="1"/>
  <c r="BD96" i="1"/>
  <c r="AY96" i="1"/>
  <c r="AZ96" i="1" s="1"/>
  <c r="H92" i="1"/>
  <c r="BE92" i="1" s="1"/>
  <c r="BD92" i="1"/>
  <c r="AY92" i="1"/>
  <c r="AZ92" i="1" s="1"/>
  <c r="BD88" i="1"/>
  <c r="AY88" i="1"/>
  <c r="AZ88" i="1" s="1"/>
  <c r="BC82" i="1"/>
  <c r="D31" i="5" s="1"/>
  <c r="BB82" i="1"/>
  <c r="D30" i="5" s="1"/>
  <c r="AX81" i="1"/>
  <c r="AV82" i="1"/>
  <c r="BA81" i="1"/>
  <c r="BA82" i="1"/>
  <c r="AX82" i="1"/>
  <c r="D26" i="5" s="1"/>
  <c r="AV81" i="1"/>
  <c r="BB81" i="1"/>
  <c r="AW82" i="1"/>
  <c r="D25" i="5" s="1"/>
  <c r="BC81" i="1"/>
  <c r="AW81" i="1"/>
  <c r="BD290" i="1"/>
  <c r="BF290" i="1" s="1"/>
  <c r="AY290" i="1"/>
  <c r="AZ290" i="1" s="1"/>
  <c r="BD282" i="1"/>
  <c r="BF282" i="1" s="1"/>
  <c r="AY282" i="1"/>
  <c r="AZ282" i="1" s="1"/>
  <c r="BD274" i="1"/>
  <c r="BF274" i="1" s="1"/>
  <c r="AY274" i="1"/>
  <c r="AZ274" i="1" s="1"/>
  <c r="BD258" i="1"/>
  <c r="BF258" i="1" s="1"/>
  <c r="AY258" i="1"/>
  <c r="AZ258" i="1" s="1"/>
  <c r="BD250" i="1"/>
  <c r="BF250" i="1" s="1"/>
  <c r="AY250" i="1"/>
  <c r="AZ250" i="1" s="1"/>
  <c r="BD242" i="1"/>
  <c r="BF242" i="1" s="1"/>
  <c r="AY242" i="1"/>
  <c r="AZ242" i="1" s="1"/>
  <c r="BD234" i="1"/>
  <c r="BF234" i="1" s="1"/>
  <c r="AY234" i="1"/>
  <c r="AZ234" i="1" s="1"/>
  <c r="BD226" i="1"/>
  <c r="BF226" i="1" s="1"/>
  <c r="AY226" i="1"/>
  <c r="AZ226" i="1" s="1"/>
  <c r="BD218" i="1"/>
  <c r="BF218" i="1" s="1"/>
  <c r="AY218" i="1"/>
  <c r="AZ218" i="1" s="1"/>
  <c r="BD210" i="1"/>
  <c r="BF210" i="1" s="1"/>
  <c r="AY210" i="1"/>
  <c r="AZ210" i="1" s="1"/>
  <c r="BD202" i="1"/>
  <c r="BF202" i="1" s="1"/>
  <c r="AY202" i="1"/>
  <c r="AZ202" i="1" s="1"/>
  <c r="BD194" i="1"/>
  <c r="BF194" i="1" s="1"/>
  <c r="AY194" i="1"/>
  <c r="AZ194" i="1" s="1"/>
  <c r="BD186" i="1"/>
  <c r="BF186" i="1" s="1"/>
  <c r="AY186" i="1"/>
  <c r="AZ186" i="1" s="1"/>
  <c r="BD178" i="1"/>
  <c r="BF178" i="1" s="1"/>
  <c r="AY178" i="1"/>
  <c r="AZ178" i="1" s="1"/>
  <c r="BD170" i="1"/>
  <c r="BF170" i="1" s="1"/>
  <c r="AY170" i="1"/>
  <c r="AZ170" i="1" s="1"/>
  <c r="BD162" i="1"/>
  <c r="BF162" i="1" s="1"/>
  <c r="AY162" i="1"/>
  <c r="AZ162" i="1" s="1"/>
  <c r="BD154" i="1"/>
  <c r="BF154" i="1" s="1"/>
  <c r="AY154" i="1"/>
  <c r="AZ154" i="1" s="1"/>
  <c r="BD146" i="1"/>
  <c r="BF146" i="1" s="1"/>
  <c r="AY146" i="1"/>
  <c r="AZ146" i="1" s="1"/>
  <c r="BD138" i="1"/>
  <c r="BF138" i="1" s="1"/>
  <c r="AY138" i="1"/>
  <c r="AZ138" i="1" s="1"/>
  <c r="BD130" i="1"/>
  <c r="BF130" i="1" s="1"/>
  <c r="AY130" i="1"/>
  <c r="AZ130" i="1" s="1"/>
  <c r="BD122" i="1"/>
  <c r="BF122" i="1" s="1"/>
  <c r="AY122" i="1"/>
  <c r="AZ122" i="1" s="1"/>
  <c r="BD114" i="1"/>
  <c r="BF114" i="1" s="1"/>
  <c r="AY114" i="1"/>
  <c r="AZ114" i="1" s="1"/>
  <c r="H106" i="1"/>
  <c r="BE106" i="1" s="1"/>
  <c r="BD106" i="1"/>
  <c r="AY106" i="1"/>
  <c r="AZ106" i="1" s="1"/>
  <c r="H94" i="1"/>
  <c r="BE94" i="1" s="1"/>
  <c r="BD94" i="1"/>
  <c r="AY94" i="1"/>
  <c r="AZ94" i="1" s="1"/>
  <c r="BD291" i="1"/>
  <c r="BF291" i="1" s="1"/>
  <c r="AY291" i="1"/>
  <c r="AZ291" i="1" s="1"/>
  <c r="BD287" i="1"/>
  <c r="BF287" i="1" s="1"/>
  <c r="AY287" i="1"/>
  <c r="AZ287" i="1" s="1"/>
  <c r="BD283" i="1"/>
  <c r="BF283" i="1" s="1"/>
  <c r="AY283" i="1"/>
  <c r="AZ283" i="1" s="1"/>
  <c r="BD279" i="1"/>
  <c r="BF279" i="1" s="1"/>
  <c r="AY279" i="1"/>
  <c r="AZ279" i="1" s="1"/>
  <c r="BD275" i="1"/>
  <c r="BF275" i="1" s="1"/>
  <c r="AY275" i="1"/>
  <c r="AZ275" i="1" s="1"/>
  <c r="BD271" i="1"/>
  <c r="BF271" i="1" s="1"/>
  <c r="AY271" i="1"/>
  <c r="AZ271" i="1" s="1"/>
  <c r="BD267" i="1"/>
  <c r="BF267" i="1" s="1"/>
  <c r="AY267" i="1"/>
  <c r="AZ267" i="1" s="1"/>
  <c r="BD263" i="1"/>
  <c r="BF263" i="1" s="1"/>
  <c r="AY263" i="1"/>
  <c r="AZ263" i="1" s="1"/>
  <c r="BD259" i="1"/>
  <c r="BF259" i="1" s="1"/>
  <c r="AY259" i="1"/>
  <c r="AZ259" i="1" s="1"/>
  <c r="BD255" i="1"/>
  <c r="BF255" i="1" s="1"/>
  <c r="AY255" i="1"/>
  <c r="AZ255" i="1" s="1"/>
  <c r="BD251" i="1"/>
  <c r="BF251" i="1" s="1"/>
  <c r="AY251" i="1"/>
  <c r="AZ251" i="1" s="1"/>
  <c r="BD247" i="1"/>
  <c r="BF247" i="1" s="1"/>
  <c r="AY247" i="1"/>
  <c r="AZ247" i="1" s="1"/>
  <c r="BD243" i="1"/>
  <c r="BF243" i="1" s="1"/>
  <c r="AY243" i="1"/>
  <c r="AZ243" i="1" s="1"/>
  <c r="BD239" i="1"/>
  <c r="BF239" i="1" s="1"/>
  <c r="AY239" i="1"/>
  <c r="AZ239" i="1" s="1"/>
  <c r="BD235" i="1"/>
  <c r="BF235" i="1" s="1"/>
  <c r="AY235" i="1"/>
  <c r="AZ235" i="1" s="1"/>
  <c r="BD231" i="1"/>
  <c r="BF231" i="1" s="1"/>
  <c r="AY231" i="1"/>
  <c r="AZ231" i="1" s="1"/>
  <c r="BD227" i="1"/>
  <c r="BF227" i="1" s="1"/>
  <c r="AY227" i="1"/>
  <c r="AZ227" i="1" s="1"/>
  <c r="BD223" i="1"/>
  <c r="BF223" i="1" s="1"/>
  <c r="AY223" i="1"/>
  <c r="AZ223" i="1" s="1"/>
  <c r="BD219" i="1"/>
  <c r="BF219" i="1" s="1"/>
  <c r="AY219" i="1"/>
  <c r="AZ219" i="1" s="1"/>
  <c r="BD215" i="1"/>
  <c r="BF215" i="1" s="1"/>
  <c r="AY215" i="1"/>
  <c r="AZ215" i="1" s="1"/>
  <c r="BD211" i="1"/>
  <c r="BF211" i="1" s="1"/>
  <c r="AY211" i="1"/>
  <c r="AZ211" i="1" s="1"/>
  <c r="BD207" i="1"/>
  <c r="BF207" i="1" s="1"/>
  <c r="AY207" i="1"/>
  <c r="AZ207" i="1" s="1"/>
  <c r="BD203" i="1"/>
  <c r="BF203" i="1" s="1"/>
  <c r="AY203" i="1"/>
  <c r="AZ203" i="1" s="1"/>
  <c r="BD199" i="1"/>
  <c r="BF199" i="1" s="1"/>
  <c r="AY199" i="1"/>
  <c r="AZ199" i="1" s="1"/>
  <c r="BD195" i="1"/>
  <c r="BF195" i="1" s="1"/>
  <c r="AY195" i="1"/>
  <c r="AZ195" i="1" s="1"/>
  <c r="BD191" i="1"/>
  <c r="BF191" i="1" s="1"/>
  <c r="AY191" i="1"/>
  <c r="AZ191" i="1" s="1"/>
  <c r="BD187" i="1"/>
  <c r="BF187" i="1" s="1"/>
  <c r="AY187" i="1"/>
  <c r="AZ187" i="1" s="1"/>
  <c r="BD183" i="1"/>
  <c r="BF183" i="1" s="1"/>
  <c r="AY183" i="1"/>
  <c r="AZ183" i="1" s="1"/>
  <c r="BD179" i="1"/>
  <c r="BF179" i="1" s="1"/>
  <c r="AY179" i="1"/>
  <c r="AZ179" i="1" s="1"/>
  <c r="BD175" i="1"/>
  <c r="BF175" i="1" s="1"/>
  <c r="AY175" i="1"/>
  <c r="AZ175" i="1" s="1"/>
  <c r="BD171" i="1"/>
  <c r="BF171" i="1" s="1"/>
  <c r="AY171" i="1"/>
  <c r="AZ171" i="1" s="1"/>
  <c r="BD167" i="1"/>
  <c r="BF167" i="1" s="1"/>
  <c r="AY167" i="1"/>
  <c r="AZ167" i="1" s="1"/>
  <c r="BD163" i="1"/>
  <c r="BF163" i="1" s="1"/>
  <c r="AY163" i="1"/>
  <c r="AZ163" i="1" s="1"/>
  <c r="BD159" i="1"/>
  <c r="BF159" i="1" s="1"/>
  <c r="AY159" i="1"/>
  <c r="AZ159" i="1" s="1"/>
  <c r="BD155" i="1"/>
  <c r="BF155" i="1" s="1"/>
  <c r="AY155" i="1"/>
  <c r="AZ155" i="1" s="1"/>
  <c r="BD151" i="1"/>
  <c r="BF151" i="1" s="1"/>
  <c r="AY151" i="1"/>
  <c r="AZ151" i="1" s="1"/>
  <c r="BD147" i="1"/>
  <c r="BF147" i="1" s="1"/>
  <c r="AY147" i="1"/>
  <c r="AZ147" i="1" s="1"/>
  <c r="BD143" i="1"/>
  <c r="BF143" i="1" s="1"/>
  <c r="AY143" i="1"/>
  <c r="AZ143" i="1" s="1"/>
  <c r="BD139" i="1"/>
  <c r="BF139" i="1" s="1"/>
  <c r="AY139" i="1"/>
  <c r="AZ139" i="1" s="1"/>
  <c r="BD135" i="1"/>
  <c r="BF135" i="1" s="1"/>
  <c r="AY135" i="1"/>
  <c r="AZ135" i="1" s="1"/>
  <c r="BD131" i="1"/>
  <c r="BF131" i="1" s="1"/>
  <c r="AY131" i="1"/>
  <c r="AZ131" i="1" s="1"/>
  <c r="BD127" i="1"/>
  <c r="BF127" i="1" s="1"/>
  <c r="AY127" i="1"/>
  <c r="AZ127" i="1" s="1"/>
  <c r="BD123" i="1"/>
  <c r="BF123" i="1" s="1"/>
  <c r="AY123" i="1"/>
  <c r="AZ123" i="1" s="1"/>
  <c r="BD119" i="1"/>
  <c r="BF119" i="1" s="1"/>
  <c r="AY119" i="1"/>
  <c r="AZ119" i="1" s="1"/>
  <c r="BD115" i="1"/>
  <c r="BF115" i="1" s="1"/>
  <c r="AY115" i="1"/>
  <c r="AZ115" i="1" s="1"/>
  <c r="BD111" i="1"/>
  <c r="BF111" i="1" s="1"/>
  <c r="AY111" i="1"/>
  <c r="AZ111" i="1" s="1"/>
  <c r="H107" i="1"/>
  <c r="BE107" i="1" s="1"/>
  <c r="BD107" i="1"/>
  <c r="AY107" i="1"/>
  <c r="AZ107" i="1" s="1"/>
  <c r="H103" i="1"/>
  <c r="BE103" i="1" s="1"/>
  <c r="BD103" i="1"/>
  <c r="AY103" i="1"/>
  <c r="AZ103" i="1" s="1"/>
  <c r="H99" i="1"/>
  <c r="BE99" i="1" s="1"/>
  <c r="BD99" i="1"/>
  <c r="AY99" i="1"/>
  <c r="AZ99" i="1" s="1"/>
  <c r="H95" i="1"/>
  <c r="BE95" i="1" s="1"/>
  <c r="BD95" i="1"/>
  <c r="AY95" i="1"/>
  <c r="AZ95" i="1" s="1"/>
  <c r="H91" i="1"/>
  <c r="BE91" i="1" s="1"/>
  <c r="BD91" i="1"/>
  <c r="AY91" i="1"/>
  <c r="AZ91" i="1" s="1"/>
  <c r="D14" i="5"/>
  <c r="E14" i="5"/>
  <c r="D26" i="1"/>
  <c r="C12" i="6" s="1"/>
  <c r="M32" i="1"/>
  <c r="H88" i="1"/>
  <c r="BE88" i="1" s="1"/>
  <c r="D13" i="5"/>
  <c r="D16" i="5"/>
  <c r="D15" i="5"/>
  <c r="E13" i="5"/>
  <c r="H67" i="1"/>
  <c r="G66" i="1"/>
  <c r="E68" i="1"/>
  <c r="D66" i="1"/>
  <c r="E65" i="1"/>
  <c r="M27" i="6" s="1"/>
  <c r="G63" i="1"/>
  <c r="F62" i="1"/>
  <c r="E61" i="1"/>
  <c r="E60" i="1"/>
  <c r="M22" i="6" s="1"/>
  <c r="H58" i="1"/>
  <c r="G56" i="1"/>
  <c r="E57" i="1"/>
  <c r="F55" i="1"/>
  <c r="D60" i="1"/>
  <c r="L22" i="6" s="1"/>
  <c r="H51" i="1"/>
  <c r="G51" i="1"/>
  <c r="F51" i="1"/>
  <c r="E51" i="1"/>
  <c r="G68" i="1"/>
  <c r="E66" i="1"/>
  <c r="H62" i="1"/>
  <c r="G60" i="1"/>
  <c r="O22" i="6" s="1"/>
  <c r="G58" i="1"/>
  <c r="F56" i="1"/>
  <c r="H53" i="1"/>
  <c r="G53" i="1"/>
  <c r="E53" i="1"/>
  <c r="H68" i="1"/>
  <c r="F66" i="1"/>
  <c r="F65" i="1"/>
  <c r="N27" i="6" s="1"/>
  <c r="F63" i="1"/>
  <c r="F60" i="1"/>
  <c r="N22" i="6" s="1"/>
  <c r="G57" i="1"/>
  <c r="G55" i="1"/>
  <c r="O17" i="6" s="1"/>
  <c r="H52" i="1"/>
  <c r="F52" i="1"/>
  <c r="D50" i="1"/>
  <c r="H66" i="1"/>
  <c r="F68" i="1"/>
  <c r="E67" i="1"/>
  <c r="H65" i="1"/>
  <c r="P27" i="6" s="1"/>
  <c r="H63" i="1"/>
  <c r="G62" i="1"/>
  <c r="F61" i="1"/>
  <c r="H60" i="1"/>
  <c r="P22" i="6" s="1"/>
  <c r="D63" i="1"/>
  <c r="H57" i="1"/>
  <c r="F58" i="1"/>
  <c r="E56" i="1"/>
  <c r="E55" i="1"/>
  <c r="M17" i="6" s="1"/>
  <c r="D55" i="1"/>
  <c r="H50" i="1"/>
  <c r="P12" i="6" s="1"/>
  <c r="G50" i="1"/>
  <c r="O12" i="6" s="1"/>
  <c r="F50" i="1"/>
  <c r="N12" i="6" s="1"/>
  <c r="E50" i="1"/>
  <c r="M12" i="6" s="1"/>
  <c r="F67" i="1"/>
  <c r="G65" i="1"/>
  <c r="O27" i="6" s="1"/>
  <c r="G61" i="1"/>
  <c r="E63" i="1"/>
  <c r="D62" i="1"/>
  <c r="H55" i="1"/>
  <c r="D58" i="1"/>
  <c r="F53" i="1"/>
  <c r="D52" i="1"/>
  <c r="G67" i="1"/>
  <c r="D67" i="1"/>
  <c r="H61" i="1"/>
  <c r="E62" i="1"/>
  <c r="D61" i="1"/>
  <c r="E58" i="1"/>
  <c r="D57" i="1"/>
  <c r="G52" i="1"/>
  <c r="E52" i="1"/>
  <c r="F43" i="1"/>
  <c r="E29" i="6" s="1"/>
  <c r="F38" i="1"/>
  <c r="E24" i="6" s="1"/>
  <c r="F33" i="1"/>
  <c r="E19" i="6" s="1"/>
  <c r="F28" i="1"/>
  <c r="E14" i="6" s="1"/>
  <c r="H43" i="1"/>
  <c r="G29" i="6" s="1"/>
  <c r="H38" i="1"/>
  <c r="G24" i="6" s="1"/>
  <c r="H33" i="1"/>
  <c r="G19" i="6" s="1"/>
  <c r="H28" i="1"/>
  <c r="G14" i="6" s="1"/>
  <c r="G43" i="1"/>
  <c r="F29" i="6" s="1"/>
  <c r="G38" i="1"/>
  <c r="F24" i="6" s="1"/>
  <c r="G33" i="1"/>
  <c r="F19" i="6" s="1"/>
  <c r="G28" i="1"/>
  <c r="F14" i="6" s="1"/>
  <c r="E43" i="1"/>
  <c r="D29" i="6" s="1"/>
  <c r="E38" i="1"/>
  <c r="D24" i="6" s="1"/>
  <c r="E33" i="1"/>
  <c r="D19" i="6" s="1"/>
  <c r="E28" i="1"/>
  <c r="D14" i="6" s="1"/>
  <c r="D43" i="1"/>
  <c r="C29" i="6" s="1"/>
  <c r="D38" i="1"/>
  <c r="C24" i="6" s="1"/>
  <c r="D33" i="1"/>
  <c r="C19" i="6" s="1"/>
  <c r="D28" i="1"/>
  <c r="C14" i="6" s="1"/>
  <c r="F42" i="1"/>
  <c r="E28" i="6" s="1"/>
  <c r="F37" i="1"/>
  <c r="E23" i="6" s="1"/>
  <c r="F32" i="1"/>
  <c r="E18" i="6" s="1"/>
  <c r="F27" i="1"/>
  <c r="E13" i="6" s="1"/>
  <c r="H42" i="1"/>
  <c r="G28" i="6" s="1"/>
  <c r="H37" i="1"/>
  <c r="G23" i="6" s="1"/>
  <c r="H32" i="1"/>
  <c r="G18" i="6" s="1"/>
  <c r="H27" i="1"/>
  <c r="G13" i="6" s="1"/>
  <c r="G42" i="1"/>
  <c r="F28" i="6" s="1"/>
  <c r="G37" i="1"/>
  <c r="F23" i="6" s="1"/>
  <c r="G32" i="1"/>
  <c r="F18" i="6" s="1"/>
  <c r="G27" i="1"/>
  <c r="F13" i="6" s="1"/>
  <c r="E42" i="1"/>
  <c r="D28" i="6" s="1"/>
  <c r="E37" i="1"/>
  <c r="D23" i="6" s="1"/>
  <c r="E32" i="1"/>
  <c r="D18" i="6" s="1"/>
  <c r="E27" i="1"/>
  <c r="D13" i="6" s="1"/>
  <c r="D42" i="1"/>
  <c r="C28" i="6" s="1"/>
  <c r="D37" i="1"/>
  <c r="C23" i="6" s="1"/>
  <c r="D32" i="1"/>
  <c r="C18" i="6" s="1"/>
  <c r="D27" i="1"/>
  <c r="C13" i="6" s="1"/>
  <c r="F41" i="1"/>
  <c r="E27" i="6" s="1"/>
  <c r="F31" i="1"/>
  <c r="E17" i="6" s="1"/>
  <c r="H41" i="1"/>
  <c r="G27" i="6" s="1"/>
  <c r="H31" i="1"/>
  <c r="G17" i="6" s="1"/>
  <c r="G41" i="1"/>
  <c r="F27" i="6" s="1"/>
  <c r="G31" i="1"/>
  <c r="F17" i="6" s="1"/>
  <c r="E41" i="1"/>
  <c r="D27" i="6" s="1"/>
  <c r="E31" i="1"/>
  <c r="D17" i="6" s="1"/>
  <c r="D41" i="1"/>
  <c r="C27" i="6" s="1"/>
  <c r="D31" i="1"/>
  <c r="C17" i="6" s="1"/>
  <c r="F39" i="1"/>
  <c r="E25" i="6" s="1"/>
  <c r="F29" i="1"/>
  <c r="E15" i="6" s="1"/>
  <c r="H39" i="1"/>
  <c r="G25" i="6" s="1"/>
  <c r="H29" i="1"/>
  <c r="G39" i="1"/>
  <c r="F25" i="6" s="1"/>
  <c r="G29" i="1"/>
  <c r="F15" i="6" s="1"/>
  <c r="E39" i="1"/>
  <c r="D25" i="6" s="1"/>
  <c r="E29" i="1"/>
  <c r="D15" i="6" s="1"/>
  <c r="D39" i="1"/>
  <c r="C25" i="6" s="1"/>
  <c r="D29" i="1"/>
  <c r="C15" i="6" s="1"/>
  <c r="D44" i="1"/>
  <c r="C30" i="6" s="1"/>
  <c r="F36" i="1"/>
  <c r="E22" i="6" s="1"/>
  <c r="F26" i="1"/>
  <c r="E12" i="6" s="1"/>
  <c r="H36" i="1"/>
  <c r="G22" i="6" s="1"/>
  <c r="H26" i="1"/>
  <c r="G12" i="6" s="1"/>
  <c r="G36" i="1"/>
  <c r="F22" i="6" s="1"/>
  <c r="G26" i="1"/>
  <c r="F12" i="6" s="1"/>
  <c r="E36" i="1"/>
  <c r="D22" i="6" s="1"/>
  <c r="E26" i="1"/>
  <c r="D12" i="6" s="1"/>
  <c r="D36" i="1"/>
  <c r="C22" i="6" s="1"/>
  <c r="F44" i="1"/>
  <c r="E30" i="6" s="1"/>
  <c r="F34" i="1"/>
  <c r="E20" i="6" s="1"/>
  <c r="H44" i="1"/>
  <c r="G30" i="6" s="1"/>
  <c r="H34" i="1"/>
  <c r="G20" i="6" s="1"/>
  <c r="G44" i="1"/>
  <c r="F30" i="6" s="1"/>
  <c r="G34" i="1"/>
  <c r="F20" i="6" s="1"/>
  <c r="E44" i="1"/>
  <c r="D30" i="6" s="1"/>
  <c r="E34" i="1"/>
  <c r="D20" i="6" s="1"/>
  <c r="D34" i="1"/>
  <c r="C20" i="6" s="1"/>
  <c r="O22" i="1"/>
  <c r="O20" i="1"/>
  <c r="O18" i="1"/>
  <c r="BU176" i="1"/>
  <c r="BS175" i="1"/>
  <c r="BW173" i="1"/>
  <c r="BR172" i="1"/>
  <c r="BV171" i="1"/>
  <c r="BU169" i="1"/>
  <c r="BW167" i="1"/>
  <c r="BW165" i="1"/>
  <c r="BT164" i="1"/>
  <c r="BU161" i="1"/>
  <c r="BS160" i="1"/>
  <c r="BU159" i="1"/>
  <c r="BU158" i="1"/>
  <c r="BU157" i="1"/>
  <c r="BR156" i="1"/>
  <c r="BW155" i="1"/>
  <c r="BW154" i="1"/>
  <c r="BT153" i="1"/>
  <c r="BU152" i="1"/>
  <c r="BU150" i="1"/>
  <c r="BW149" i="1"/>
  <c r="BW148" i="1"/>
  <c r="BT146" i="1"/>
  <c r="BT145" i="1"/>
  <c r="BS144" i="1"/>
  <c r="BR143" i="1"/>
  <c r="BW142" i="1"/>
  <c r="BR141" i="1"/>
  <c r="BT138" i="1"/>
  <c r="BV137" i="1"/>
  <c r="BT136" i="1"/>
  <c r="BW134" i="1"/>
  <c r="BT133" i="1"/>
  <c r="BT130" i="1"/>
  <c r="BV129" i="1"/>
  <c r="BS128" i="1"/>
  <c r="BS126" i="1"/>
  <c r="BT125" i="1"/>
  <c r="BR124" i="1"/>
  <c r="BU123" i="1"/>
  <c r="BR122" i="1"/>
  <c r="BS121" i="1"/>
  <c r="BU119" i="1"/>
  <c r="BR118" i="1"/>
  <c r="BR117" i="1"/>
  <c r="BU115" i="1"/>
  <c r="BV114" i="1"/>
  <c r="BV113" i="1"/>
  <c r="BR111" i="1"/>
  <c r="BW110" i="1"/>
  <c r="BW109" i="1"/>
  <c r="BW108" i="1"/>
  <c r="BT107" i="1"/>
  <c r="BS106" i="1"/>
  <c r="BU105" i="1"/>
  <c r="BW103" i="1"/>
  <c r="BW102" i="1"/>
  <c r="BW101" i="1"/>
  <c r="BV100" i="1"/>
  <c r="BV99" i="1"/>
  <c r="BS98" i="1"/>
  <c r="BU97" i="1"/>
  <c r="BS96" i="1"/>
  <c r="BV95" i="1"/>
  <c r="BW94" i="1"/>
  <c r="BW93" i="1"/>
  <c r="BT92" i="1"/>
  <c r="BT91" i="1"/>
  <c r="BU90" i="1"/>
  <c r="BU89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89" i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/>
  <c r="B109" i="1"/>
  <c r="B110" i="1" s="1"/>
  <c r="B111" i="1" s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AJ14" i="1"/>
  <c r="AG14" i="1"/>
  <c r="AD14" i="1"/>
  <c r="AA14" i="1"/>
  <c r="X14" i="1"/>
  <c r="AM14" i="1"/>
  <c r="U14" i="1"/>
  <c r="R14" i="1"/>
  <c r="O14" i="1"/>
  <c r="AO19" i="1"/>
  <c r="AO18" i="1"/>
  <c r="AL19" i="1"/>
  <c r="AL18" i="1"/>
  <c r="AI19" i="1"/>
  <c r="AI18" i="1"/>
  <c r="AF19" i="1"/>
  <c r="AF18" i="1"/>
  <c r="G40" i="5"/>
  <c r="AC19" i="1"/>
  <c r="AC18" i="1"/>
  <c r="G39" i="5"/>
  <c r="Z19" i="1"/>
  <c r="Z18" i="1"/>
  <c r="W19" i="1"/>
  <c r="W18" i="1"/>
  <c r="G35" i="5"/>
  <c r="K86" i="1"/>
  <c r="M86" i="1"/>
  <c r="P15" i="1"/>
  <c r="S15" i="1"/>
  <c r="V15" i="1"/>
  <c r="Y15" i="1"/>
  <c r="AB15" i="1"/>
  <c r="AE15" i="1"/>
  <c r="AH15" i="1"/>
  <c r="AK15" i="1"/>
  <c r="AN15" i="1"/>
  <c r="P13" i="1"/>
  <c r="S13" i="1"/>
  <c r="V13" i="1"/>
  <c r="Y13" i="1"/>
  <c r="AB13" i="1"/>
  <c r="AE13" i="1"/>
  <c r="AH13" i="1"/>
  <c r="AK13" i="1"/>
  <c r="AN13" i="1"/>
  <c r="BK170" i="1"/>
  <c r="BI166" i="1"/>
  <c r="BL162" i="1"/>
  <c r="BI160" i="1"/>
  <c r="BG159" i="1"/>
  <c r="BK157" i="1"/>
  <c r="BK156" i="1"/>
  <c r="BJ154" i="1"/>
  <c r="BL154" i="1"/>
  <c r="BL153" i="1"/>
  <c r="BL152" i="1"/>
  <c r="BI150" i="1"/>
  <c r="BK149" i="1"/>
  <c r="BL148" i="1"/>
  <c r="BI147" i="1"/>
  <c r="BG146" i="1"/>
  <c r="BH145" i="1"/>
  <c r="BL144" i="1"/>
  <c r="BI143" i="1"/>
  <c r="BI142" i="1"/>
  <c r="BG141" i="1"/>
  <c r="BI140" i="1"/>
  <c r="BL138" i="1"/>
  <c r="BL137" i="1"/>
  <c r="BK136" i="1"/>
  <c r="BI134" i="1"/>
  <c r="BL133" i="1"/>
  <c r="BI132" i="1"/>
  <c r="BH131" i="1"/>
  <c r="BL130" i="1"/>
  <c r="BI129" i="1"/>
  <c r="BI128" i="1"/>
  <c r="BK127" i="1"/>
  <c r="BG126" i="1"/>
  <c r="BJ125" i="1"/>
  <c r="BI124" i="1"/>
  <c r="BJ122" i="1"/>
  <c r="BK121" i="1"/>
  <c r="BJ120" i="1"/>
  <c r="BG118" i="1"/>
  <c r="BJ117" i="1"/>
  <c r="BI116" i="1"/>
  <c r="BL115" i="1"/>
  <c r="BK114" i="1"/>
  <c r="BL113" i="1"/>
  <c r="BH113" i="1"/>
  <c r="BG112" i="1"/>
  <c r="BI111" i="1"/>
  <c r="BI110" i="1"/>
  <c r="BG109" i="1"/>
  <c r="BL108" i="1"/>
  <c r="BK106" i="1"/>
  <c r="BL105" i="1"/>
  <c r="BJ104" i="1"/>
  <c r="BI102" i="1"/>
  <c r="BG101" i="1"/>
  <c r="BJ100" i="1"/>
  <c r="BK99" i="1"/>
  <c r="BI98" i="1"/>
  <c r="BL97" i="1"/>
  <c r="BK96" i="1"/>
  <c r="BI95" i="1"/>
  <c r="BI94" i="1"/>
  <c r="BI93" i="1"/>
  <c r="BL92" i="1"/>
  <c r="BL91" i="1"/>
  <c r="BK90" i="1"/>
  <c r="BL89" i="1"/>
  <c r="BK88" i="1"/>
  <c r="BG87" i="1"/>
  <c r="T19" i="1"/>
  <c r="T18" i="1"/>
  <c r="Q19" i="1"/>
  <c r="Q18" i="1"/>
  <c r="P16" i="1"/>
  <c r="O16" i="1"/>
  <c r="P14" i="1"/>
  <c r="S16" i="1"/>
  <c r="R16" i="1"/>
  <c r="S14" i="1"/>
  <c r="V16" i="1"/>
  <c r="U16" i="1"/>
  <c r="V14" i="1"/>
  <c r="Y16" i="1"/>
  <c r="X16" i="1"/>
  <c r="Y14" i="1"/>
  <c r="AB16" i="1"/>
  <c r="AA16" i="1"/>
  <c r="AB14" i="1"/>
  <c r="AE16" i="1"/>
  <c r="AD16" i="1"/>
  <c r="AE14" i="1"/>
  <c r="AH16" i="1"/>
  <c r="AG16" i="1"/>
  <c r="AH14" i="1"/>
  <c r="AK16" i="1"/>
  <c r="AJ16" i="1"/>
  <c r="AK14" i="1"/>
  <c r="AN16" i="1"/>
  <c r="AM16" i="1"/>
  <c r="AN14" i="1"/>
  <c r="BS151" i="1"/>
  <c r="BH156" i="1"/>
  <c r="BG155" i="1"/>
  <c r="BI154" i="1"/>
  <c r="BJ152" i="1"/>
  <c r="BG151" i="1"/>
  <c r="BT151" i="1"/>
  <c r="BH152" i="1"/>
  <c r="BJ155" i="1"/>
  <c r="BJ156" i="1"/>
  <c r="BL155" i="1"/>
  <c r="BU155" i="1"/>
  <c r="BR151" i="1"/>
  <c r="BJ151" i="1"/>
  <c r="BV155" i="1"/>
  <c r="BG154" i="1"/>
  <c r="BW151" i="1"/>
  <c r="BI151" i="1"/>
  <c r="BI156" i="1"/>
  <c r="BR155" i="1"/>
  <c r="BH155" i="1"/>
  <c r="BI155" i="1"/>
  <c r="BU153" i="1"/>
  <c r="BI152" i="1"/>
  <c r="BV151" i="1"/>
  <c r="BL151" i="1"/>
  <c r="BH151" i="1"/>
  <c r="BU151" i="1"/>
  <c r="BK151" i="1"/>
  <c r="BT155" i="1"/>
  <c r="BK155" i="1"/>
  <c r="BK152" i="1"/>
  <c r="G22" i="5"/>
  <c r="G20" i="5"/>
  <c r="BL291" i="1"/>
  <c r="BK291" i="1"/>
  <c r="BJ291" i="1"/>
  <c r="BI291" i="1"/>
  <c r="BH291" i="1"/>
  <c r="BG291" i="1"/>
  <c r="BL290" i="1"/>
  <c r="BK290" i="1"/>
  <c r="BJ290" i="1"/>
  <c r="BI290" i="1"/>
  <c r="BH290" i="1"/>
  <c r="BG290" i="1"/>
  <c r="BL289" i="1"/>
  <c r="BK289" i="1"/>
  <c r="BJ289" i="1"/>
  <c r="BI289" i="1"/>
  <c r="BH289" i="1"/>
  <c r="BG289" i="1"/>
  <c r="BL288" i="1"/>
  <c r="BK288" i="1"/>
  <c r="BJ288" i="1"/>
  <c r="BI288" i="1"/>
  <c r="BH288" i="1"/>
  <c r="BG288" i="1"/>
  <c r="BL287" i="1"/>
  <c r="BK287" i="1"/>
  <c r="BJ287" i="1"/>
  <c r="BI287" i="1"/>
  <c r="BH287" i="1"/>
  <c r="BG287" i="1"/>
  <c r="BL286" i="1"/>
  <c r="BK286" i="1"/>
  <c r="BJ286" i="1"/>
  <c r="BI286" i="1"/>
  <c r="BH286" i="1"/>
  <c r="BG286" i="1"/>
  <c r="BL285" i="1"/>
  <c r="BK285" i="1"/>
  <c r="BJ285" i="1"/>
  <c r="BI285" i="1"/>
  <c r="BH285" i="1"/>
  <c r="BG285" i="1"/>
  <c r="BL284" i="1"/>
  <c r="BK284" i="1"/>
  <c r="BJ284" i="1"/>
  <c r="BI284" i="1"/>
  <c r="BH284" i="1"/>
  <c r="BG284" i="1"/>
  <c r="BL283" i="1"/>
  <c r="BK283" i="1"/>
  <c r="BJ283" i="1"/>
  <c r="BI283" i="1"/>
  <c r="BH283" i="1"/>
  <c r="BG283" i="1"/>
  <c r="BL282" i="1"/>
  <c r="BK282" i="1"/>
  <c r="BJ282" i="1"/>
  <c r="BI282" i="1"/>
  <c r="BH282" i="1"/>
  <c r="BG282" i="1"/>
  <c r="BL281" i="1"/>
  <c r="BK281" i="1"/>
  <c r="BJ281" i="1"/>
  <c r="BI281" i="1"/>
  <c r="BH281" i="1"/>
  <c r="BG281" i="1"/>
  <c r="BL280" i="1"/>
  <c r="BK280" i="1"/>
  <c r="BJ280" i="1"/>
  <c r="BI280" i="1"/>
  <c r="BH280" i="1"/>
  <c r="BG280" i="1"/>
  <c r="BL279" i="1"/>
  <c r="BK279" i="1"/>
  <c r="BJ279" i="1"/>
  <c r="BI279" i="1"/>
  <c r="BH279" i="1"/>
  <c r="BG279" i="1"/>
  <c r="BL278" i="1"/>
  <c r="BK278" i="1"/>
  <c r="BJ278" i="1"/>
  <c r="BI278" i="1"/>
  <c r="BH278" i="1"/>
  <c r="BG278" i="1"/>
  <c r="BL277" i="1"/>
  <c r="BK277" i="1"/>
  <c r="BJ277" i="1"/>
  <c r="BI277" i="1"/>
  <c r="BH277" i="1"/>
  <c r="BG277" i="1"/>
  <c r="BL276" i="1"/>
  <c r="BK276" i="1"/>
  <c r="BJ276" i="1"/>
  <c r="BI276" i="1"/>
  <c r="BH276" i="1"/>
  <c r="BG276" i="1"/>
  <c r="BL275" i="1"/>
  <c r="BK275" i="1"/>
  <c r="BJ275" i="1"/>
  <c r="BI275" i="1"/>
  <c r="BH275" i="1"/>
  <c r="BG275" i="1"/>
  <c r="BL274" i="1"/>
  <c r="BK274" i="1"/>
  <c r="BJ274" i="1"/>
  <c r="BI274" i="1"/>
  <c r="BH274" i="1"/>
  <c r="BG274" i="1"/>
  <c r="BL273" i="1"/>
  <c r="BK273" i="1"/>
  <c r="BJ273" i="1"/>
  <c r="BI273" i="1"/>
  <c r="BH273" i="1"/>
  <c r="BG273" i="1"/>
  <c r="BL272" i="1"/>
  <c r="BK272" i="1"/>
  <c r="BJ272" i="1"/>
  <c r="BI272" i="1"/>
  <c r="BH272" i="1"/>
  <c r="BG272" i="1"/>
  <c r="BL271" i="1"/>
  <c r="BK271" i="1"/>
  <c r="BJ271" i="1"/>
  <c r="BI271" i="1"/>
  <c r="BH271" i="1"/>
  <c r="BG271" i="1"/>
  <c r="BL270" i="1"/>
  <c r="BK270" i="1"/>
  <c r="BJ270" i="1"/>
  <c r="BI270" i="1"/>
  <c r="BH270" i="1"/>
  <c r="BG270" i="1"/>
  <c r="BL269" i="1"/>
  <c r="BK269" i="1"/>
  <c r="BJ269" i="1"/>
  <c r="BI269" i="1"/>
  <c r="BH269" i="1"/>
  <c r="BG269" i="1"/>
  <c r="BL268" i="1"/>
  <c r="BK268" i="1"/>
  <c r="BJ268" i="1"/>
  <c r="BI268" i="1"/>
  <c r="BH268" i="1"/>
  <c r="BG268" i="1"/>
  <c r="BL267" i="1"/>
  <c r="BK267" i="1"/>
  <c r="BJ267" i="1"/>
  <c r="BI267" i="1"/>
  <c r="BH267" i="1"/>
  <c r="BG267" i="1"/>
  <c r="BL266" i="1"/>
  <c r="BK266" i="1"/>
  <c r="BJ266" i="1"/>
  <c r="BI266" i="1"/>
  <c r="BH266" i="1"/>
  <c r="BG266" i="1"/>
  <c r="BL265" i="1"/>
  <c r="BK265" i="1"/>
  <c r="BJ265" i="1"/>
  <c r="BI265" i="1"/>
  <c r="BH265" i="1"/>
  <c r="BG265" i="1"/>
  <c r="BL264" i="1"/>
  <c r="BK264" i="1"/>
  <c r="BJ264" i="1"/>
  <c r="BI264" i="1"/>
  <c r="BH264" i="1"/>
  <c r="BG264" i="1"/>
  <c r="BL263" i="1"/>
  <c r="BK263" i="1"/>
  <c r="BJ263" i="1"/>
  <c r="BI263" i="1"/>
  <c r="BH263" i="1"/>
  <c r="BG263" i="1"/>
  <c r="BL262" i="1"/>
  <c r="BK262" i="1"/>
  <c r="BJ262" i="1"/>
  <c r="BI262" i="1"/>
  <c r="BH262" i="1"/>
  <c r="BG262" i="1"/>
  <c r="BL261" i="1"/>
  <c r="BK261" i="1"/>
  <c r="BJ261" i="1"/>
  <c r="BI261" i="1"/>
  <c r="BH261" i="1"/>
  <c r="BG261" i="1"/>
  <c r="BL260" i="1"/>
  <c r="BK260" i="1"/>
  <c r="BJ260" i="1"/>
  <c r="BI260" i="1"/>
  <c r="BH260" i="1"/>
  <c r="BG260" i="1"/>
  <c r="BL259" i="1"/>
  <c r="BK259" i="1"/>
  <c r="BJ259" i="1"/>
  <c r="BI259" i="1"/>
  <c r="BH259" i="1"/>
  <c r="BG259" i="1"/>
  <c r="BL258" i="1"/>
  <c r="BK258" i="1"/>
  <c r="BJ258" i="1"/>
  <c r="BI258" i="1"/>
  <c r="BH258" i="1"/>
  <c r="BG258" i="1"/>
  <c r="BL257" i="1"/>
  <c r="BK257" i="1"/>
  <c r="BJ257" i="1"/>
  <c r="BI257" i="1"/>
  <c r="BH257" i="1"/>
  <c r="BG257" i="1"/>
  <c r="BL256" i="1"/>
  <c r="BK256" i="1"/>
  <c r="BJ256" i="1"/>
  <c r="BI256" i="1"/>
  <c r="BH256" i="1"/>
  <c r="BG256" i="1"/>
  <c r="BL255" i="1"/>
  <c r="BK255" i="1"/>
  <c r="BJ255" i="1"/>
  <c r="BI255" i="1"/>
  <c r="BH255" i="1"/>
  <c r="BG255" i="1"/>
  <c r="BL254" i="1"/>
  <c r="BK254" i="1"/>
  <c r="BJ254" i="1"/>
  <c r="BI254" i="1"/>
  <c r="BH254" i="1"/>
  <c r="BG254" i="1"/>
  <c r="BL253" i="1"/>
  <c r="BK253" i="1"/>
  <c r="BJ253" i="1"/>
  <c r="BI253" i="1"/>
  <c r="BH253" i="1"/>
  <c r="BG253" i="1"/>
  <c r="BL252" i="1"/>
  <c r="BK252" i="1"/>
  <c r="BJ252" i="1"/>
  <c r="BI252" i="1"/>
  <c r="BH252" i="1"/>
  <c r="BG252" i="1"/>
  <c r="BL251" i="1"/>
  <c r="BK251" i="1"/>
  <c r="BJ251" i="1"/>
  <c r="BI251" i="1"/>
  <c r="BH251" i="1"/>
  <c r="BG251" i="1"/>
  <c r="BL250" i="1"/>
  <c r="BK250" i="1"/>
  <c r="BJ250" i="1"/>
  <c r="BI250" i="1"/>
  <c r="BH250" i="1"/>
  <c r="BG250" i="1"/>
  <c r="BL249" i="1"/>
  <c r="BK249" i="1"/>
  <c r="BJ249" i="1"/>
  <c r="BI249" i="1"/>
  <c r="BH249" i="1"/>
  <c r="BG249" i="1"/>
  <c r="BL248" i="1"/>
  <c r="BK248" i="1"/>
  <c r="BJ248" i="1"/>
  <c r="BI248" i="1"/>
  <c r="BH248" i="1"/>
  <c r="BG248" i="1"/>
  <c r="BL247" i="1"/>
  <c r="BK247" i="1"/>
  <c r="BJ247" i="1"/>
  <c r="BI247" i="1"/>
  <c r="BH247" i="1"/>
  <c r="BG247" i="1"/>
  <c r="BL246" i="1"/>
  <c r="BK246" i="1"/>
  <c r="BJ246" i="1"/>
  <c r="BI246" i="1"/>
  <c r="BH246" i="1"/>
  <c r="BG246" i="1"/>
  <c r="BL245" i="1"/>
  <c r="BK245" i="1"/>
  <c r="BJ245" i="1"/>
  <c r="BI245" i="1"/>
  <c r="BH245" i="1"/>
  <c r="BG245" i="1"/>
  <c r="BL244" i="1"/>
  <c r="BK244" i="1"/>
  <c r="BJ244" i="1"/>
  <c r="BI244" i="1"/>
  <c r="BH244" i="1"/>
  <c r="BG244" i="1"/>
  <c r="BL243" i="1"/>
  <c r="BK243" i="1"/>
  <c r="BJ243" i="1"/>
  <c r="BI243" i="1"/>
  <c r="BH243" i="1"/>
  <c r="BG243" i="1"/>
  <c r="BL242" i="1"/>
  <c r="BK242" i="1"/>
  <c r="BJ242" i="1"/>
  <c r="BI242" i="1"/>
  <c r="BH242" i="1"/>
  <c r="BG242" i="1"/>
  <c r="BL241" i="1"/>
  <c r="BK241" i="1"/>
  <c r="BJ241" i="1"/>
  <c r="BI241" i="1"/>
  <c r="BH241" i="1"/>
  <c r="BG241" i="1"/>
  <c r="BL240" i="1"/>
  <c r="BK240" i="1"/>
  <c r="BJ240" i="1"/>
  <c r="BI240" i="1"/>
  <c r="BH240" i="1"/>
  <c r="BG240" i="1"/>
  <c r="BL239" i="1"/>
  <c r="BK239" i="1"/>
  <c r="BJ239" i="1"/>
  <c r="BI239" i="1"/>
  <c r="BH239" i="1"/>
  <c r="BG239" i="1"/>
  <c r="BL238" i="1"/>
  <c r="BK238" i="1"/>
  <c r="BJ238" i="1"/>
  <c r="BI238" i="1"/>
  <c r="BH238" i="1"/>
  <c r="BG238" i="1"/>
  <c r="BL237" i="1"/>
  <c r="BK237" i="1"/>
  <c r="BJ237" i="1"/>
  <c r="BI237" i="1"/>
  <c r="BH237" i="1"/>
  <c r="BG237" i="1"/>
  <c r="BL236" i="1"/>
  <c r="BK236" i="1"/>
  <c r="BJ236" i="1"/>
  <c r="BI236" i="1"/>
  <c r="BH236" i="1"/>
  <c r="BG236" i="1"/>
  <c r="BL235" i="1"/>
  <c r="BK235" i="1"/>
  <c r="BJ235" i="1"/>
  <c r="BI235" i="1"/>
  <c r="BH235" i="1"/>
  <c r="BG235" i="1"/>
  <c r="BL234" i="1"/>
  <c r="BK234" i="1"/>
  <c r="BJ234" i="1"/>
  <c r="BI234" i="1"/>
  <c r="BH234" i="1"/>
  <c r="BG234" i="1"/>
  <c r="BL233" i="1"/>
  <c r="BK233" i="1"/>
  <c r="BJ233" i="1"/>
  <c r="BI233" i="1"/>
  <c r="BH233" i="1"/>
  <c r="BG233" i="1"/>
  <c r="BL232" i="1"/>
  <c r="BK232" i="1"/>
  <c r="BJ232" i="1"/>
  <c r="BI232" i="1"/>
  <c r="BH232" i="1"/>
  <c r="BG232" i="1"/>
  <c r="BL231" i="1"/>
  <c r="BK231" i="1"/>
  <c r="BJ231" i="1"/>
  <c r="BI231" i="1"/>
  <c r="BH231" i="1"/>
  <c r="BG231" i="1"/>
  <c r="BL230" i="1"/>
  <c r="BK230" i="1"/>
  <c r="BJ230" i="1"/>
  <c r="BI230" i="1"/>
  <c r="BH230" i="1"/>
  <c r="BG230" i="1"/>
  <c r="BL229" i="1"/>
  <c r="BK229" i="1"/>
  <c r="BJ229" i="1"/>
  <c r="BI229" i="1"/>
  <c r="BH229" i="1"/>
  <c r="BG229" i="1"/>
  <c r="BL228" i="1"/>
  <c r="BK228" i="1"/>
  <c r="BJ228" i="1"/>
  <c r="BI228" i="1"/>
  <c r="BH228" i="1"/>
  <c r="BG228" i="1"/>
  <c r="BL227" i="1"/>
  <c r="BK227" i="1"/>
  <c r="BJ227" i="1"/>
  <c r="BI227" i="1"/>
  <c r="BH227" i="1"/>
  <c r="BG227" i="1"/>
  <c r="BL226" i="1"/>
  <c r="BK226" i="1"/>
  <c r="BJ226" i="1"/>
  <c r="BI226" i="1"/>
  <c r="BH226" i="1"/>
  <c r="BG226" i="1"/>
  <c r="BL225" i="1"/>
  <c r="BK225" i="1"/>
  <c r="BJ225" i="1"/>
  <c r="BI225" i="1"/>
  <c r="BH225" i="1"/>
  <c r="BG225" i="1"/>
  <c r="BL224" i="1"/>
  <c r="BK224" i="1"/>
  <c r="BJ224" i="1"/>
  <c r="BI224" i="1"/>
  <c r="BH224" i="1"/>
  <c r="BG224" i="1"/>
  <c r="BL223" i="1"/>
  <c r="BK223" i="1"/>
  <c r="BJ223" i="1"/>
  <c r="BI223" i="1"/>
  <c r="BH223" i="1"/>
  <c r="BG223" i="1"/>
  <c r="BL222" i="1"/>
  <c r="BK222" i="1"/>
  <c r="BJ222" i="1"/>
  <c r="BI222" i="1"/>
  <c r="BH222" i="1"/>
  <c r="BG222" i="1"/>
  <c r="BL221" i="1"/>
  <c r="BK221" i="1"/>
  <c r="BJ221" i="1"/>
  <c r="BI221" i="1"/>
  <c r="BH221" i="1"/>
  <c r="BG221" i="1"/>
  <c r="BL220" i="1"/>
  <c r="BK220" i="1"/>
  <c r="BJ220" i="1"/>
  <c r="BI220" i="1"/>
  <c r="BH220" i="1"/>
  <c r="BG220" i="1"/>
  <c r="BL219" i="1"/>
  <c r="BK219" i="1"/>
  <c r="BJ219" i="1"/>
  <c r="BI219" i="1"/>
  <c r="BH219" i="1"/>
  <c r="BG219" i="1"/>
  <c r="BL218" i="1"/>
  <c r="BK218" i="1"/>
  <c r="BJ218" i="1"/>
  <c r="BI218" i="1"/>
  <c r="BH218" i="1"/>
  <c r="BG218" i="1"/>
  <c r="BL217" i="1"/>
  <c r="BK217" i="1"/>
  <c r="BJ217" i="1"/>
  <c r="BI217" i="1"/>
  <c r="BH217" i="1"/>
  <c r="BG217" i="1"/>
  <c r="BL216" i="1"/>
  <c r="BK216" i="1"/>
  <c r="BJ216" i="1"/>
  <c r="BI216" i="1"/>
  <c r="BH216" i="1"/>
  <c r="BG216" i="1"/>
  <c r="BL215" i="1"/>
  <c r="BK215" i="1"/>
  <c r="BJ215" i="1"/>
  <c r="BI215" i="1"/>
  <c r="BH215" i="1"/>
  <c r="BG215" i="1"/>
  <c r="BL214" i="1"/>
  <c r="BK214" i="1"/>
  <c r="BJ214" i="1"/>
  <c r="BI214" i="1"/>
  <c r="BH214" i="1"/>
  <c r="BG214" i="1"/>
  <c r="BL213" i="1"/>
  <c r="BK213" i="1"/>
  <c r="BJ213" i="1"/>
  <c r="BI213" i="1"/>
  <c r="BH213" i="1"/>
  <c r="BG213" i="1"/>
  <c r="BL212" i="1"/>
  <c r="BK212" i="1"/>
  <c r="BJ212" i="1"/>
  <c r="BI212" i="1"/>
  <c r="BH212" i="1"/>
  <c r="BG212" i="1"/>
  <c r="BL211" i="1"/>
  <c r="BK211" i="1"/>
  <c r="BJ211" i="1"/>
  <c r="BI211" i="1"/>
  <c r="BH211" i="1"/>
  <c r="BG211" i="1"/>
  <c r="BL210" i="1"/>
  <c r="BK210" i="1"/>
  <c r="BJ210" i="1"/>
  <c r="BI210" i="1"/>
  <c r="BH210" i="1"/>
  <c r="BG210" i="1"/>
  <c r="BL209" i="1"/>
  <c r="BK209" i="1"/>
  <c r="BJ209" i="1"/>
  <c r="BI209" i="1"/>
  <c r="BH209" i="1"/>
  <c r="BG209" i="1"/>
  <c r="BL208" i="1"/>
  <c r="BK208" i="1"/>
  <c r="BJ208" i="1"/>
  <c r="BI208" i="1"/>
  <c r="BH208" i="1"/>
  <c r="BG208" i="1"/>
  <c r="BL207" i="1"/>
  <c r="BK207" i="1"/>
  <c r="BJ207" i="1"/>
  <c r="BI207" i="1"/>
  <c r="BH207" i="1"/>
  <c r="BG207" i="1"/>
  <c r="BL206" i="1"/>
  <c r="BK206" i="1"/>
  <c r="BJ206" i="1"/>
  <c r="BI206" i="1"/>
  <c r="BH206" i="1"/>
  <c r="BG206" i="1"/>
  <c r="BL205" i="1"/>
  <c r="BK205" i="1"/>
  <c r="BJ205" i="1"/>
  <c r="BI205" i="1"/>
  <c r="BH205" i="1"/>
  <c r="BG205" i="1"/>
  <c r="BL204" i="1"/>
  <c r="BK204" i="1"/>
  <c r="BJ204" i="1"/>
  <c r="BI204" i="1"/>
  <c r="BH204" i="1"/>
  <c r="BG204" i="1"/>
  <c r="BL203" i="1"/>
  <c r="BK203" i="1"/>
  <c r="BJ203" i="1"/>
  <c r="BI203" i="1"/>
  <c r="BH203" i="1"/>
  <c r="BG203" i="1"/>
  <c r="BL202" i="1"/>
  <c r="BK202" i="1"/>
  <c r="BJ202" i="1"/>
  <c r="BI202" i="1"/>
  <c r="BH202" i="1"/>
  <c r="BG202" i="1"/>
  <c r="BL201" i="1"/>
  <c r="BK201" i="1"/>
  <c r="BJ201" i="1"/>
  <c r="BI201" i="1"/>
  <c r="BH201" i="1"/>
  <c r="BG201" i="1"/>
  <c r="BL200" i="1"/>
  <c r="BK200" i="1"/>
  <c r="BJ200" i="1"/>
  <c r="BI200" i="1"/>
  <c r="BH200" i="1"/>
  <c r="BG200" i="1"/>
  <c r="BL199" i="1"/>
  <c r="BK199" i="1"/>
  <c r="BJ199" i="1"/>
  <c r="BI199" i="1"/>
  <c r="BH199" i="1"/>
  <c r="BG199" i="1"/>
  <c r="BL198" i="1"/>
  <c r="BK198" i="1"/>
  <c r="BJ198" i="1"/>
  <c r="BI198" i="1"/>
  <c r="BH198" i="1"/>
  <c r="BG198" i="1"/>
  <c r="BL197" i="1"/>
  <c r="BK197" i="1"/>
  <c r="BJ197" i="1"/>
  <c r="BI197" i="1"/>
  <c r="BH197" i="1"/>
  <c r="BG197" i="1"/>
  <c r="BL196" i="1"/>
  <c r="BK196" i="1"/>
  <c r="BJ196" i="1"/>
  <c r="BI196" i="1"/>
  <c r="BH196" i="1"/>
  <c r="BG196" i="1"/>
  <c r="BL195" i="1"/>
  <c r="BK195" i="1"/>
  <c r="BJ195" i="1"/>
  <c r="BI195" i="1"/>
  <c r="BH195" i="1"/>
  <c r="BG195" i="1"/>
  <c r="BL194" i="1"/>
  <c r="BK194" i="1"/>
  <c r="BJ194" i="1"/>
  <c r="BI194" i="1"/>
  <c r="BH194" i="1"/>
  <c r="BG194" i="1"/>
  <c r="BW291" i="1"/>
  <c r="BV291" i="1"/>
  <c r="BU291" i="1"/>
  <c r="BT291" i="1"/>
  <c r="BS291" i="1"/>
  <c r="BR291" i="1"/>
  <c r="BW290" i="1"/>
  <c r="BV290" i="1"/>
  <c r="BU290" i="1"/>
  <c r="BT290" i="1"/>
  <c r="BS290" i="1"/>
  <c r="BR290" i="1"/>
  <c r="BW289" i="1"/>
  <c r="BV289" i="1"/>
  <c r="BU289" i="1"/>
  <c r="BT289" i="1"/>
  <c r="BS289" i="1"/>
  <c r="BR289" i="1"/>
  <c r="BW288" i="1"/>
  <c r="BV288" i="1"/>
  <c r="BU288" i="1"/>
  <c r="BT288" i="1"/>
  <c r="BS288" i="1"/>
  <c r="BR288" i="1"/>
  <c r="BW287" i="1"/>
  <c r="BV287" i="1"/>
  <c r="BU287" i="1"/>
  <c r="BT287" i="1"/>
  <c r="BS287" i="1"/>
  <c r="BR287" i="1"/>
  <c r="BW286" i="1"/>
  <c r="BV286" i="1"/>
  <c r="BU286" i="1"/>
  <c r="BT286" i="1"/>
  <c r="BS286" i="1"/>
  <c r="BR286" i="1"/>
  <c r="BW285" i="1"/>
  <c r="BV285" i="1"/>
  <c r="BU285" i="1"/>
  <c r="BT285" i="1"/>
  <c r="BS285" i="1"/>
  <c r="BR285" i="1"/>
  <c r="BW284" i="1"/>
  <c r="BV284" i="1"/>
  <c r="BU284" i="1"/>
  <c r="BT284" i="1"/>
  <c r="BS284" i="1"/>
  <c r="BR284" i="1"/>
  <c r="BW283" i="1"/>
  <c r="BV283" i="1"/>
  <c r="BU283" i="1"/>
  <c r="BT283" i="1"/>
  <c r="BS283" i="1"/>
  <c r="BR283" i="1"/>
  <c r="BW282" i="1"/>
  <c r="BV282" i="1"/>
  <c r="BU282" i="1"/>
  <c r="BT282" i="1"/>
  <c r="BS282" i="1"/>
  <c r="BR282" i="1"/>
  <c r="BW281" i="1"/>
  <c r="BV281" i="1"/>
  <c r="BU281" i="1"/>
  <c r="BT281" i="1"/>
  <c r="BS281" i="1"/>
  <c r="BR281" i="1"/>
  <c r="BW280" i="1"/>
  <c r="BV280" i="1"/>
  <c r="BU280" i="1"/>
  <c r="BT280" i="1"/>
  <c r="BS280" i="1"/>
  <c r="BR280" i="1"/>
  <c r="BW279" i="1"/>
  <c r="BV279" i="1"/>
  <c r="BU279" i="1"/>
  <c r="BT279" i="1"/>
  <c r="BS279" i="1"/>
  <c r="BR279" i="1"/>
  <c r="BW278" i="1"/>
  <c r="BV278" i="1"/>
  <c r="BU278" i="1"/>
  <c r="BT278" i="1"/>
  <c r="BS278" i="1"/>
  <c r="BR278" i="1"/>
  <c r="BW277" i="1"/>
  <c r="BV277" i="1"/>
  <c r="BU277" i="1"/>
  <c r="BT277" i="1"/>
  <c r="BS277" i="1"/>
  <c r="BR277" i="1"/>
  <c r="BW276" i="1"/>
  <c r="BV276" i="1"/>
  <c r="BU276" i="1"/>
  <c r="BT276" i="1"/>
  <c r="BS276" i="1"/>
  <c r="BR276" i="1"/>
  <c r="BW275" i="1"/>
  <c r="BV275" i="1"/>
  <c r="BU275" i="1"/>
  <c r="BT275" i="1"/>
  <c r="BS275" i="1"/>
  <c r="BR275" i="1"/>
  <c r="BW274" i="1"/>
  <c r="BV274" i="1"/>
  <c r="BU274" i="1"/>
  <c r="BT274" i="1"/>
  <c r="BS274" i="1"/>
  <c r="BR274" i="1"/>
  <c r="BW273" i="1"/>
  <c r="BV273" i="1"/>
  <c r="BU273" i="1"/>
  <c r="BT273" i="1"/>
  <c r="BS273" i="1"/>
  <c r="BR273" i="1"/>
  <c r="BW272" i="1"/>
  <c r="BV272" i="1"/>
  <c r="BU272" i="1"/>
  <c r="BT272" i="1"/>
  <c r="BS272" i="1"/>
  <c r="BR272" i="1"/>
  <c r="BW271" i="1"/>
  <c r="BV271" i="1"/>
  <c r="BU271" i="1"/>
  <c r="BT271" i="1"/>
  <c r="BS271" i="1"/>
  <c r="BR271" i="1"/>
  <c r="BW270" i="1"/>
  <c r="BV270" i="1"/>
  <c r="BU270" i="1"/>
  <c r="BT270" i="1"/>
  <c r="BS270" i="1"/>
  <c r="BR270" i="1"/>
  <c r="BW269" i="1"/>
  <c r="BV269" i="1"/>
  <c r="BU269" i="1"/>
  <c r="BT269" i="1"/>
  <c r="BS269" i="1"/>
  <c r="BR269" i="1"/>
  <c r="BW268" i="1"/>
  <c r="BV268" i="1"/>
  <c r="BU268" i="1"/>
  <c r="BT268" i="1"/>
  <c r="BS268" i="1"/>
  <c r="BR268" i="1"/>
  <c r="BW267" i="1"/>
  <c r="BV267" i="1"/>
  <c r="BU267" i="1"/>
  <c r="BT267" i="1"/>
  <c r="BS267" i="1"/>
  <c r="BR267" i="1"/>
  <c r="BW266" i="1"/>
  <c r="BV266" i="1"/>
  <c r="BU266" i="1"/>
  <c r="BT266" i="1"/>
  <c r="BS266" i="1"/>
  <c r="BR266" i="1"/>
  <c r="BW265" i="1"/>
  <c r="BV265" i="1"/>
  <c r="BU265" i="1"/>
  <c r="BT265" i="1"/>
  <c r="BS265" i="1"/>
  <c r="BR265" i="1"/>
  <c r="BW264" i="1"/>
  <c r="BV264" i="1"/>
  <c r="BU264" i="1"/>
  <c r="BT264" i="1"/>
  <c r="BS264" i="1"/>
  <c r="BR264" i="1"/>
  <c r="BW263" i="1"/>
  <c r="BV263" i="1"/>
  <c r="BU263" i="1"/>
  <c r="BT263" i="1"/>
  <c r="BS263" i="1"/>
  <c r="BR263" i="1"/>
  <c r="BW262" i="1"/>
  <c r="BV262" i="1"/>
  <c r="BU262" i="1"/>
  <c r="BT262" i="1"/>
  <c r="BS262" i="1"/>
  <c r="BR262" i="1"/>
  <c r="BW261" i="1"/>
  <c r="BV261" i="1"/>
  <c r="BU261" i="1"/>
  <c r="BT261" i="1"/>
  <c r="BS261" i="1"/>
  <c r="BR261" i="1"/>
  <c r="BW260" i="1"/>
  <c r="BV260" i="1"/>
  <c r="BU260" i="1"/>
  <c r="BT260" i="1"/>
  <c r="BS260" i="1"/>
  <c r="BR260" i="1"/>
  <c r="BW259" i="1"/>
  <c r="BV259" i="1"/>
  <c r="BU259" i="1"/>
  <c r="BT259" i="1"/>
  <c r="BS259" i="1"/>
  <c r="BR259" i="1"/>
  <c r="BW258" i="1"/>
  <c r="BV258" i="1"/>
  <c r="BU258" i="1"/>
  <c r="BT258" i="1"/>
  <c r="BS258" i="1"/>
  <c r="BR258" i="1"/>
  <c r="BW257" i="1"/>
  <c r="BV257" i="1"/>
  <c r="BU257" i="1"/>
  <c r="BT257" i="1"/>
  <c r="BS257" i="1"/>
  <c r="BR257" i="1"/>
  <c r="BW256" i="1"/>
  <c r="BV256" i="1"/>
  <c r="BU256" i="1"/>
  <c r="BT256" i="1"/>
  <c r="BS256" i="1"/>
  <c r="BR256" i="1"/>
  <c r="BW255" i="1"/>
  <c r="BV255" i="1"/>
  <c r="BU255" i="1"/>
  <c r="BT255" i="1"/>
  <c r="BS255" i="1"/>
  <c r="BR255" i="1"/>
  <c r="BW254" i="1"/>
  <c r="BV254" i="1"/>
  <c r="BU254" i="1"/>
  <c r="BT254" i="1"/>
  <c r="BS254" i="1"/>
  <c r="BR254" i="1"/>
  <c r="BW253" i="1"/>
  <c r="BV253" i="1"/>
  <c r="BU253" i="1"/>
  <c r="BT253" i="1"/>
  <c r="BS253" i="1"/>
  <c r="BR253" i="1"/>
  <c r="BW252" i="1"/>
  <c r="BV252" i="1"/>
  <c r="BU252" i="1"/>
  <c r="BT252" i="1"/>
  <c r="BS252" i="1"/>
  <c r="BR252" i="1"/>
  <c r="BW251" i="1"/>
  <c r="BV251" i="1"/>
  <c r="BU251" i="1"/>
  <c r="BT251" i="1"/>
  <c r="BS251" i="1"/>
  <c r="BR251" i="1"/>
  <c r="BW250" i="1"/>
  <c r="BV250" i="1"/>
  <c r="BU250" i="1"/>
  <c r="BT250" i="1"/>
  <c r="BS250" i="1"/>
  <c r="BR250" i="1"/>
  <c r="BW249" i="1"/>
  <c r="BV249" i="1"/>
  <c r="BU249" i="1"/>
  <c r="BT249" i="1"/>
  <c r="BS249" i="1"/>
  <c r="BR249" i="1"/>
  <c r="BW248" i="1"/>
  <c r="BV248" i="1"/>
  <c r="BU248" i="1"/>
  <c r="BT248" i="1"/>
  <c r="BS248" i="1"/>
  <c r="BR248" i="1"/>
  <c r="BW247" i="1"/>
  <c r="BV247" i="1"/>
  <c r="BU247" i="1"/>
  <c r="BT247" i="1"/>
  <c r="BS247" i="1"/>
  <c r="BR247" i="1"/>
  <c r="BW246" i="1"/>
  <c r="BV246" i="1"/>
  <c r="BU246" i="1"/>
  <c r="BT246" i="1"/>
  <c r="BS246" i="1"/>
  <c r="BR246" i="1"/>
  <c r="BW245" i="1"/>
  <c r="BV245" i="1"/>
  <c r="BU245" i="1"/>
  <c r="BT245" i="1"/>
  <c r="BS245" i="1"/>
  <c r="BR245" i="1"/>
  <c r="BW244" i="1"/>
  <c r="BV244" i="1"/>
  <c r="BU244" i="1"/>
  <c r="BT244" i="1"/>
  <c r="BS244" i="1"/>
  <c r="BR244" i="1"/>
  <c r="BW243" i="1"/>
  <c r="BV243" i="1"/>
  <c r="BU243" i="1"/>
  <c r="BT243" i="1"/>
  <c r="BS243" i="1"/>
  <c r="BR243" i="1"/>
  <c r="BW242" i="1"/>
  <c r="BV242" i="1"/>
  <c r="BU242" i="1"/>
  <c r="BT242" i="1"/>
  <c r="BS242" i="1"/>
  <c r="BR242" i="1"/>
  <c r="BW241" i="1"/>
  <c r="BV241" i="1"/>
  <c r="BU241" i="1"/>
  <c r="BT241" i="1"/>
  <c r="BS241" i="1"/>
  <c r="BR241" i="1"/>
  <c r="BW240" i="1"/>
  <c r="BV240" i="1"/>
  <c r="BU240" i="1"/>
  <c r="BT240" i="1"/>
  <c r="BS240" i="1"/>
  <c r="BR240" i="1"/>
  <c r="BW239" i="1"/>
  <c r="BV239" i="1"/>
  <c r="BU239" i="1"/>
  <c r="BT239" i="1"/>
  <c r="BS239" i="1"/>
  <c r="BR239" i="1"/>
  <c r="BW238" i="1"/>
  <c r="BV238" i="1"/>
  <c r="BU238" i="1"/>
  <c r="BT238" i="1"/>
  <c r="BS238" i="1"/>
  <c r="BR238" i="1"/>
  <c r="BW237" i="1"/>
  <c r="BV237" i="1"/>
  <c r="BU237" i="1"/>
  <c r="BT237" i="1"/>
  <c r="BS237" i="1"/>
  <c r="BR237" i="1"/>
  <c r="BW236" i="1"/>
  <c r="BV236" i="1"/>
  <c r="BU236" i="1"/>
  <c r="BT236" i="1"/>
  <c r="BS236" i="1"/>
  <c r="BR236" i="1"/>
  <c r="BW235" i="1"/>
  <c r="BV235" i="1"/>
  <c r="BU235" i="1"/>
  <c r="BT235" i="1"/>
  <c r="BS235" i="1"/>
  <c r="BR235" i="1"/>
  <c r="BW234" i="1"/>
  <c r="BV234" i="1"/>
  <c r="BU234" i="1"/>
  <c r="BT234" i="1"/>
  <c r="BS234" i="1"/>
  <c r="BR234" i="1"/>
  <c r="BW233" i="1"/>
  <c r="BV233" i="1"/>
  <c r="BU233" i="1"/>
  <c r="BT233" i="1"/>
  <c r="BS233" i="1"/>
  <c r="BR233" i="1"/>
  <c r="BW232" i="1"/>
  <c r="BV232" i="1"/>
  <c r="BU232" i="1"/>
  <c r="BT232" i="1"/>
  <c r="BS232" i="1"/>
  <c r="BR232" i="1"/>
  <c r="BW231" i="1"/>
  <c r="BV231" i="1"/>
  <c r="BU231" i="1"/>
  <c r="BT231" i="1"/>
  <c r="BS231" i="1"/>
  <c r="BR231" i="1"/>
  <c r="BW230" i="1"/>
  <c r="BV230" i="1"/>
  <c r="BU230" i="1"/>
  <c r="BT230" i="1"/>
  <c r="BS230" i="1"/>
  <c r="BR230" i="1"/>
  <c r="BW229" i="1"/>
  <c r="BV229" i="1"/>
  <c r="BU229" i="1"/>
  <c r="BT229" i="1"/>
  <c r="BS229" i="1"/>
  <c r="BR229" i="1"/>
  <c r="BW228" i="1"/>
  <c r="BV228" i="1"/>
  <c r="BU228" i="1"/>
  <c r="BT228" i="1"/>
  <c r="BS228" i="1"/>
  <c r="BR228" i="1"/>
  <c r="BW227" i="1"/>
  <c r="BV227" i="1"/>
  <c r="BU227" i="1"/>
  <c r="BT227" i="1"/>
  <c r="BS227" i="1"/>
  <c r="BR227" i="1"/>
  <c r="BW226" i="1"/>
  <c r="BV226" i="1"/>
  <c r="BU226" i="1"/>
  <c r="BT226" i="1"/>
  <c r="BS226" i="1"/>
  <c r="BR226" i="1"/>
  <c r="BW225" i="1"/>
  <c r="BV225" i="1"/>
  <c r="BU225" i="1"/>
  <c r="BT225" i="1"/>
  <c r="BS225" i="1"/>
  <c r="BR225" i="1"/>
  <c r="BW224" i="1"/>
  <c r="BV224" i="1"/>
  <c r="BU224" i="1"/>
  <c r="BT224" i="1"/>
  <c r="BS224" i="1"/>
  <c r="BR224" i="1"/>
  <c r="BW223" i="1"/>
  <c r="BV223" i="1"/>
  <c r="BU223" i="1"/>
  <c r="BT223" i="1"/>
  <c r="BS223" i="1"/>
  <c r="BR223" i="1"/>
  <c r="BW222" i="1"/>
  <c r="BV222" i="1"/>
  <c r="BU222" i="1"/>
  <c r="BT222" i="1"/>
  <c r="BS222" i="1"/>
  <c r="BR222" i="1"/>
  <c r="BW221" i="1"/>
  <c r="BV221" i="1"/>
  <c r="BU221" i="1"/>
  <c r="BT221" i="1"/>
  <c r="BS221" i="1"/>
  <c r="BR221" i="1"/>
  <c r="BW220" i="1"/>
  <c r="BV220" i="1"/>
  <c r="BU220" i="1"/>
  <c r="BT220" i="1"/>
  <c r="BS220" i="1"/>
  <c r="BR220" i="1"/>
  <c r="BW219" i="1"/>
  <c r="BV219" i="1"/>
  <c r="BU219" i="1"/>
  <c r="BT219" i="1"/>
  <c r="BS219" i="1"/>
  <c r="BR219" i="1"/>
  <c r="BW218" i="1"/>
  <c r="BV218" i="1"/>
  <c r="BU218" i="1"/>
  <c r="BT218" i="1"/>
  <c r="BS218" i="1"/>
  <c r="BR218" i="1"/>
  <c r="BW217" i="1"/>
  <c r="BV217" i="1"/>
  <c r="BU217" i="1"/>
  <c r="BT217" i="1"/>
  <c r="BS217" i="1"/>
  <c r="BR217" i="1"/>
  <c r="BW216" i="1"/>
  <c r="BV216" i="1"/>
  <c r="BU216" i="1"/>
  <c r="BT216" i="1"/>
  <c r="BS216" i="1"/>
  <c r="BR216" i="1"/>
  <c r="BW215" i="1"/>
  <c r="BV215" i="1"/>
  <c r="BU215" i="1"/>
  <c r="BT215" i="1"/>
  <c r="BS215" i="1"/>
  <c r="BR215" i="1"/>
  <c r="BW214" i="1"/>
  <c r="BV214" i="1"/>
  <c r="BU214" i="1"/>
  <c r="BT214" i="1"/>
  <c r="BS214" i="1"/>
  <c r="BR214" i="1"/>
  <c r="BW213" i="1"/>
  <c r="BV213" i="1"/>
  <c r="BU213" i="1"/>
  <c r="BT213" i="1"/>
  <c r="BS213" i="1"/>
  <c r="BR213" i="1"/>
  <c r="BW212" i="1"/>
  <c r="BV212" i="1"/>
  <c r="BU212" i="1"/>
  <c r="BT212" i="1"/>
  <c r="BS212" i="1"/>
  <c r="BR212" i="1"/>
  <c r="BW211" i="1"/>
  <c r="BV211" i="1"/>
  <c r="BU211" i="1"/>
  <c r="BT211" i="1"/>
  <c r="BS211" i="1"/>
  <c r="BR211" i="1"/>
  <c r="BW210" i="1"/>
  <c r="BV210" i="1"/>
  <c r="BU210" i="1"/>
  <c r="BT210" i="1"/>
  <c r="BS210" i="1"/>
  <c r="BR210" i="1"/>
  <c r="BW209" i="1"/>
  <c r="BV209" i="1"/>
  <c r="BU209" i="1"/>
  <c r="BT209" i="1"/>
  <c r="BS209" i="1"/>
  <c r="BR209" i="1"/>
  <c r="BW208" i="1"/>
  <c r="BV208" i="1"/>
  <c r="BU208" i="1"/>
  <c r="BT208" i="1"/>
  <c r="BS208" i="1"/>
  <c r="BR208" i="1"/>
  <c r="BW207" i="1"/>
  <c r="BV207" i="1"/>
  <c r="BU207" i="1"/>
  <c r="BT207" i="1"/>
  <c r="BS207" i="1"/>
  <c r="BR207" i="1"/>
  <c r="BW206" i="1"/>
  <c r="BV206" i="1"/>
  <c r="BU206" i="1"/>
  <c r="BT206" i="1"/>
  <c r="BS206" i="1"/>
  <c r="BR206" i="1"/>
  <c r="BW205" i="1"/>
  <c r="BV205" i="1"/>
  <c r="BU205" i="1"/>
  <c r="BT205" i="1"/>
  <c r="BS205" i="1"/>
  <c r="BR205" i="1"/>
  <c r="BW204" i="1"/>
  <c r="BV204" i="1"/>
  <c r="BU204" i="1"/>
  <c r="BT204" i="1"/>
  <c r="BS204" i="1"/>
  <c r="BR204" i="1"/>
  <c r="BW203" i="1"/>
  <c r="BV203" i="1"/>
  <c r="BU203" i="1"/>
  <c r="BT203" i="1"/>
  <c r="BS203" i="1"/>
  <c r="BR203" i="1"/>
  <c r="BW202" i="1"/>
  <c r="BV202" i="1"/>
  <c r="BU202" i="1"/>
  <c r="BT202" i="1"/>
  <c r="BS202" i="1"/>
  <c r="BR202" i="1"/>
  <c r="BW201" i="1"/>
  <c r="BV201" i="1"/>
  <c r="BU201" i="1"/>
  <c r="BT201" i="1"/>
  <c r="BS201" i="1"/>
  <c r="BR201" i="1"/>
  <c r="BW200" i="1"/>
  <c r="BV200" i="1"/>
  <c r="BU200" i="1"/>
  <c r="BT200" i="1"/>
  <c r="BS200" i="1"/>
  <c r="BR200" i="1"/>
  <c r="BW199" i="1"/>
  <c r="BV199" i="1"/>
  <c r="BU199" i="1"/>
  <c r="BT199" i="1"/>
  <c r="BS199" i="1"/>
  <c r="BR199" i="1"/>
  <c r="BW198" i="1"/>
  <c r="BV198" i="1"/>
  <c r="BU198" i="1"/>
  <c r="BT198" i="1"/>
  <c r="BS198" i="1"/>
  <c r="BR198" i="1"/>
  <c r="BW197" i="1"/>
  <c r="BV197" i="1"/>
  <c r="BU197" i="1"/>
  <c r="BT197" i="1"/>
  <c r="BS197" i="1"/>
  <c r="BR197" i="1"/>
  <c r="BW196" i="1"/>
  <c r="BV196" i="1"/>
  <c r="BU196" i="1"/>
  <c r="BT196" i="1"/>
  <c r="BS196" i="1"/>
  <c r="BR196" i="1"/>
  <c r="BW195" i="1"/>
  <c r="BV195" i="1"/>
  <c r="BU195" i="1"/>
  <c r="BT195" i="1"/>
  <c r="BS195" i="1"/>
  <c r="BR195" i="1"/>
  <c r="BW194" i="1"/>
  <c r="BV194" i="1"/>
  <c r="BU194" i="1"/>
  <c r="BT194" i="1"/>
  <c r="BS194" i="1"/>
  <c r="BR194" i="1"/>
  <c r="BR149" i="1"/>
  <c r="BJ192" i="1"/>
  <c r="BL191" i="1"/>
  <c r="BK190" i="1"/>
  <c r="BK189" i="1"/>
  <c r="BK188" i="1"/>
  <c r="BJ187" i="1"/>
  <c r="BK186" i="1"/>
  <c r="BL185" i="1"/>
  <c r="BI184" i="1"/>
  <c r="BJ183" i="1"/>
  <c r="BK182" i="1"/>
  <c r="BL181" i="1"/>
  <c r="BI180" i="1"/>
  <c r="BJ179" i="1"/>
  <c r="BK178" i="1"/>
  <c r="BL177" i="1"/>
  <c r="BJ176" i="1"/>
  <c r="BJ175" i="1"/>
  <c r="BK174" i="1"/>
  <c r="BL173" i="1"/>
  <c r="BI172" i="1"/>
  <c r="BJ171" i="1"/>
  <c r="BL169" i="1"/>
  <c r="BI168" i="1"/>
  <c r="BJ167" i="1"/>
  <c r="BL165" i="1"/>
  <c r="BI164" i="1"/>
  <c r="BJ163" i="1"/>
  <c r="BL161" i="1"/>
  <c r="BJ159" i="1"/>
  <c r="BK158" i="1"/>
  <c r="BI139" i="1"/>
  <c r="BI135" i="1"/>
  <c r="BI123" i="1"/>
  <c r="BK120" i="1"/>
  <c r="BI119" i="1"/>
  <c r="BK116" i="1"/>
  <c r="BI115" i="1"/>
  <c r="BK112" i="1"/>
  <c r="BJ107" i="1"/>
  <c r="BL104" i="1"/>
  <c r="BJ103" i="1"/>
  <c r="BL96" i="1"/>
  <c r="BU193" i="1"/>
  <c r="BU192" i="1"/>
  <c r="BU191" i="1"/>
  <c r="BV190" i="1"/>
  <c r="BW189" i="1"/>
  <c r="BU188" i="1"/>
  <c r="BV187" i="1"/>
  <c r="BU186" i="1"/>
  <c r="BV185" i="1"/>
  <c r="BU184" i="1"/>
  <c r="BV183" i="1"/>
  <c r="BU182" i="1"/>
  <c r="BW181" i="1"/>
  <c r="BV180" i="1"/>
  <c r="BU179" i="1"/>
  <c r="BT178" i="1"/>
  <c r="BW177" i="1"/>
  <c r="BU174" i="1"/>
  <c r="BV170" i="1"/>
  <c r="BW168" i="1"/>
  <c r="BU167" i="1"/>
  <c r="BW166" i="1"/>
  <c r="BT163" i="1"/>
  <c r="BT162" i="1"/>
  <c r="BW159" i="1"/>
  <c r="BV147" i="1"/>
  <c r="BV140" i="1"/>
  <c r="BV139" i="1"/>
  <c r="BV135" i="1"/>
  <c r="BV132" i="1"/>
  <c r="BV131" i="1"/>
  <c r="BV127" i="1"/>
  <c r="BU121" i="1"/>
  <c r="BU120" i="1"/>
  <c r="BW117" i="1"/>
  <c r="BW116" i="1"/>
  <c r="BW113" i="1"/>
  <c r="BV112" i="1"/>
  <c r="BT109" i="1"/>
  <c r="BT105" i="1"/>
  <c r="BR104" i="1"/>
  <c r="BT97" i="1"/>
  <c r="BT95" i="1"/>
  <c r="F57" i="1"/>
  <c r="N19" i="6" s="1"/>
  <c r="BL193" i="1"/>
  <c r="BT193" i="1"/>
  <c r="BG193" i="1"/>
  <c r="BK193" i="1"/>
  <c r="BS193" i="1"/>
  <c r="BW193" i="1"/>
  <c r="BJ193" i="1"/>
  <c r="BR193" i="1"/>
  <c r="BV193" i="1"/>
  <c r="BI193" i="1"/>
  <c r="BH193" i="1"/>
  <c r="BT192" i="1"/>
  <c r="BI192" i="1"/>
  <c r="BS192" i="1"/>
  <c r="BW192" i="1"/>
  <c r="BH192" i="1"/>
  <c r="BL192" i="1"/>
  <c r="BR192" i="1"/>
  <c r="BV192" i="1"/>
  <c r="BG192" i="1"/>
  <c r="BK192" i="1"/>
  <c r="BT191" i="1"/>
  <c r="BG191" i="1"/>
  <c r="BK191" i="1"/>
  <c r="BS191" i="1"/>
  <c r="BW191" i="1"/>
  <c r="BJ191" i="1"/>
  <c r="BR191" i="1"/>
  <c r="BV191" i="1"/>
  <c r="BI191" i="1"/>
  <c r="BH191" i="1"/>
  <c r="BL124" i="1"/>
  <c r="BJ124" i="1"/>
  <c r="BU124" i="1"/>
  <c r="BW124" i="1"/>
  <c r="BS124" i="1"/>
  <c r="BV124" i="1"/>
  <c r="BT124" i="1"/>
  <c r="BS190" i="1"/>
  <c r="BU190" i="1"/>
  <c r="BW190" i="1"/>
  <c r="BH190" i="1"/>
  <c r="BJ190" i="1"/>
  <c r="BL190" i="1"/>
  <c r="BR190" i="1"/>
  <c r="BT190" i="1"/>
  <c r="BG190" i="1"/>
  <c r="BI190" i="1"/>
  <c r="BU109" i="1"/>
  <c r="BW104" i="1"/>
  <c r="BS104" i="1"/>
  <c r="BR113" i="1"/>
  <c r="BU166" i="1"/>
  <c r="BT183" i="1"/>
  <c r="BI87" i="1"/>
  <c r="BK92" i="1"/>
  <c r="BG96" i="1"/>
  <c r="BK98" i="1"/>
  <c r="BI103" i="1"/>
  <c r="BI107" i="1"/>
  <c r="BK108" i="1"/>
  <c r="BG168" i="1"/>
  <c r="BJ181" i="1"/>
  <c r="BK185" i="1"/>
  <c r="BS172" i="1"/>
  <c r="BJ172" i="1"/>
  <c r="BT104" i="1"/>
  <c r="BV97" i="1"/>
  <c r="BR95" i="1"/>
  <c r="BR91" i="1"/>
  <c r="BT112" i="1"/>
  <c r="BT132" i="1"/>
  <c r="BU162" i="1"/>
  <c r="BV168" i="1"/>
  <c r="BU181" i="1"/>
  <c r="BH91" i="1"/>
  <c r="BJ96" i="1"/>
  <c r="BH103" i="1"/>
  <c r="BL103" i="1"/>
  <c r="BH107" i="1"/>
  <c r="BL107" i="1"/>
  <c r="BI176" i="1"/>
  <c r="BG185" i="1"/>
  <c r="BK172" i="1"/>
  <c r="BG172" i="1"/>
  <c r="BW105" i="1"/>
  <c r="BS105" i="1"/>
  <c r="BU104" i="1"/>
  <c r="BW97" i="1"/>
  <c r="BS97" i="1"/>
  <c r="BS95" i="1"/>
  <c r="BS89" i="1"/>
  <c r="BR112" i="1"/>
  <c r="BR115" i="1"/>
  <c r="BT168" i="1"/>
  <c r="BK87" i="1"/>
  <c r="BK89" i="1"/>
  <c r="BG97" i="1"/>
  <c r="BG103" i="1"/>
  <c r="BK103" i="1"/>
  <c r="BG105" i="1"/>
  <c r="BG107" i="1"/>
  <c r="BK107" i="1"/>
  <c r="BI112" i="1"/>
  <c r="BK115" i="1"/>
  <c r="BJ161" i="1"/>
  <c r="BJ173" i="1"/>
  <c r="BL183" i="1"/>
  <c r="BU172" i="1"/>
  <c r="BL172" i="1"/>
  <c r="BH172" i="1"/>
  <c r="BV104" i="1"/>
  <c r="BV88" i="1"/>
  <c r="BW115" i="1"/>
  <c r="BR168" i="1"/>
  <c r="BT176" i="1"/>
  <c r="BU185" i="1"/>
  <c r="BH96" i="1"/>
  <c r="BG115" i="1"/>
  <c r="BK168" i="1"/>
  <c r="BH183" i="1"/>
  <c r="BR189" i="1"/>
  <c r="BV189" i="1"/>
  <c r="BJ189" i="1"/>
  <c r="BU189" i="1"/>
  <c r="BI189" i="1"/>
  <c r="BT189" i="1"/>
  <c r="BH189" i="1"/>
  <c r="BL189" i="1"/>
  <c r="BS189" i="1"/>
  <c r="BG189" i="1"/>
  <c r="BT188" i="1"/>
  <c r="BJ188" i="1"/>
  <c r="BS188" i="1"/>
  <c r="BW188" i="1"/>
  <c r="BI188" i="1"/>
  <c r="BR188" i="1"/>
  <c r="BV188" i="1"/>
  <c r="BH188" i="1"/>
  <c r="BL188" i="1"/>
  <c r="BG188" i="1"/>
  <c r="BU187" i="1"/>
  <c r="BI187" i="1"/>
  <c r="BT187" i="1"/>
  <c r="BH187" i="1"/>
  <c r="BL187" i="1"/>
  <c r="BS187" i="1"/>
  <c r="BW187" i="1"/>
  <c r="BG187" i="1"/>
  <c r="BK187" i="1"/>
  <c r="BR187" i="1"/>
  <c r="BT186" i="1"/>
  <c r="BJ186" i="1"/>
  <c r="BS186" i="1"/>
  <c r="BW186" i="1"/>
  <c r="BI186" i="1"/>
  <c r="BR186" i="1"/>
  <c r="BV186" i="1"/>
  <c r="BH186" i="1"/>
  <c r="BL186" i="1"/>
  <c r="BG186" i="1"/>
  <c r="BT185" i="1"/>
  <c r="BJ185" i="1"/>
  <c r="BS185" i="1"/>
  <c r="BW185" i="1"/>
  <c r="BI185" i="1"/>
  <c r="BR185" i="1"/>
  <c r="BH185" i="1"/>
  <c r="BG184" i="1"/>
  <c r="BT184" i="1"/>
  <c r="BH184" i="1"/>
  <c r="BL184" i="1"/>
  <c r="BW184" i="1"/>
  <c r="BR184" i="1"/>
  <c r="BV184" i="1"/>
  <c r="BJ184" i="1"/>
  <c r="BS184" i="1"/>
  <c r="BK184" i="1"/>
  <c r="BU183" i="1"/>
  <c r="BI183" i="1"/>
  <c r="BS183" i="1"/>
  <c r="BW183" i="1"/>
  <c r="BG183" i="1"/>
  <c r="BK183" i="1"/>
  <c r="BR183" i="1"/>
  <c r="BT182" i="1"/>
  <c r="BJ182" i="1"/>
  <c r="BS182" i="1"/>
  <c r="BW182" i="1"/>
  <c r="BI182" i="1"/>
  <c r="BR182" i="1"/>
  <c r="BV182" i="1"/>
  <c r="BH182" i="1"/>
  <c r="BL182" i="1"/>
  <c r="BG182" i="1"/>
  <c r="BR181" i="1"/>
  <c r="BV181" i="1"/>
  <c r="BG181" i="1"/>
  <c r="BK181" i="1"/>
  <c r="BT181" i="1"/>
  <c r="BI181" i="1"/>
  <c r="BS181" i="1"/>
  <c r="BH181" i="1"/>
  <c r="BU180" i="1"/>
  <c r="BH180" i="1"/>
  <c r="BL180" i="1"/>
  <c r="BT180" i="1"/>
  <c r="BG180" i="1"/>
  <c r="BK180" i="1"/>
  <c r="BS180" i="1"/>
  <c r="BW180" i="1"/>
  <c r="BJ180" i="1"/>
  <c r="BR180" i="1"/>
  <c r="BT179" i="1"/>
  <c r="BI179" i="1"/>
  <c r="BS179" i="1"/>
  <c r="BW179" i="1"/>
  <c r="BH179" i="1"/>
  <c r="BL179" i="1"/>
  <c r="BR179" i="1"/>
  <c r="BV179" i="1"/>
  <c r="BG179" i="1"/>
  <c r="BK179" i="1"/>
  <c r="BS178" i="1"/>
  <c r="BW178" i="1"/>
  <c r="BJ178" i="1"/>
  <c r="BR178" i="1"/>
  <c r="BV178" i="1"/>
  <c r="BI178" i="1"/>
  <c r="BU178" i="1"/>
  <c r="BH178" i="1"/>
  <c r="BL178" i="1"/>
  <c r="BG178" i="1"/>
  <c r="BR177" i="1"/>
  <c r="BV177" i="1"/>
  <c r="BG177" i="1"/>
  <c r="BK177" i="1"/>
  <c r="BU177" i="1"/>
  <c r="BJ177" i="1"/>
  <c r="BT177" i="1"/>
  <c r="BI177" i="1"/>
  <c r="BS177" i="1"/>
  <c r="BH177" i="1"/>
  <c r="BH176" i="1"/>
  <c r="BL176" i="1"/>
  <c r="BG176" i="1"/>
  <c r="BK176" i="1"/>
  <c r="BR176" i="1"/>
  <c r="BL175" i="1"/>
  <c r="BI175" i="1"/>
  <c r="BV175" i="1"/>
  <c r="BG175" i="1"/>
  <c r="BK175" i="1"/>
  <c r="BH175" i="1"/>
  <c r="BS174" i="1"/>
  <c r="BT174" i="1"/>
  <c r="BJ174" i="1"/>
  <c r="BW174" i="1"/>
  <c r="BI174" i="1"/>
  <c r="BR174" i="1"/>
  <c r="BV174" i="1"/>
  <c r="BH174" i="1"/>
  <c r="BL174" i="1"/>
  <c r="BG174" i="1"/>
  <c r="BV173" i="1"/>
  <c r="BG173" i="1"/>
  <c r="BK173" i="1"/>
  <c r="BI173" i="1"/>
  <c r="BH173" i="1"/>
  <c r="BI171" i="1"/>
  <c r="BH171" i="1"/>
  <c r="BL171" i="1"/>
  <c r="BT171" i="1"/>
  <c r="BG171" i="1"/>
  <c r="BK171" i="1"/>
  <c r="BU170" i="1"/>
  <c r="BJ170" i="1"/>
  <c r="BT170" i="1"/>
  <c r="BS170" i="1"/>
  <c r="BW170" i="1"/>
  <c r="BH170" i="1"/>
  <c r="BR170" i="1"/>
  <c r="BG170" i="1"/>
  <c r="BG169" i="1"/>
  <c r="BK169" i="1"/>
  <c r="BS169" i="1"/>
  <c r="BJ169" i="1"/>
  <c r="BI169" i="1"/>
  <c r="BH169" i="1"/>
  <c r="BU168" i="1"/>
  <c r="BH168" i="1"/>
  <c r="BL168" i="1"/>
  <c r="BS168" i="1"/>
  <c r="BJ168" i="1"/>
  <c r="BT167" i="1"/>
  <c r="BI167" i="1"/>
  <c r="BH167" i="1"/>
  <c r="BL167" i="1"/>
  <c r="BG167" i="1"/>
  <c r="BK167" i="1"/>
  <c r="BR166" i="1"/>
  <c r="BV166" i="1"/>
  <c r="BJ166" i="1"/>
  <c r="BT166" i="1"/>
  <c r="BS166" i="1"/>
  <c r="BG166" i="1"/>
  <c r="BU165" i="1"/>
  <c r="BG165" i="1"/>
  <c r="BK165" i="1"/>
  <c r="BJ165" i="1"/>
  <c r="BI165" i="1"/>
  <c r="BR165" i="1"/>
  <c r="BH165" i="1"/>
  <c r="BH164" i="1"/>
  <c r="BL164" i="1"/>
  <c r="BG164" i="1"/>
  <c r="BK164" i="1"/>
  <c r="BJ164" i="1"/>
  <c r="BS163" i="1"/>
  <c r="BR163" i="1"/>
  <c r="BL163" i="1"/>
  <c r="BU163" i="1"/>
  <c r="BG163" i="1"/>
  <c r="BK163" i="1"/>
  <c r="BW163" i="1"/>
  <c r="BI163" i="1"/>
  <c r="BV163" i="1"/>
  <c r="BH163" i="1"/>
  <c r="BS162" i="1"/>
  <c r="BW162" i="1"/>
  <c r="BR162" i="1"/>
  <c r="BV162" i="1"/>
  <c r="BJ162" i="1"/>
  <c r="BI162" i="1"/>
  <c r="BG162" i="1"/>
  <c r="BG161" i="1"/>
  <c r="BK161" i="1"/>
  <c r="BI161" i="1"/>
  <c r="BH161" i="1"/>
  <c r="BL160" i="1"/>
  <c r="BG160" i="1"/>
  <c r="BK160" i="1"/>
  <c r="BV159" i="1"/>
  <c r="BH159" i="1"/>
  <c r="BL159" i="1"/>
  <c r="BT159" i="1"/>
  <c r="BK159" i="1"/>
  <c r="BJ158" i="1"/>
  <c r="BT158" i="1"/>
  <c r="BI158" i="1"/>
  <c r="BH158" i="1"/>
  <c r="BL158" i="1"/>
  <c r="BG158" i="1"/>
  <c r="BK150" i="1"/>
  <c r="BK148" i="1"/>
  <c r="BI148" i="1"/>
  <c r="BS148" i="1"/>
  <c r="BU147" i="1"/>
  <c r="BH147" i="1"/>
  <c r="BT147" i="1"/>
  <c r="BG147" i="1"/>
  <c r="BK147" i="1"/>
  <c r="BS147" i="1"/>
  <c r="BW147" i="1"/>
  <c r="BJ147" i="1"/>
  <c r="BR147" i="1"/>
  <c r="BL146" i="1"/>
  <c r="BI145" i="1"/>
  <c r="BK144" i="1"/>
  <c r="BU144" i="1"/>
  <c r="BI144" i="1"/>
  <c r="BU143" i="1"/>
  <c r="BH143" i="1"/>
  <c r="BL143" i="1"/>
  <c r="BG143" i="1"/>
  <c r="BK143" i="1"/>
  <c r="BJ143" i="1"/>
  <c r="BU140" i="1"/>
  <c r="BT140" i="1"/>
  <c r="BS140" i="1"/>
  <c r="BW140" i="1"/>
  <c r="BR140" i="1"/>
  <c r="BU139" i="1"/>
  <c r="BH139" i="1"/>
  <c r="BL139" i="1"/>
  <c r="BT139" i="1"/>
  <c r="BG139" i="1"/>
  <c r="BK139" i="1"/>
  <c r="BS139" i="1"/>
  <c r="BW139" i="1"/>
  <c r="BJ139" i="1"/>
  <c r="BR139" i="1"/>
  <c r="BI138" i="1"/>
  <c r="BH137" i="1"/>
  <c r="BK137" i="1"/>
  <c r="BI136" i="1"/>
  <c r="BL136" i="1"/>
  <c r="BR136" i="1"/>
  <c r="BU135" i="1"/>
  <c r="BH135" i="1"/>
  <c r="BL135" i="1"/>
  <c r="BT135" i="1"/>
  <c r="BG135" i="1"/>
  <c r="BK135" i="1"/>
  <c r="BS135" i="1"/>
  <c r="BW135" i="1"/>
  <c r="BJ135" i="1"/>
  <c r="BR135" i="1"/>
  <c r="BL134" i="1"/>
  <c r="BU132" i="1"/>
  <c r="BK132" i="1"/>
  <c r="BS132" i="1"/>
  <c r="BW132" i="1"/>
  <c r="BG132" i="1"/>
  <c r="BR132" i="1"/>
  <c r="BU131" i="1"/>
  <c r="BT131" i="1"/>
  <c r="BI131" i="1"/>
  <c r="BS131" i="1"/>
  <c r="BW131" i="1"/>
  <c r="BL131" i="1"/>
  <c r="BR131" i="1"/>
  <c r="BK130" i="1"/>
  <c r="BH128" i="1"/>
  <c r="BG128" i="1"/>
  <c r="BK128" i="1"/>
  <c r="BW128" i="1"/>
  <c r="BJ128" i="1"/>
  <c r="BU127" i="1"/>
  <c r="BJ127" i="1"/>
  <c r="BT127" i="1"/>
  <c r="BI127" i="1"/>
  <c r="BS127" i="1"/>
  <c r="BW127" i="1"/>
  <c r="BH127" i="1"/>
  <c r="BL127" i="1"/>
  <c r="BR127" i="1"/>
  <c r="BG127" i="1"/>
  <c r="BH126" i="1"/>
  <c r="BJ126" i="1"/>
  <c r="BT123" i="1"/>
  <c r="BH123" i="1"/>
  <c r="BL123" i="1"/>
  <c r="BW123" i="1"/>
  <c r="BG123" i="1"/>
  <c r="BK123" i="1"/>
  <c r="BV123" i="1"/>
  <c r="BJ123" i="1"/>
  <c r="BI122" i="1"/>
  <c r="BH121" i="1"/>
  <c r="BG121" i="1"/>
  <c r="BT120" i="1"/>
  <c r="BS120" i="1"/>
  <c r="BW120" i="1"/>
  <c r="BI120" i="1"/>
  <c r="BR120" i="1"/>
  <c r="BV120" i="1"/>
  <c r="BH120" i="1"/>
  <c r="BL120" i="1"/>
  <c r="BH119" i="1"/>
  <c r="BL119" i="1"/>
  <c r="BG119" i="1"/>
  <c r="BK119" i="1"/>
  <c r="BJ119" i="1"/>
  <c r="BH118" i="1"/>
  <c r="BR116" i="1"/>
  <c r="BV116" i="1"/>
  <c r="BJ116" i="1"/>
  <c r="BU116" i="1"/>
  <c r="BT116" i="1"/>
  <c r="BH116" i="1"/>
  <c r="BL116" i="1"/>
  <c r="BS116" i="1"/>
  <c r="BJ115" i="1"/>
  <c r="BI114" i="1"/>
  <c r="BU112" i="1"/>
  <c r="BJ112" i="1"/>
  <c r="BS112" i="1"/>
  <c r="BW112" i="1"/>
  <c r="BH112" i="1"/>
  <c r="BL112" i="1"/>
  <c r="BH111" i="1"/>
  <c r="BL111" i="1"/>
  <c r="BG111" i="1"/>
  <c r="BK111" i="1"/>
  <c r="BJ111" i="1"/>
  <c r="D51" i="1"/>
  <c r="L13" i="6" s="1"/>
  <c r="D56" i="1"/>
  <c r="L18" i="6" s="1"/>
  <c r="BG114" i="1"/>
  <c r="BH122" i="1"/>
  <c r="BL126" i="1"/>
  <c r="BH130" i="1"/>
  <c r="BH138" i="1"/>
  <c r="BG142" i="1"/>
  <c r="BJ142" i="1"/>
  <c r="BI146" i="1"/>
  <c r="BH106" i="1"/>
  <c r="BL90" i="1"/>
  <c r="BL98" i="1"/>
  <c r="BK118" i="1"/>
  <c r="BH114" i="1"/>
  <c r="BT114" i="1"/>
  <c r="BT113" i="1"/>
  <c r="BL114" i="1"/>
  <c r="BJ114" i="1"/>
  <c r="BI118" i="1"/>
  <c r="BG122" i="1"/>
  <c r="BH125" i="1"/>
  <c r="BK126" i="1"/>
  <c r="BH129" i="1"/>
  <c r="BG130" i="1"/>
  <c r="BJ133" i="1"/>
  <c r="BH134" i="1"/>
  <c r="BR137" i="1"/>
  <c r="BG138" i="1"/>
  <c r="BJ138" i="1"/>
  <c r="BK141" i="1"/>
  <c r="BH142" i="1"/>
  <c r="BG145" i="1"/>
  <c r="BK146" i="1"/>
  <c r="BH146" i="1"/>
  <c r="BH150" i="1"/>
  <c r="BG150" i="1"/>
  <c r="BH90" i="1"/>
  <c r="BJ110" i="1"/>
  <c r="BJ106" i="1"/>
  <c r="BJ98" i="1"/>
  <c r="BJ90" i="1"/>
  <c r="BR101" i="1"/>
  <c r="BV105" i="1"/>
  <c r="BG110" i="1"/>
  <c r="BG106" i="1"/>
  <c r="BG102" i="1"/>
  <c r="BG98" i="1"/>
  <c r="BT150" i="1"/>
  <c r="BI126" i="1"/>
  <c r="BK134" i="1"/>
  <c r="BK142" i="1"/>
  <c r="BL150" i="1"/>
  <c r="BT157" i="1"/>
  <c r="BH154" i="1"/>
  <c r="BV157" i="1"/>
  <c r="BJ153" i="1"/>
  <c r="BL118" i="1"/>
  <c r="BJ118" i="1"/>
  <c r="BJ130" i="1"/>
  <c r="BG134" i="1"/>
  <c r="BJ134" i="1"/>
  <c r="BJ150" i="1"/>
  <c r="BL106" i="1"/>
  <c r="BL110" i="1"/>
  <c r="BK122" i="1"/>
  <c r="BI130" i="1"/>
  <c r="BK138" i="1"/>
  <c r="BJ146" i="1"/>
  <c r="BK113" i="1"/>
  <c r="BJ121" i="1"/>
  <c r="BL122" i="1"/>
  <c r="BT129" i="1"/>
  <c r="BW133" i="1"/>
  <c r="BS137" i="1"/>
  <c r="BH141" i="1"/>
  <c r="BW146" i="1"/>
  <c r="BH110" i="1"/>
  <c r="BH98" i="1"/>
  <c r="BL109" i="1"/>
  <c r="BL101" i="1"/>
  <c r="BT106" i="1"/>
  <c r="BR109" i="1"/>
  <c r="BJ97" i="1"/>
  <c r="BJ101" i="1"/>
  <c r="BJ105" i="1"/>
  <c r="BJ109" i="1"/>
  <c r="BI113" i="1"/>
  <c r="BI117" i="1"/>
  <c r="BI121" i="1"/>
  <c r="BV149" i="1"/>
  <c r="BH153" i="1"/>
  <c r="BL157" i="1"/>
  <c r="BI153" i="1"/>
  <c r="BS153" i="1"/>
  <c r="BH117" i="1"/>
  <c r="BL121" i="1"/>
  <c r="BL125" i="1"/>
  <c r="BR134" i="1"/>
  <c r="BU134" i="1"/>
  <c r="BL141" i="1"/>
  <c r="BU142" i="1"/>
  <c r="BJ145" i="1"/>
  <c r="BK105" i="1"/>
  <c r="BK97" i="1"/>
  <c r="BH105" i="1"/>
  <c r="BK117" i="1"/>
  <c r="BI101" i="1"/>
  <c r="BH149" i="1"/>
  <c r="BV126" i="1"/>
  <c r="BV134" i="1"/>
  <c r="BK125" i="1"/>
  <c r="BK129" i="1"/>
  <c r="BI137" i="1"/>
  <c r="BI141" i="1"/>
  <c r="BK145" i="1"/>
  <c r="BR154" i="1"/>
  <c r="BG153" i="1"/>
  <c r="BV154" i="1"/>
  <c r="BS113" i="1"/>
  <c r="BG113" i="1"/>
  <c r="BW114" i="1"/>
  <c r="BG116" i="1"/>
  <c r="BV118" i="1"/>
  <c r="BS118" i="1"/>
  <c r="BV121" i="1"/>
  <c r="BW121" i="1"/>
  <c r="BT121" i="1"/>
  <c r="BV122" i="1"/>
  <c r="BI125" i="1"/>
  <c r="BW126" i="1"/>
  <c r="BG129" i="1"/>
  <c r="BW129" i="1"/>
  <c r="BJ129" i="1"/>
  <c r="BJ132" i="1"/>
  <c r="BL132" i="1"/>
  <c r="BU133" i="1"/>
  <c r="BT134" i="1"/>
  <c r="BH136" i="1"/>
  <c r="BJ137" i="1"/>
  <c r="BG137" i="1"/>
  <c r="BU137" i="1"/>
  <c r="BH140" i="1"/>
  <c r="BJ141" i="1"/>
  <c r="BT142" i="1"/>
  <c r="BG144" i="1"/>
  <c r="BL145" i="1"/>
  <c r="BS145" i="1"/>
  <c r="BG148" i="1"/>
  <c r="BW158" i="1"/>
  <c r="BH160" i="1"/>
  <c r="BH92" i="1"/>
  <c r="BG133" i="1"/>
  <c r="BK109" i="1"/>
  <c r="BI104" i="1"/>
  <c r="BK101" i="1"/>
  <c r="BI96" i="1"/>
  <c r="BK93" i="1"/>
  <c r="BS109" i="1"/>
  <c r="BG117" i="1"/>
  <c r="BH109" i="1"/>
  <c r="BH101" i="1"/>
  <c r="BV109" i="1"/>
  <c r="BG108" i="1"/>
  <c r="BI105" i="1"/>
  <c r="BI97" i="1"/>
  <c r="BG92" i="1"/>
  <c r="BH124" i="1"/>
  <c r="BG149" i="1"/>
  <c r="BT149" i="1"/>
  <c r="BG124" i="1"/>
  <c r="BT154" i="1"/>
  <c r="BG152" i="1"/>
  <c r="BI157" i="1"/>
  <c r="BG156" i="1"/>
  <c r="BU154" i="1"/>
  <c r="BJ157" i="1"/>
  <c r="BV153" i="1"/>
  <c r="BT122" i="1"/>
  <c r="BR126" i="1"/>
  <c r="BL129" i="1"/>
  <c r="BH133" i="1"/>
  <c r="BS142" i="1"/>
  <c r="BH97" i="1"/>
  <c r="BI109" i="1"/>
  <c r="BV130" i="1"/>
  <c r="BV158" i="1"/>
  <c r="BI133" i="1"/>
  <c r="BJ149" i="1"/>
  <c r="BG157" i="1"/>
  <c r="BS154" i="1"/>
  <c r="BH157" i="1"/>
  <c r="BJ113" i="1"/>
  <c r="BU113" i="1"/>
  <c r="BG120" i="1"/>
  <c r="BR121" i="1"/>
  <c r="BG125" i="1"/>
  <c r="BL128" i="1"/>
  <c r="BR129" i="1"/>
  <c r="BS129" i="1"/>
  <c r="BU129" i="1"/>
  <c r="BH132" i="1"/>
  <c r="BG136" i="1"/>
  <c r="BJ136" i="1"/>
  <c r="BW137" i="1"/>
  <c r="BT137" i="1"/>
  <c r="BG140" i="1"/>
  <c r="BJ140" i="1"/>
  <c r="BH144" i="1"/>
  <c r="BJ144" i="1"/>
  <c r="BH148" i="1"/>
  <c r="BJ148" i="1"/>
  <c r="BS150" i="1"/>
  <c r="BR158" i="1"/>
  <c r="BS158" i="1"/>
  <c r="BJ160" i="1"/>
  <c r="BR97" i="1"/>
  <c r="BR105" i="1"/>
  <c r="BK153" i="1"/>
  <c r="BW157" i="1"/>
  <c r="BU106" i="1"/>
  <c r="BW122" i="1"/>
  <c r="BW106" i="1"/>
  <c r="BT165" i="1"/>
  <c r="BT173" i="1"/>
  <c r="BR173" i="1"/>
  <c r="BS161" i="1"/>
  <c r="BV106" i="1"/>
  <c r="BW153" i="1"/>
  <c r="BR157" i="1"/>
  <c r="BR114" i="1"/>
  <c r="BV161" i="1"/>
  <c r="BT161" i="1"/>
  <c r="BS165" i="1"/>
  <c r="BW169" i="1"/>
  <c r="BT169" i="1"/>
  <c r="BS173" i="1"/>
  <c r="BU173" i="1"/>
  <c r="BR106" i="1"/>
  <c r="BR110" i="1"/>
  <c r="BU114" i="1"/>
  <c r="BU118" i="1"/>
  <c r="BU122" i="1"/>
  <c r="BV165" i="1"/>
  <c r="BR153" i="1"/>
  <c r="BT110" i="1"/>
  <c r="BV150" i="1"/>
  <c r="BV142" i="1"/>
  <c r="BU138" i="1"/>
  <c r="BR146" i="1"/>
  <c r="BT126" i="1"/>
  <c r="BS122" i="1"/>
  <c r="BU146" i="1"/>
  <c r="BR150" i="1"/>
  <c r="BR142" i="1"/>
  <c r="BS134" i="1"/>
  <c r="BT118" i="1"/>
  <c r="BW118" i="1"/>
  <c r="BV146" i="1"/>
  <c r="BU126" i="1"/>
  <c r="BS114" i="1"/>
  <c r="BS157" i="1"/>
  <c r="BH115" i="1"/>
  <c r="BG131" i="1"/>
  <c r="BJ131" i="1"/>
  <c r="BL140" i="1"/>
  <c r="BL142" i="1"/>
  <c r="BL147" i="1"/>
  <c r="BI159" i="1"/>
  <c r="BH162" i="1"/>
  <c r="BH166" i="1"/>
  <c r="BL170" i="1"/>
  <c r="BI170" i="1"/>
  <c r="BI108" i="1"/>
  <c r="BI92" i="1"/>
  <c r="BK133" i="1"/>
  <c r="BK110" i="1"/>
  <c r="BG104" i="1"/>
  <c r="BK124" i="1"/>
  <c r="BI149" i="1"/>
  <c r="BK131" i="1"/>
  <c r="BK162" i="1"/>
  <c r="BK166" i="1"/>
  <c r="BK154" i="1"/>
  <c r="BT156" i="1"/>
  <c r="BW152" i="1"/>
  <c r="BV152" i="1"/>
  <c r="BS155" i="1"/>
  <c r="BJ92" i="1"/>
  <c r="BJ108" i="1"/>
  <c r="BL117" i="1"/>
  <c r="BK140" i="1"/>
  <c r="BL149" i="1"/>
  <c r="BL156" i="1"/>
  <c r="BL166" i="1"/>
  <c r="BH104" i="1"/>
  <c r="BU156" i="1"/>
  <c r="BR125" i="1"/>
  <c r="BS133" i="1"/>
  <c r="BT115" i="1"/>
  <c r="BV119" i="1"/>
  <c r="BW119" i="1"/>
  <c r="BS136" i="1"/>
  <c r="BT144" i="1"/>
  <c r="BR144" i="1"/>
  <c r="BW160" i="1"/>
  <c r="BU171" i="1"/>
  <c r="BV133" i="1"/>
  <c r="BS115" i="1"/>
  <c r="BR103" i="1"/>
  <c r="BV115" i="1"/>
  <c r="BU91" i="1"/>
  <c r="BU95" i="1"/>
  <c r="BV128" i="1"/>
  <c r="BV136" i="1"/>
  <c r="BW144" i="1"/>
  <c r="BT160" i="1"/>
  <c r="BW171" i="1"/>
  <c r="BU125" i="1"/>
  <c r="BS130" i="1"/>
  <c r="BW138" i="1"/>
  <c r="BV141" i="1"/>
  <c r="BS146" i="1"/>
  <c r="BU149" i="1"/>
  <c r="BV138" i="1"/>
  <c r="BT119" i="1"/>
  <c r="BW156" i="1"/>
  <c r="BW141" i="1"/>
  <c r="BW125" i="1"/>
  <c r="BR138" i="1"/>
  <c r="BU141" i="1"/>
  <c r="BS138" i="1"/>
  <c r="BS125" i="1"/>
  <c r="BR128" i="1"/>
  <c r="BU128" i="1"/>
  <c r="BW136" i="1"/>
  <c r="BU136" i="1"/>
  <c r="BS141" i="1"/>
  <c r="BV144" i="1"/>
  <c r="BU160" i="1"/>
  <c r="BR160" i="1"/>
  <c r="BR164" i="1"/>
  <c r="BS164" i="1"/>
  <c r="BR167" i="1"/>
  <c r="BS167" i="1"/>
  <c r="BR171" i="1"/>
  <c r="BW91" i="1"/>
  <c r="BT152" i="1"/>
  <c r="BR152" i="1"/>
  <c r="BV156" i="1"/>
  <c r="BS152" i="1"/>
  <c r="BT141" i="1"/>
  <c r="BV125" i="1"/>
  <c r="BS149" i="1"/>
  <c r="BR123" i="1"/>
  <c r="BS123" i="1"/>
  <c r="BV160" i="1"/>
  <c r="BV164" i="1"/>
  <c r="BV167" i="1"/>
  <c r="BS171" i="1"/>
  <c r="BS91" i="1"/>
  <c r="BW95" i="1"/>
  <c r="BV91" i="1"/>
  <c r="BS156" i="1"/>
  <c r="BS110" i="1"/>
  <c r="BV101" i="1"/>
  <c r="BW150" i="1"/>
  <c r="BT117" i="1"/>
  <c r="BR119" i="1"/>
  <c r="BS143" i="1"/>
  <c r="BT148" i="1"/>
  <c r="BR148" i="1"/>
  <c r="BS159" i="1"/>
  <c r="BV169" i="1"/>
  <c r="BW175" i="1"/>
  <c r="BT108" i="1"/>
  <c r="BR108" i="1"/>
  <c r="BT94" i="1"/>
  <c r="BS101" i="1"/>
  <c r="BV145" i="1"/>
  <c r="BU145" i="1"/>
  <c r="BS119" i="1"/>
  <c r="BW143" i="1"/>
  <c r="BT143" i="1"/>
  <c r="BW145" i="1"/>
  <c r="BV148" i="1"/>
  <c r="BR159" i="1"/>
  <c r="BR175" i="1"/>
  <c r="BV172" i="1"/>
  <c r="BV108" i="1"/>
  <c r="BU117" i="1"/>
  <c r="BU108" i="1"/>
  <c r="BT172" i="1"/>
  <c r="BW172" i="1"/>
  <c r="BU101" i="1"/>
  <c r="BV143" i="1"/>
  <c r="BT175" i="1"/>
  <c r="BW164" i="1"/>
  <c r="BU164" i="1"/>
  <c r="BU130" i="1"/>
  <c r="BW130" i="1"/>
  <c r="BW161" i="1"/>
  <c r="BR169" i="1"/>
  <c r="BV110" i="1"/>
  <c r="BR145" i="1"/>
  <c r="BU110" i="1"/>
  <c r="BR130" i="1"/>
  <c r="BR133" i="1"/>
  <c r="BV117" i="1"/>
  <c r="BS117" i="1"/>
  <c r="BT128" i="1"/>
  <c r="BU148" i="1"/>
  <c r="BR161" i="1"/>
  <c r="BU175" i="1"/>
  <c r="BT101" i="1"/>
  <c r="BW176" i="1"/>
  <c r="BV176" i="1"/>
  <c r="BS176" i="1"/>
  <c r="M10" i="1" l="1"/>
  <c r="E27" i="5" s="1"/>
  <c r="AE18" i="7"/>
  <c r="AF18" i="7" s="1"/>
  <c r="AD21" i="7"/>
  <c r="AE21" i="7" s="1"/>
  <c r="AF21" i="7" s="1"/>
  <c r="AD35" i="7"/>
  <c r="AE32" i="7"/>
  <c r="AF32" i="7" s="1"/>
  <c r="N10" i="1"/>
  <c r="BE81" i="1"/>
  <c r="BD82" i="1"/>
  <c r="D32" i="5" s="1"/>
  <c r="BW88" i="1"/>
  <c r="N7" i="1"/>
  <c r="N11" i="1" s="1"/>
  <c r="M7" i="1"/>
  <c r="E24" i="5" s="1"/>
  <c r="E28" i="5" s="1"/>
  <c r="M3" i="1"/>
  <c r="E31" i="5" s="1"/>
  <c r="E34" i="5" s="1"/>
  <c r="N3" i="1"/>
  <c r="N6" i="1" s="1"/>
  <c r="AE6" i="7"/>
  <c r="AF6" i="7" s="1"/>
  <c r="AD9" i="7"/>
  <c r="BD81" i="1"/>
  <c r="AY81" i="1"/>
  <c r="AZ81" i="1" s="1"/>
  <c r="AY82" i="1"/>
  <c r="D27" i="5" s="1"/>
  <c r="BE82" i="1"/>
  <c r="D33" i="5" s="1"/>
  <c r="BF91" i="1"/>
  <c r="BF107" i="1"/>
  <c r="BF96" i="1"/>
  <c r="BF93" i="1"/>
  <c r="BF90" i="1"/>
  <c r="BF92" i="1"/>
  <c r="BF89" i="1"/>
  <c r="BF99" i="1"/>
  <c r="BF106" i="1"/>
  <c r="BF104" i="1"/>
  <c r="BF101" i="1"/>
  <c r="BF102" i="1"/>
  <c r="BF103" i="1"/>
  <c r="D24" i="5"/>
  <c r="BF105" i="1"/>
  <c r="D29" i="5"/>
  <c r="BF95" i="1"/>
  <c r="BF94" i="1"/>
  <c r="BF88" i="1"/>
  <c r="BF100" i="1"/>
  <c r="BF97" i="1"/>
  <c r="BF98" i="1"/>
  <c r="C31" i="6"/>
  <c r="D17" i="5"/>
  <c r="G13" i="5"/>
  <c r="G27" i="5"/>
  <c r="BV87" i="1"/>
  <c r="G15" i="6"/>
  <c r="G16" i="6" s="1"/>
  <c r="C26" i="6"/>
  <c r="F26" i="6"/>
  <c r="E26" i="6"/>
  <c r="D16" i="6"/>
  <c r="C16" i="6"/>
  <c r="F31" i="6"/>
  <c r="D21" i="6"/>
  <c r="G21" i="6"/>
  <c r="O19" i="6"/>
  <c r="N28" i="6"/>
  <c r="P15" i="6"/>
  <c r="P24" i="6"/>
  <c r="P13" i="6"/>
  <c r="O18" i="6"/>
  <c r="N24" i="6"/>
  <c r="M30" i="6"/>
  <c r="L20" i="6"/>
  <c r="P25" i="6"/>
  <c r="P28" i="6"/>
  <c r="L28" i="6"/>
  <c r="D26" i="6"/>
  <c r="G26" i="6"/>
  <c r="M14" i="6"/>
  <c r="P17" i="6"/>
  <c r="M18" i="6"/>
  <c r="F16" i="6"/>
  <c r="E16" i="6"/>
  <c r="D31" i="6"/>
  <c r="G31" i="6"/>
  <c r="O14" i="6"/>
  <c r="M24" i="6"/>
  <c r="L14" i="6"/>
  <c r="L24" i="6"/>
  <c r="N29" i="6"/>
  <c r="N20" i="6"/>
  <c r="N23" i="6"/>
  <c r="M29" i="6"/>
  <c r="N14" i="6"/>
  <c r="P30" i="6"/>
  <c r="N18" i="6"/>
  <c r="M28" i="6"/>
  <c r="M13" i="6"/>
  <c r="P20" i="6"/>
  <c r="O25" i="6"/>
  <c r="O28" i="6"/>
  <c r="E31" i="6"/>
  <c r="M20" i="6"/>
  <c r="L29" i="6"/>
  <c r="O23" i="6"/>
  <c r="L25" i="6"/>
  <c r="O15" i="6"/>
  <c r="O13" i="6"/>
  <c r="M19" i="6"/>
  <c r="M23" i="6"/>
  <c r="L23" i="6"/>
  <c r="O29" i="6"/>
  <c r="L12" i="6"/>
  <c r="C21" i="6"/>
  <c r="F21" i="6"/>
  <c r="E21" i="6"/>
  <c r="L19" i="6"/>
  <c r="P23" i="6"/>
  <c r="N15" i="6"/>
  <c r="M25" i="6"/>
  <c r="L17" i="6"/>
  <c r="P19" i="6"/>
  <c r="O24" i="6"/>
  <c r="N30" i="6"/>
  <c r="P14" i="6"/>
  <c r="N25" i="6"/>
  <c r="M15" i="6"/>
  <c r="O20" i="6"/>
  <c r="O30" i="6"/>
  <c r="N13" i="6"/>
  <c r="N17" i="6"/>
  <c r="P29" i="6"/>
  <c r="E59" i="1"/>
  <c r="G59" i="1"/>
  <c r="F69" i="1"/>
  <c r="G64" i="1"/>
  <c r="Q40" i="1"/>
  <c r="G29" i="5"/>
  <c r="G69" i="1"/>
  <c r="G54" i="1"/>
  <c r="H69" i="1"/>
  <c r="H54" i="1"/>
  <c r="F64" i="1"/>
  <c r="D64" i="1"/>
  <c r="F54" i="1"/>
  <c r="H64" i="1"/>
  <c r="E54" i="1"/>
  <c r="E64" i="1"/>
  <c r="E69" i="1"/>
  <c r="D65" i="1"/>
  <c r="D59" i="1"/>
  <c r="D68" i="1"/>
  <c r="G21" i="5"/>
  <c r="E15" i="5"/>
  <c r="G15" i="5" s="1"/>
  <c r="H56" i="1"/>
  <c r="P18" i="6" s="1"/>
  <c r="D53" i="1"/>
  <c r="F59" i="1"/>
  <c r="E40" i="1"/>
  <c r="H40" i="1"/>
  <c r="E35" i="1"/>
  <c r="H35" i="1"/>
  <c r="D30" i="1"/>
  <c r="G30" i="1"/>
  <c r="F30" i="1"/>
  <c r="E45" i="1"/>
  <c r="H45" i="1"/>
  <c r="D40" i="1"/>
  <c r="G40" i="1"/>
  <c r="F40" i="1"/>
  <c r="D35" i="1"/>
  <c r="G35" i="1"/>
  <c r="F35" i="1"/>
  <c r="E30" i="1"/>
  <c r="H30" i="1"/>
  <c r="D45" i="1"/>
  <c r="G45" i="1"/>
  <c r="F45" i="1"/>
  <c r="AG13" i="1"/>
  <c r="AI14" i="1" s="1"/>
  <c r="BV96" i="1"/>
  <c r="BR88" i="1"/>
  <c r="BG93" i="1"/>
  <c r="BW111" i="1"/>
  <c r="BS108" i="1"/>
  <c r="BH108" i="1"/>
  <c r="BV111" i="1"/>
  <c r="BU111" i="1"/>
  <c r="BT111" i="1"/>
  <c r="BS111" i="1"/>
  <c r="BU107" i="1"/>
  <c r="BV107" i="1"/>
  <c r="BW107" i="1"/>
  <c r="BR107" i="1"/>
  <c r="BS107" i="1"/>
  <c r="BH88" i="1"/>
  <c r="BG88" i="1"/>
  <c r="G19" i="5"/>
  <c r="BR92" i="1"/>
  <c r="BV92" i="1"/>
  <c r="BU92" i="1"/>
  <c r="BS92" i="1"/>
  <c r="BW92" i="1"/>
  <c r="BI106" i="1"/>
  <c r="BI91" i="1"/>
  <c r="BK91" i="1"/>
  <c r="BL95" i="1"/>
  <c r="BK95" i="1"/>
  <c r="BH95" i="1"/>
  <c r="BG95" i="1"/>
  <c r="BJ95" i="1"/>
  <c r="BT102" i="1"/>
  <c r="BR102" i="1"/>
  <c r="BU102" i="1"/>
  <c r="BI88" i="1"/>
  <c r="BJ88" i="1"/>
  <c r="BV102" i="1"/>
  <c r="BL88" i="1"/>
  <c r="BS102" i="1"/>
  <c r="BV94" i="1"/>
  <c r="BU94" i="1"/>
  <c r="BS94" i="1"/>
  <c r="BR94" i="1"/>
  <c r="BK104" i="1"/>
  <c r="BV103" i="1"/>
  <c r="BT103" i="1"/>
  <c r="BS103" i="1"/>
  <c r="BU103" i="1"/>
  <c r="BU99" i="1"/>
  <c r="BG99" i="1"/>
  <c r="BU100" i="1"/>
  <c r="BL99" i="1"/>
  <c r="BT90" i="1"/>
  <c r="BJ99" i="1"/>
  <c r="BW90" i="1"/>
  <c r="BJ93" i="1"/>
  <c r="BL100" i="1"/>
  <c r="BW99" i="1"/>
  <c r="BT99" i="1"/>
  <c r="BS100" i="1"/>
  <c r="BS99" i="1"/>
  <c r="BH93" i="1"/>
  <c r="BW100" i="1"/>
  <c r="BR100" i="1"/>
  <c r="BR99" i="1"/>
  <c r="BV90" i="1"/>
  <c r="BL93" i="1"/>
  <c r="BT100" i="1"/>
  <c r="BW89" i="1"/>
  <c r="BR90" i="1"/>
  <c r="BR89" i="1"/>
  <c r="BI99" i="1"/>
  <c r="BH99" i="1"/>
  <c r="BI100" i="1"/>
  <c r="BS90" i="1"/>
  <c r="BV89" i="1"/>
  <c r="BG90" i="1"/>
  <c r="BJ89" i="1"/>
  <c r="BG89" i="1"/>
  <c r="BH89" i="1"/>
  <c r="BI89" i="1"/>
  <c r="BL102" i="1"/>
  <c r="BJ102" i="1"/>
  <c r="BH102" i="1"/>
  <c r="BK102" i="1"/>
  <c r="BG100" i="1"/>
  <c r="BH100" i="1"/>
  <c r="BK100" i="1"/>
  <c r="BW98" i="1"/>
  <c r="BV98" i="1"/>
  <c r="BT98" i="1"/>
  <c r="BR98" i="1"/>
  <c r="BU98" i="1"/>
  <c r="BW96" i="1"/>
  <c r="BT96" i="1"/>
  <c r="BR96" i="1"/>
  <c r="BU96" i="1"/>
  <c r="BL94" i="1"/>
  <c r="BK94" i="1"/>
  <c r="BG94" i="1"/>
  <c r="BJ94" i="1"/>
  <c r="BH94" i="1"/>
  <c r="BS93" i="1"/>
  <c r="BV93" i="1"/>
  <c r="BT93" i="1"/>
  <c r="BR93" i="1"/>
  <c r="BU93" i="1"/>
  <c r="BG91" i="1"/>
  <c r="BJ91" i="1"/>
  <c r="BI90" i="1"/>
  <c r="M18" i="1"/>
  <c r="BT89" i="1"/>
  <c r="G26" i="5"/>
  <c r="BU88" i="1"/>
  <c r="BT88" i="1"/>
  <c r="BS88" i="1"/>
  <c r="BJ87" i="1"/>
  <c r="BO85" i="1"/>
  <c r="BU87" i="1"/>
  <c r="BL87" i="1"/>
  <c r="BH87" i="1"/>
  <c r="BS87" i="1"/>
  <c r="BW87" i="1"/>
  <c r="BT87" i="1"/>
  <c r="G25" i="5"/>
  <c r="G32" i="5"/>
  <c r="AQ21" i="1"/>
  <c r="M21" i="1" s="1"/>
  <c r="BO83" i="1"/>
  <c r="G30" i="5"/>
  <c r="G33" i="5"/>
  <c r="M19" i="1"/>
  <c r="R13" i="1"/>
  <c r="T14" i="1" s="1"/>
  <c r="U15" i="1"/>
  <c r="W15" i="1" s="1"/>
  <c r="AD13" i="1"/>
  <c r="AF14" i="1" s="1"/>
  <c r="U13" i="1"/>
  <c r="W14" i="1" s="1"/>
  <c r="X15" i="1"/>
  <c r="Z15" i="1" s="1"/>
  <c r="O13" i="1"/>
  <c r="E16" i="5"/>
  <c r="G16" i="5" s="1"/>
  <c r="BO84" i="1"/>
  <c r="O19" i="1"/>
  <c r="R15" i="1"/>
  <c r="T15" i="1" s="1"/>
  <c r="O15" i="1"/>
  <c r="Q15" i="1" s="1"/>
  <c r="AA13" i="1"/>
  <c r="AC14" i="1" s="1"/>
  <c r="X13" i="1"/>
  <c r="Z14" i="1" s="1"/>
  <c r="AJ13" i="1"/>
  <c r="AL14" i="1" s="1"/>
  <c r="AM13" i="1"/>
  <c r="AO14" i="1" s="1"/>
  <c r="AA15" i="1"/>
  <c r="AC15" i="1" s="1"/>
  <c r="AD15" i="1"/>
  <c r="AF15" i="1" s="1"/>
  <c r="O21" i="1"/>
  <c r="O17" i="1"/>
  <c r="AM15" i="1"/>
  <c r="AO15" i="1" s="1"/>
  <c r="AG15" i="1"/>
  <c r="AI15" i="1" s="1"/>
  <c r="AJ15" i="1"/>
  <c r="AL15" i="1" s="1"/>
  <c r="F43" i="5"/>
  <c r="H43" i="5"/>
  <c r="H46" i="5" s="1"/>
  <c r="D23" i="5"/>
  <c r="AE35" i="7" l="1"/>
  <c r="AF35" i="7" s="1"/>
  <c r="AD54" i="7"/>
  <c r="AE54" i="7" s="1"/>
  <c r="AF54" i="7" s="1"/>
  <c r="BF81" i="1"/>
  <c r="G31" i="5"/>
  <c r="H33" i="5" s="1"/>
  <c r="G24" i="5"/>
  <c r="AE9" i="7"/>
  <c r="AF9" i="7" s="1"/>
  <c r="AD28" i="7"/>
  <c r="AE28" i="7" s="1"/>
  <c r="AF28" i="7" s="1"/>
  <c r="D28" i="5"/>
  <c r="BF82" i="1"/>
  <c r="AZ82" i="1"/>
  <c r="D34" i="5"/>
  <c r="D46" i="1"/>
  <c r="E17" i="5"/>
  <c r="F16" i="5" s="1"/>
  <c r="M11" i="1"/>
  <c r="G32" i="6"/>
  <c r="P16" i="6"/>
  <c r="M16" i="6"/>
  <c r="C32" i="6"/>
  <c r="H16" i="6"/>
  <c r="N16" i="6"/>
  <c r="O16" i="6"/>
  <c r="N21" i="6"/>
  <c r="M26" i="6"/>
  <c r="P31" i="6"/>
  <c r="L26" i="6"/>
  <c r="O31" i="6"/>
  <c r="O26" i="6"/>
  <c r="N31" i="6"/>
  <c r="N26" i="6"/>
  <c r="M21" i="6"/>
  <c r="D32" i="6"/>
  <c r="O21" i="6"/>
  <c r="P26" i="6"/>
  <c r="H31" i="6"/>
  <c r="M31" i="6"/>
  <c r="L15" i="6"/>
  <c r="L16" i="6" s="1"/>
  <c r="L27" i="6"/>
  <c r="L21" i="6"/>
  <c r="E32" i="6"/>
  <c r="L30" i="6"/>
  <c r="Z40" i="1"/>
  <c r="AA40" i="1" s="1"/>
  <c r="Q51" i="1"/>
  <c r="H21" i="6"/>
  <c r="F32" i="6"/>
  <c r="H26" i="6"/>
  <c r="P21" i="6"/>
  <c r="F70" i="1"/>
  <c r="E70" i="1"/>
  <c r="G70" i="1"/>
  <c r="G14" i="5"/>
  <c r="H16" i="5" s="1"/>
  <c r="D54" i="1"/>
  <c r="H59" i="1"/>
  <c r="H70" i="1" s="1"/>
  <c r="D69" i="1"/>
  <c r="E46" i="1"/>
  <c r="H46" i="1"/>
  <c r="F46" i="1"/>
  <c r="G46" i="1"/>
  <c r="E23" i="5"/>
  <c r="M20" i="1"/>
  <c r="F22" i="5"/>
  <c r="G18" i="5"/>
  <c r="H22" i="5" s="1"/>
  <c r="H27" i="5"/>
  <c r="F27" i="5"/>
  <c r="F33" i="5"/>
  <c r="M6" i="1"/>
  <c r="M15" i="1"/>
  <c r="M14" i="1"/>
  <c r="M32" i="6" l="1"/>
  <c r="O7" i="6"/>
  <c r="Q26" i="6"/>
  <c r="L31" i="6"/>
  <c r="Q31" i="6" s="1"/>
  <c r="O6" i="6" s="1"/>
  <c r="O32" i="6"/>
  <c r="H32" i="6"/>
  <c r="N32" i="6"/>
  <c r="Q21" i="6"/>
  <c r="P32" i="6"/>
  <c r="Z51" i="1"/>
  <c r="Q16" i="6"/>
  <c r="D70" i="1"/>
  <c r="K70" i="1" s="1"/>
  <c r="K46" i="1"/>
  <c r="M16" i="1"/>
  <c r="F73" i="7" l="1"/>
  <c r="F99" i="7"/>
  <c r="O113" i="7"/>
  <c r="R113" i="7"/>
  <c r="U99" i="7"/>
  <c r="X105" i="7"/>
  <c r="F93" i="7"/>
  <c r="AE130" i="7"/>
  <c r="AF130" i="7" s="1"/>
  <c r="AE110" i="7"/>
  <c r="AF110" i="7" s="1"/>
  <c r="AE123" i="7"/>
  <c r="AF123" i="7" s="1"/>
  <c r="AE117" i="7"/>
  <c r="AF117" i="7" s="1"/>
  <c r="AE57" i="7"/>
  <c r="AF57" i="7" s="1"/>
  <c r="AE78" i="7"/>
  <c r="AF78" i="7" s="1"/>
  <c r="AE59" i="7"/>
  <c r="AF59" i="7" s="1"/>
  <c r="AE82" i="7"/>
  <c r="AF82" i="7" s="1"/>
  <c r="AE103" i="7"/>
  <c r="AF103" i="7" s="1"/>
  <c r="AE96" i="7"/>
  <c r="AF96" i="7" s="1"/>
  <c r="AE100" i="7"/>
  <c r="AF100" i="7" s="1"/>
  <c r="AE129" i="7"/>
  <c r="AF129" i="7" s="1"/>
  <c r="AE126" i="7"/>
  <c r="AF126" i="7" s="1"/>
  <c r="AE121" i="7"/>
  <c r="AF121" i="7" s="1"/>
  <c r="AE60" i="7"/>
  <c r="AF60" i="7" s="1"/>
  <c r="AE124" i="7"/>
  <c r="AF124" i="7" s="1"/>
  <c r="AE112" i="7"/>
  <c r="AF112" i="7" s="1"/>
  <c r="AE76" i="7"/>
  <c r="AF76" i="7" s="1"/>
  <c r="AE118" i="7"/>
  <c r="AF118" i="7" s="1"/>
  <c r="AE84" i="7"/>
  <c r="AF84" i="7" s="1"/>
  <c r="AE88" i="7"/>
  <c r="AF88" i="7" s="1"/>
  <c r="AE114" i="7"/>
  <c r="AF114" i="7" s="1"/>
  <c r="AE104" i="7"/>
  <c r="AF104" i="7" s="1"/>
  <c r="AE65" i="7"/>
  <c r="AF65" i="7" s="1"/>
  <c r="AE101" i="7"/>
  <c r="AF101" i="7" s="1"/>
  <c r="AE94" i="7"/>
  <c r="AF94" i="7" s="1"/>
  <c r="AE92" i="7"/>
  <c r="AF92" i="7" s="1"/>
  <c r="AE77" i="7"/>
  <c r="AF77" i="7" s="1"/>
  <c r="AE108" i="7"/>
  <c r="AF108" i="7" s="1"/>
  <c r="AE115" i="7"/>
  <c r="AF115" i="7" s="1"/>
  <c r="AE74" i="7"/>
  <c r="AF74" i="7" s="1"/>
  <c r="AE69" i="7"/>
  <c r="AF69" i="7" s="1"/>
  <c r="AE91" i="7"/>
  <c r="AF91" i="7" s="1"/>
  <c r="AE95" i="7"/>
  <c r="AF95" i="7" s="1"/>
  <c r="AE109" i="7"/>
  <c r="AF109" i="7" s="1"/>
  <c r="AE120" i="7"/>
  <c r="AF120" i="7" s="1"/>
  <c r="AE83" i="7"/>
  <c r="AF83" i="7" s="1"/>
  <c r="AE128" i="7"/>
  <c r="AF128" i="7" s="1"/>
  <c r="AE64" i="7"/>
  <c r="AF64" i="7" s="1"/>
  <c r="AE85" i="7"/>
  <c r="AF85" i="7" s="1"/>
  <c r="AE62" i="7"/>
  <c r="AF62" i="7" s="1"/>
  <c r="AE97" i="7"/>
  <c r="AF97" i="7" s="1"/>
  <c r="AE66" i="7"/>
  <c r="AF66" i="7" s="1"/>
  <c r="AE58" i="7"/>
  <c r="AF58" i="7" s="1"/>
  <c r="AE75" i="7"/>
  <c r="AF75" i="7" s="1"/>
  <c r="AE127" i="7"/>
  <c r="AF127" i="7" s="1"/>
  <c r="AE86" i="7"/>
  <c r="AF86" i="7" s="1"/>
  <c r="AE89" i="7"/>
  <c r="AF89" i="7" s="1"/>
  <c r="AE111" i="7"/>
  <c r="AF111" i="7" s="1"/>
  <c r="AE72" i="7"/>
  <c r="AF72" i="7" s="1"/>
  <c r="AE71" i="7"/>
  <c r="AF71" i="7" s="1"/>
  <c r="AE98" i="7"/>
  <c r="AF98" i="7" s="1"/>
  <c r="AE63" i="7"/>
  <c r="AF63" i="7" s="1"/>
  <c r="AE56" i="7"/>
  <c r="AF56" i="7" s="1"/>
  <c r="AE68" i="7"/>
  <c r="AF68" i="7" s="1"/>
  <c r="AE102" i="7"/>
  <c r="AF102" i="7" s="1"/>
  <c r="AE90" i="7"/>
  <c r="AF90" i="7" s="1"/>
  <c r="AE122" i="7"/>
  <c r="AF122" i="7" s="1"/>
  <c r="AE116" i="7"/>
  <c r="AF116" i="7" s="1"/>
  <c r="AE70" i="7"/>
  <c r="AF70" i="7" s="1"/>
  <c r="L67" i="7"/>
  <c r="U73" i="7"/>
  <c r="F67" i="7"/>
  <c r="AD99" i="7"/>
  <c r="AD87" i="7"/>
  <c r="O131" i="7"/>
  <c r="R93" i="7"/>
  <c r="AA73" i="7"/>
  <c r="I73" i="7"/>
  <c r="O79" i="7"/>
  <c r="L79" i="7"/>
  <c r="AD67" i="7"/>
  <c r="I131" i="7"/>
  <c r="AD105" i="7"/>
  <c r="U113" i="7"/>
  <c r="X61" i="7"/>
  <c r="O125" i="7"/>
  <c r="I93" i="7"/>
  <c r="R79" i="7"/>
  <c r="I87" i="7"/>
  <c r="L125" i="7"/>
  <c r="I119" i="7"/>
  <c r="R67" i="7"/>
  <c r="L61" i="7"/>
  <c r="F87" i="7"/>
  <c r="AD93" i="7"/>
  <c r="L113" i="7"/>
  <c r="AD119" i="7"/>
  <c r="L73" i="7"/>
  <c r="F119" i="7"/>
  <c r="R131" i="7"/>
  <c r="X73" i="7"/>
  <c r="AD113" i="7"/>
  <c r="AA113" i="7"/>
  <c r="X79" i="7"/>
  <c r="AD79" i="7"/>
  <c r="F105" i="7"/>
  <c r="U61" i="7"/>
  <c r="I79" i="7"/>
  <c r="O119" i="7"/>
  <c r="R125" i="7"/>
  <c r="U93" i="7"/>
  <c r="AA79" i="7"/>
  <c r="I113" i="7"/>
  <c r="R105" i="7"/>
  <c r="X125" i="7"/>
  <c r="U67" i="7"/>
  <c r="U105" i="7"/>
  <c r="L105" i="7"/>
  <c r="I61" i="7"/>
  <c r="F131" i="7"/>
  <c r="L99" i="7"/>
  <c r="X113" i="7"/>
  <c r="AD125" i="7"/>
  <c r="O61" i="7"/>
  <c r="AA125" i="7"/>
  <c r="X93" i="7"/>
  <c r="F61" i="7"/>
  <c r="U119" i="7"/>
  <c r="I99" i="7"/>
  <c r="O73" i="7"/>
  <c r="AA99" i="7"/>
  <c r="U79" i="7"/>
  <c r="R73" i="7"/>
  <c r="AD131" i="7"/>
  <c r="L93" i="7"/>
  <c r="R87" i="7"/>
  <c r="R99" i="7"/>
  <c r="F79" i="7"/>
  <c r="X131" i="7"/>
  <c r="X87" i="7"/>
  <c r="R119" i="7"/>
  <c r="L131" i="7"/>
  <c r="AA87" i="7"/>
  <c r="X119" i="7"/>
  <c r="L119" i="7"/>
  <c r="O105" i="7"/>
  <c r="F113" i="7"/>
  <c r="O87" i="7"/>
  <c r="U125" i="7"/>
  <c r="X99" i="7"/>
  <c r="X67" i="7"/>
  <c r="AA93" i="7"/>
  <c r="AD61" i="7"/>
  <c r="AA131" i="7"/>
  <c r="I67" i="7"/>
  <c r="I135" i="7" s="1"/>
  <c r="U131" i="7"/>
  <c r="O67" i="7"/>
  <c r="U87" i="7"/>
  <c r="I105" i="7"/>
  <c r="L87" i="7"/>
  <c r="F125" i="7"/>
  <c r="AA105" i="7"/>
  <c r="R61" i="7"/>
  <c r="AA61" i="7"/>
  <c r="AD73" i="7"/>
  <c r="O99" i="7"/>
  <c r="I125" i="7"/>
  <c r="O93" i="7"/>
  <c r="AA67" i="7"/>
  <c r="AA119" i="7"/>
  <c r="L32" i="6"/>
  <c r="Q32" i="6" s="1"/>
  <c r="O5" i="6" s="1"/>
  <c r="O8" i="6" s="1"/>
  <c r="M8" i="6" s="1"/>
  <c r="AA134" i="7" l="1"/>
  <c r="AD134" i="7"/>
  <c r="AA137" i="7"/>
  <c r="R135" i="7"/>
  <c r="I134" i="7"/>
  <c r="U135" i="7"/>
  <c r="I137" i="7"/>
  <c r="X137" i="7"/>
  <c r="L137" i="7"/>
  <c r="F135" i="7"/>
  <c r="O137" i="7"/>
  <c r="U136" i="7"/>
  <c r="U137" i="7"/>
  <c r="R134" i="7"/>
  <c r="X135" i="7"/>
  <c r="F134" i="7"/>
  <c r="F137" i="7"/>
  <c r="O136" i="7"/>
  <c r="L136" i="7"/>
  <c r="I136" i="7"/>
  <c r="L135" i="7"/>
  <c r="O134" i="7"/>
  <c r="R137" i="7"/>
  <c r="U134" i="7"/>
  <c r="AA135" i="7"/>
  <c r="AD136" i="7"/>
  <c r="O135" i="7"/>
  <c r="R136" i="7"/>
  <c r="AD137" i="7"/>
  <c r="X136" i="7"/>
  <c r="L134" i="7"/>
  <c r="X134" i="7"/>
  <c r="AD135" i="7"/>
  <c r="AA136" i="7"/>
  <c r="F136" i="7"/>
  <c r="F106" i="7"/>
  <c r="U80" i="7"/>
  <c r="AE125" i="7"/>
  <c r="AF125" i="7" s="1"/>
  <c r="AE93" i="7"/>
  <c r="AF93" i="7" s="1"/>
  <c r="AE105" i="7"/>
  <c r="AF105" i="7" s="1"/>
  <c r="AE113" i="7"/>
  <c r="AF113" i="7" s="1"/>
  <c r="AE87" i="7"/>
  <c r="AF87" i="7" s="1"/>
  <c r="AE131" i="7"/>
  <c r="AF131" i="7" s="1"/>
  <c r="AE73" i="7"/>
  <c r="AF73" i="7" s="1"/>
  <c r="AE61" i="7"/>
  <c r="AF61" i="7" s="1"/>
  <c r="AE79" i="7"/>
  <c r="AF79" i="7" s="1"/>
  <c r="AE119" i="7"/>
  <c r="AF119" i="7" s="1"/>
  <c r="AE67" i="7"/>
  <c r="AF67" i="7" s="1"/>
  <c r="AE99" i="7"/>
  <c r="AF99" i="7" s="1"/>
  <c r="U132" i="7"/>
  <c r="I106" i="7"/>
  <c r="F132" i="7"/>
  <c r="R132" i="7"/>
  <c r="X106" i="7"/>
  <c r="L80" i="7"/>
  <c r="U106" i="7"/>
  <c r="AD80" i="7"/>
  <c r="AA80" i="7"/>
  <c r="I80" i="7"/>
  <c r="X80" i="7"/>
  <c r="R80" i="7"/>
  <c r="X132" i="7"/>
  <c r="AD106" i="7"/>
  <c r="O80" i="7"/>
  <c r="AA106" i="7"/>
  <c r="AA132" i="7"/>
  <c r="O106" i="7"/>
  <c r="L132" i="7"/>
  <c r="F80" i="7"/>
  <c r="AD132" i="7"/>
  <c r="L106" i="7"/>
  <c r="R106" i="7"/>
  <c r="O132" i="7"/>
  <c r="I132" i="7"/>
  <c r="AE137" i="7" l="1"/>
  <c r="AF137" i="7" s="1"/>
  <c r="G138" i="7"/>
  <c r="V138" i="7"/>
  <c r="AE135" i="7"/>
  <c r="AF135" i="7" s="1"/>
  <c r="Y138" i="7"/>
  <c r="S138" i="7"/>
  <c r="J138" i="7"/>
  <c r="M138" i="7"/>
  <c r="AE134" i="7"/>
  <c r="AF134" i="7" s="1"/>
  <c r="D138" i="7"/>
  <c r="AE136" i="7"/>
  <c r="AF136" i="7" s="1"/>
  <c r="P138" i="7"/>
  <c r="AB138" i="7"/>
  <c r="AE132" i="7"/>
  <c r="AF132" i="7" s="1"/>
  <c r="AE80" i="7"/>
  <c r="AF80" i="7" s="1"/>
  <c r="AE106" i="7"/>
  <c r="AF106" i="7" s="1"/>
  <c r="AE138" i="7" l="1"/>
  <c r="AF138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<sst xmlns="http://schemas.openxmlformats.org/spreadsheetml/2006/main" count="729" uniqueCount="185">
  <si>
    <t>Name of dam</t>
  </si>
  <si>
    <t>Dam category</t>
  </si>
  <si>
    <t>Height of dam (m)</t>
  </si>
  <si>
    <t>Concrete wall</t>
  </si>
  <si>
    <t>Embankment</t>
  </si>
  <si>
    <t>Structural analysis</t>
  </si>
  <si>
    <t>Foundation treatment</t>
  </si>
  <si>
    <t>Monitoring system</t>
  </si>
  <si>
    <t>Hydrology</t>
  </si>
  <si>
    <t>Spillway</t>
  </si>
  <si>
    <t>Mechanical equipment</t>
  </si>
  <si>
    <t>Outlet works</t>
  </si>
  <si>
    <t>E</t>
  </si>
  <si>
    <t>Total man weeks</t>
  </si>
  <si>
    <t>Year of involvement</t>
  </si>
  <si>
    <t>Name of employer/ firm</t>
  </si>
  <si>
    <t>No.</t>
  </si>
  <si>
    <t>Total</t>
  </si>
  <si>
    <t>Concrete</t>
  </si>
  <si>
    <t>Embank.</t>
  </si>
  <si>
    <t>Small</t>
  </si>
  <si>
    <t>Medium</t>
  </si>
  <si>
    <t>Large</t>
  </si>
  <si>
    <t>D</t>
  </si>
  <si>
    <t>G</t>
  </si>
  <si>
    <t>B</t>
  </si>
  <si>
    <t>Size class</t>
  </si>
  <si>
    <t>Name of Dam</t>
  </si>
  <si>
    <t>Task</t>
  </si>
  <si>
    <t>Specific Problems:</t>
  </si>
  <si>
    <t>Weeks</t>
  </si>
  <si>
    <t>Years</t>
  </si>
  <si>
    <t>Small (lower than 12 m)</t>
  </si>
  <si>
    <t>Medium (12 m to 30 m)</t>
  </si>
  <si>
    <t>Large (30 m or higher)</t>
  </si>
  <si>
    <t>Concrete Dams</t>
  </si>
  <si>
    <t>Design</t>
  </si>
  <si>
    <t>Quality Control</t>
  </si>
  <si>
    <t>Operations</t>
  </si>
  <si>
    <t>Evaluation</t>
  </si>
  <si>
    <t>Level 1 (Overhead Control)</t>
  </si>
  <si>
    <t>Level 2 (Direct Supervision)</t>
  </si>
  <si>
    <t>Level 4 (Expert Involvement)</t>
  </si>
  <si>
    <t>Level 5 (Supporting Involvement)</t>
  </si>
  <si>
    <t>Concrete Wall</t>
  </si>
  <si>
    <t>Structural Analysis</t>
  </si>
  <si>
    <t>Foundation Treatment</t>
  </si>
  <si>
    <t>Monitoring Systems</t>
  </si>
  <si>
    <t>Mechanical Equipment</t>
  </si>
  <si>
    <t>Outlet Works</t>
  </si>
  <si>
    <t xml:space="preserve"> </t>
  </si>
  <si>
    <t>Total experience:</t>
  </si>
  <si>
    <t>Summary of Experience in Dam Engineering</t>
  </si>
  <si>
    <t>Hazard rating</t>
  </si>
  <si>
    <t>Structural</t>
  </si>
  <si>
    <t>Embank..</t>
  </si>
  <si>
    <t>Significant</t>
  </si>
  <si>
    <t>To be completed by applicant</t>
  </si>
  <si>
    <t xml:space="preserve">Applicant name: </t>
  </si>
  <si>
    <t>Unknown</t>
  </si>
  <si>
    <t>High</t>
  </si>
  <si>
    <t>Reviewed by:</t>
  </si>
  <si>
    <t>No. of tasks</t>
  </si>
  <si>
    <t>Reservoir Conc</t>
  </si>
  <si>
    <t>Embank. wall</t>
  </si>
  <si>
    <t xml:space="preserve">Type of dam </t>
  </si>
  <si>
    <t>Arch Dams</t>
  </si>
  <si>
    <t>Arch</t>
  </si>
  <si>
    <t>Embankment Dams</t>
  </si>
  <si>
    <t>Tailings Dams</t>
  </si>
  <si>
    <t>Tailings</t>
  </si>
  <si>
    <t>Reinforced Concrete Reservoirs</t>
  </si>
  <si>
    <t>Total weeks</t>
  </si>
  <si>
    <t>Total years</t>
  </si>
  <si>
    <t>Type of task</t>
  </si>
  <si>
    <t>Dam completion date</t>
  </si>
  <si>
    <t>Departemental Locality No.</t>
  </si>
  <si>
    <t>Size</t>
  </si>
  <si>
    <t>Check Height</t>
  </si>
  <si>
    <t>Low</t>
  </si>
  <si>
    <t>Total Man - Weeks per Dam type</t>
  </si>
  <si>
    <t>Hazard Rating</t>
  </si>
  <si>
    <t>Total Man - Weeks per Dam Type</t>
  </si>
  <si>
    <t>Inv</t>
  </si>
  <si>
    <t>Level of involvement (Inv), Task (Tas) and Duration (Dur) (in man weeks) of involvement with reference to the following components related to dam engineering</t>
  </si>
  <si>
    <t>Tas</t>
  </si>
  <si>
    <t>Dur</t>
  </si>
  <si>
    <t>Inv1</t>
  </si>
  <si>
    <t>Tas1</t>
  </si>
  <si>
    <t>Dur1</t>
  </si>
  <si>
    <t>Inv2</t>
  </si>
  <si>
    <t>Tas2</t>
  </si>
  <si>
    <t>Dur2</t>
  </si>
  <si>
    <t>Inv3</t>
  </si>
  <si>
    <t>Tas3</t>
  </si>
  <si>
    <t>Dur3</t>
  </si>
  <si>
    <t>Inv4</t>
  </si>
  <si>
    <t>Tas4</t>
  </si>
  <si>
    <t>Dur4</t>
  </si>
  <si>
    <t>Inv5</t>
  </si>
  <si>
    <t>Tas5</t>
  </si>
  <si>
    <t>Dur5</t>
  </si>
  <si>
    <t>Inv6</t>
  </si>
  <si>
    <t>Tas6</t>
  </si>
  <si>
    <t>Dur6</t>
  </si>
  <si>
    <t>Inv7</t>
  </si>
  <si>
    <t>Tas7</t>
  </si>
  <si>
    <t>Dur7</t>
  </si>
  <si>
    <t>Inv8</t>
  </si>
  <si>
    <t>Tas8</t>
  </si>
  <si>
    <t>Dur8</t>
  </si>
  <si>
    <t>Inv9</t>
  </si>
  <si>
    <t>Tas9</t>
  </si>
  <si>
    <t>Dur9</t>
  </si>
  <si>
    <t>Q</t>
  </si>
  <si>
    <t>O</t>
  </si>
  <si>
    <t>Design (D)</t>
  </si>
  <si>
    <t>Quality Control (Q)</t>
  </si>
  <si>
    <t>Operation (O)</t>
  </si>
  <si>
    <t>Evaluation (E)</t>
  </si>
  <si>
    <t>Operation</t>
  </si>
  <si>
    <t>Check Height (lower than 5 m)</t>
  </si>
  <si>
    <t>Detailed Summary of Experience in Dam Engineering</t>
  </si>
  <si>
    <t xml:space="preserve">Total experice </t>
  </si>
  <si>
    <t>Check Height (-)</t>
  </si>
  <si>
    <t>Unknown (-)</t>
  </si>
  <si>
    <t>Include</t>
  </si>
  <si>
    <t>Exclude</t>
  </si>
  <si>
    <t>Ogee</t>
  </si>
  <si>
    <r>
      <t>Storage Capacity (x1000 m</t>
    </r>
    <r>
      <rPr>
        <sz val="11"/>
        <color theme="1"/>
        <rFont val="Calibri"/>
        <family val="2"/>
      </rPr>
      <t>³ )</t>
    </r>
  </si>
  <si>
    <t>Summary</t>
  </si>
  <si>
    <t>Quality control</t>
  </si>
  <si>
    <t>Grand Total</t>
  </si>
  <si>
    <r>
      <t>RMF (m</t>
    </r>
    <r>
      <rPr>
        <sz val="11"/>
        <color theme="1"/>
        <rFont val="Calibri"/>
        <family val="2"/>
      </rPr>
      <t>³</t>
    </r>
    <r>
      <rPr>
        <sz val="8.8000000000000007"/>
        <color theme="1"/>
        <rFont val="Arial"/>
        <family val="2"/>
      </rPr>
      <t>/s)</t>
    </r>
  </si>
  <si>
    <t>Spillway Capacity (m³/s)</t>
  </si>
  <si>
    <t>Spillway Type</t>
  </si>
  <si>
    <t>Broad Crested</t>
  </si>
  <si>
    <t>By-wash</t>
  </si>
  <si>
    <t>Chute</t>
  </si>
  <si>
    <t>Drop Inlet</t>
  </si>
  <si>
    <t>Free Overfall</t>
  </si>
  <si>
    <t>Gated</t>
  </si>
  <si>
    <t>Labyrinth</t>
  </si>
  <si>
    <t>Open Channel</t>
  </si>
  <si>
    <t>Side Channel</t>
  </si>
  <si>
    <t>Siphon</t>
  </si>
  <si>
    <t>Stepped</t>
  </si>
  <si>
    <t>Tunnel</t>
  </si>
  <si>
    <t>Other</t>
  </si>
  <si>
    <t>Type</t>
  </si>
  <si>
    <t>Nature of Task</t>
  </si>
  <si>
    <t>Level of Involvement</t>
  </si>
  <si>
    <t>Components</t>
  </si>
  <si>
    <t>D: DSR</t>
  </si>
  <si>
    <t>I</t>
  </si>
  <si>
    <t>Dam Safety Evaluation</t>
  </si>
  <si>
    <t>Design and Quality Controlle</t>
  </si>
  <si>
    <t>Level 3 (Primary Involvement)</t>
  </si>
  <si>
    <t xml:space="preserve">Applicant Name: </t>
  </si>
  <si>
    <t>Total (D)</t>
  </si>
  <si>
    <t>Total (E)</t>
  </si>
  <si>
    <t>Over All Total</t>
  </si>
  <si>
    <t>Total (Q)</t>
  </si>
  <si>
    <t>Total (O)</t>
  </si>
  <si>
    <t>12/2/</t>
  </si>
  <si>
    <t>Name of Dam:</t>
  </si>
  <si>
    <t>Wall Type:</t>
  </si>
  <si>
    <t>Spillway:</t>
  </si>
  <si>
    <t>Hazard Potential:</t>
  </si>
  <si>
    <t>Task:</t>
  </si>
  <si>
    <t>Dam Number:</t>
  </si>
  <si>
    <t>Height:</t>
  </si>
  <si>
    <t>Capacity:</t>
  </si>
  <si>
    <t>RMF:</t>
  </si>
  <si>
    <t>Location:</t>
  </si>
  <si>
    <t>Duration Req:</t>
  </si>
  <si>
    <t>To be completed by Directorate Dam Safety Regulation (D: DSR)</t>
  </si>
  <si>
    <t xml:space="preserve">Credit for post graduate studies to be filled in by D: DSR: </t>
  </si>
  <si>
    <t>Credit for other related experience to be filled in by D: DSR:</t>
  </si>
  <si>
    <t>Total Man Weeks per Dam Type</t>
  </si>
  <si>
    <t>Total Task per Dam Type</t>
  </si>
  <si>
    <t>A101/01</t>
  </si>
  <si>
    <t xml:space="preserve">Pelimanary Design and Planing </t>
  </si>
  <si>
    <t>Baynsfield Dam</t>
  </si>
  <si>
    <t>APPLICATION FOR APPROVAL TO BE THE APP - SCHEDULE OF INVOLVEMENT AT DAMS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</si>
</sst>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_ * #,##0.0_ ;_ * \-#,##0.0_ ;_ * &quot;-&quot;??_ ;_ @_ "/>
    <numFmt numFmtId="167" formatCode="0.0"/>
    <numFmt numFmtId="168" formatCode="0.00&quot; m&quot;"/>
    <numFmt numFmtId="169" formatCode="#,##0.00&quot; m³/s&quot;"/>
    <numFmt numFmtId="170" formatCode="_-* #,##0.0_-;\-* #,##0.0_-;_-* &quot;-&quot;?_-;_-@_-"/>
    <numFmt numFmtId="171" formatCode="_-* #,##0_-;\-* #,##0_-;_-* &quot;-&quot;?_-;_-@_-"/>
    <numFmt numFmtId="172" formatCode="#,##0.0_ ;\-#,##0.0\ "/>
    <numFmt numFmtId="173" formatCode="#,##0&quot; m³&quot;"/>
  </numFmts>
  <fonts count="23" x14ac:knownFonts="1"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8"/>
      <color indexed="8"/>
      <name val="Arial"/>
      <family val="2"/>
    </font>
    <font>
      <sz val="8"/>
      <name val="Arial"/>
      <family val="2"/>
    </font>
    <font>
      <b/>
      <sz val="12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rgb="FFFF0000"/>
      <name val="Arial"/>
      <family val="2"/>
    </font>
    <font>
      <b/>
      <sz val="10"/>
      <name val="Arial"/>
      <family val="2"/>
    </font>
    <font>
      <sz val="11"/>
      <color rgb="FFFF0000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20"/>
      <color theme="1"/>
      <name val="Arial"/>
      <family val="2"/>
    </font>
    <font>
      <sz val="8.8000000000000007"/>
      <color theme="1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2"/>
      <color theme="1"/>
      <name val="Arial"/>
      <family val="2"/>
    </font>
    <font>
      <b/>
      <sz val="16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0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586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66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2" fillId="0" borderId="0" xfId="3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166" fontId="0" fillId="0" borderId="0" xfId="0" applyNumberFormat="1" applyAlignment="1">
      <alignment horizontal="left"/>
    </xf>
    <xf numFmtId="0" fontId="0" fillId="0" borderId="22" xfId="0" applyBorder="1" applyAlignment="1">
      <alignment wrapText="1"/>
    </xf>
    <xf numFmtId="0" fontId="0" fillId="0" borderId="22" xfId="0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22" xfId="0" applyBorder="1" applyAlignment="1"/>
    <xf numFmtId="0" fontId="0" fillId="0" borderId="29" xfId="0" applyBorder="1" applyAlignment="1">
      <alignment horizontal="center" wrapText="1"/>
    </xf>
    <xf numFmtId="0" fontId="0" fillId="0" borderId="0" xfId="0" applyBorder="1"/>
    <xf numFmtId="0" fontId="0" fillId="0" borderId="22" xfId="0" applyBorder="1" applyAlignment="1">
      <alignment horizontal="center" wrapText="1"/>
    </xf>
    <xf numFmtId="0" fontId="0" fillId="0" borderId="22" xfId="0" applyBorder="1" applyAlignment="1"/>
    <xf numFmtId="0" fontId="0" fillId="0" borderId="10" xfId="0" applyBorder="1"/>
    <xf numFmtId="0" fontId="0" fillId="0" borderId="10" xfId="0" applyFill="1" applyBorder="1"/>
    <xf numFmtId="0" fontId="0" fillId="0" borderId="48" xfId="0" applyBorder="1" applyAlignment="1">
      <alignment horizontal="center" wrapText="1"/>
    </xf>
    <xf numFmtId="0" fontId="8" fillId="0" borderId="0" xfId="0" applyFont="1"/>
    <xf numFmtId="0" fontId="8" fillId="0" borderId="49" xfId="0" applyFont="1" applyBorder="1"/>
    <xf numFmtId="0" fontId="8" fillId="0" borderId="50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50" xfId="0" applyBorder="1"/>
    <xf numFmtId="0" fontId="0" fillId="0" borderId="43" xfId="0" applyBorder="1"/>
    <xf numFmtId="0" fontId="0" fillId="0" borderId="40" xfId="0" applyBorder="1"/>
    <xf numFmtId="0" fontId="8" fillId="0" borderId="22" xfId="0" applyFont="1" applyBorder="1"/>
    <xf numFmtId="0" fontId="0" fillId="0" borderId="51" xfId="0" applyBorder="1"/>
    <xf numFmtId="0" fontId="0" fillId="0" borderId="51" xfId="0" applyFill="1" applyBorder="1"/>
    <xf numFmtId="0" fontId="0" fillId="0" borderId="52" xfId="0" applyBorder="1"/>
    <xf numFmtId="0" fontId="0" fillId="0" borderId="59" xfId="0" applyBorder="1"/>
    <xf numFmtId="0" fontId="0" fillId="0" borderId="64" xfId="0" applyBorder="1"/>
    <xf numFmtId="0" fontId="0" fillId="0" borderId="68" xfId="0" applyBorder="1"/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/>
    <xf numFmtId="167" fontId="12" fillId="0" borderId="52" xfId="0" applyNumberFormat="1" applyFont="1" applyBorder="1"/>
    <xf numFmtId="167" fontId="0" fillId="0" borderId="52" xfId="0" applyNumberFormat="1" applyBorder="1"/>
    <xf numFmtId="167" fontId="12" fillId="0" borderId="22" xfId="0" applyNumberFormat="1" applyFont="1" applyBorder="1"/>
    <xf numFmtId="167" fontId="0" fillId="0" borderId="22" xfId="0" applyNumberFormat="1" applyBorder="1"/>
    <xf numFmtId="167" fontId="0" fillId="0" borderId="59" xfId="0" applyNumberFormat="1" applyBorder="1"/>
    <xf numFmtId="167" fontId="8" fillId="0" borderId="62" xfId="0" applyNumberFormat="1" applyFont="1" applyBorder="1"/>
    <xf numFmtId="167" fontId="8" fillId="0" borderId="69" xfId="0" applyNumberFormat="1" applyFont="1" applyBorder="1"/>
    <xf numFmtId="167" fontId="10" fillId="0" borderId="65" xfId="0" applyNumberFormat="1" applyFont="1" applyBorder="1"/>
    <xf numFmtId="167" fontId="8" fillId="0" borderId="65" xfId="0" applyNumberFormat="1" applyFont="1" applyBorder="1"/>
    <xf numFmtId="167" fontId="8" fillId="0" borderId="78" xfId="0" applyNumberFormat="1" applyFont="1" applyBorder="1"/>
    <xf numFmtId="0" fontId="10" fillId="0" borderId="0" xfId="0" applyFont="1"/>
    <xf numFmtId="167" fontId="8" fillId="0" borderId="78" xfId="0" applyNumberFormat="1" applyFont="1" applyFill="1" applyBorder="1"/>
    <xf numFmtId="167" fontId="8" fillId="0" borderId="60" xfId="0" applyNumberFormat="1" applyFont="1" applyFill="1" applyBorder="1"/>
    <xf numFmtId="167" fontId="8" fillId="0" borderId="62" xfId="0" applyNumberFormat="1" applyFont="1" applyFill="1" applyBorder="1"/>
    <xf numFmtId="167" fontId="8" fillId="0" borderId="69" xfId="0" applyNumberFormat="1" applyFont="1" applyFill="1" applyBorder="1"/>
    <xf numFmtId="167" fontId="8" fillId="0" borderId="79" xfId="0" applyNumberFormat="1" applyFont="1" applyFill="1" applyBorder="1"/>
    <xf numFmtId="0" fontId="12" fillId="0" borderId="0" xfId="0" applyFont="1" applyFill="1" applyBorder="1"/>
    <xf numFmtId="0" fontId="8" fillId="0" borderId="42" xfId="0" applyFont="1" applyBorder="1"/>
    <xf numFmtId="167" fontId="8" fillId="0" borderId="67" xfId="0" applyNumberFormat="1" applyFont="1" applyBorder="1"/>
    <xf numFmtId="0" fontId="8" fillId="0" borderId="82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0" fontId="0" fillId="0" borderId="66" xfId="0" applyBorder="1"/>
    <xf numFmtId="167" fontId="8" fillId="0" borderId="80" xfId="0" applyNumberFormat="1" applyFont="1" applyBorder="1"/>
    <xf numFmtId="167" fontId="9" fillId="0" borderId="83" xfId="0" applyNumberFormat="1" applyFont="1" applyBorder="1"/>
    <xf numFmtId="167" fontId="9" fillId="0" borderId="56" xfId="0" applyNumberFormat="1" applyFont="1" applyBorder="1"/>
    <xf numFmtId="167" fontId="13" fillId="0" borderId="84" xfId="0" applyNumberFormat="1" applyFont="1" applyBorder="1"/>
    <xf numFmtId="0" fontId="0" fillId="5" borderId="5" xfId="0" applyFill="1" applyBorder="1" applyAlignment="1" applyProtection="1">
      <alignment horizontal="center" vertical="center" wrapText="1"/>
      <protection locked="0"/>
    </xf>
    <xf numFmtId="0" fontId="0" fillId="0" borderId="0" xfId="0" applyFill="1" applyBorder="1"/>
    <xf numFmtId="0" fontId="0" fillId="0" borderId="22" xfId="0" applyBorder="1" applyAlignment="1">
      <alignment horizontal="center" wrapText="1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0" fillId="5" borderId="6" xfId="0" applyFill="1" applyBorder="1" applyAlignment="1" applyProtection="1">
      <alignment horizontal="center" vertical="center" wrapText="1"/>
      <protection locked="0"/>
    </xf>
    <xf numFmtId="0" fontId="0" fillId="0" borderId="49" xfId="0" applyBorder="1"/>
    <xf numFmtId="167" fontId="2" fillId="0" borderId="43" xfId="3" applyNumberFormat="1" applyFont="1" applyBorder="1" applyProtection="1">
      <protection hidden="1"/>
    </xf>
    <xf numFmtId="0" fontId="2" fillId="0" borderId="23" xfId="3" applyFont="1" applyBorder="1" applyProtection="1">
      <protection hidden="1"/>
    </xf>
    <xf numFmtId="167" fontId="2" fillId="0" borderId="40" xfId="3" applyNumberFormat="1" applyBorder="1" applyProtection="1">
      <protection hidden="1"/>
    </xf>
    <xf numFmtId="0" fontId="2" fillId="7" borderId="49" xfId="3" applyFont="1" applyFill="1" applyBorder="1" applyProtection="1">
      <protection hidden="1"/>
    </xf>
    <xf numFmtId="167" fontId="2" fillId="7" borderId="55" xfId="3" applyNumberFormat="1" applyFont="1" applyFill="1" applyBorder="1" applyProtection="1">
      <protection hidden="1"/>
    </xf>
    <xf numFmtId="167" fontId="2" fillId="7" borderId="37" xfId="3" applyNumberFormat="1" applyFont="1" applyFill="1" applyBorder="1" applyProtection="1">
      <protection hidden="1"/>
    </xf>
    <xf numFmtId="167" fontId="2" fillId="7" borderId="18" xfId="3" applyNumberFormat="1" applyFont="1" applyFill="1" applyBorder="1" applyProtection="1">
      <protection hidden="1"/>
    </xf>
    <xf numFmtId="167" fontId="2" fillId="7" borderId="2" xfId="3" applyNumberFormat="1" applyFont="1" applyFill="1" applyBorder="1" applyProtection="1">
      <protection hidden="1"/>
    </xf>
    <xf numFmtId="167" fontId="2" fillId="7" borderId="90" xfId="3" applyNumberFormat="1" applyFont="1" applyFill="1" applyBorder="1" applyProtection="1">
      <protection hidden="1"/>
    </xf>
    <xf numFmtId="167" fontId="2" fillId="0" borderId="40" xfId="3" applyNumberFormat="1" applyFont="1" applyBorder="1" applyProtection="1">
      <protection hidden="1"/>
    </xf>
    <xf numFmtId="167" fontId="2" fillId="0" borderId="23" xfId="3" applyNumberFormat="1" applyFont="1" applyFill="1" applyBorder="1" applyProtection="1">
      <protection hidden="1"/>
    </xf>
    <xf numFmtId="167" fontId="2" fillId="0" borderId="43" xfId="3" applyNumberFormat="1" applyFont="1" applyFill="1" applyBorder="1" applyProtection="1">
      <protection hidden="1"/>
    </xf>
    <xf numFmtId="167" fontId="2" fillId="0" borderId="40" xfId="3" applyNumberFormat="1" applyFont="1" applyFill="1" applyBorder="1" applyProtection="1">
      <protection hidden="1"/>
    </xf>
    <xf numFmtId="0" fontId="2" fillId="8" borderId="14" xfId="3" applyFont="1" applyFill="1" applyBorder="1" applyProtection="1">
      <protection hidden="1"/>
    </xf>
    <xf numFmtId="167" fontId="2" fillId="8" borderId="8" xfId="3" applyNumberFormat="1" applyFont="1" applyFill="1" applyBorder="1" applyProtection="1">
      <protection hidden="1"/>
    </xf>
    <xf numFmtId="167" fontId="2" fillId="8" borderId="15" xfId="3" applyNumberFormat="1" applyFont="1" applyFill="1" applyBorder="1" applyProtection="1">
      <protection hidden="1"/>
    </xf>
    <xf numFmtId="0" fontId="2" fillId="8" borderId="0" xfId="3" applyFont="1" applyFill="1" applyBorder="1" applyProtection="1">
      <protection hidden="1"/>
    </xf>
    <xf numFmtId="167" fontId="2" fillId="8" borderId="10" xfId="3" applyNumberFormat="1" applyFont="1" applyFill="1" applyBorder="1" applyProtection="1">
      <protection hidden="1"/>
    </xf>
    <xf numFmtId="167" fontId="2" fillId="8" borderId="19" xfId="3" applyNumberFormat="1" applyFont="1" applyFill="1" applyBorder="1" applyProtection="1">
      <protection hidden="1"/>
    </xf>
    <xf numFmtId="167" fontId="2" fillId="8" borderId="18" xfId="3" applyNumberFormat="1" applyFont="1" applyFill="1" applyBorder="1" applyProtection="1">
      <protection hidden="1"/>
    </xf>
    <xf numFmtId="167" fontId="2" fillId="8" borderId="2" xfId="3" applyNumberFormat="1" applyFont="1" applyFill="1" applyBorder="1" applyProtection="1">
      <protection hidden="1"/>
    </xf>
    <xf numFmtId="167" fontId="2" fillId="8" borderId="90" xfId="3" applyNumberFormat="1" applyFont="1" applyFill="1" applyBorder="1" applyProtection="1">
      <protection hidden="1"/>
    </xf>
    <xf numFmtId="167" fontId="2" fillId="9" borderId="14" xfId="3" applyNumberFormat="1" applyFont="1" applyFill="1" applyBorder="1" applyProtection="1">
      <protection hidden="1"/>
    </xf>
    <xf numFmtId="167" fontId="2" fillId="9" borderId="8" xfId="3" applyNumberFormat="1" applyFont="1" applyFill="1" applyBorder="1" applyProtection="1">
      <protection hidden="1"/>
    </xf>
    <xf numFmtId="167" fontId="2" fillId="9" borderId="15" xfId="3" applyNumberFormat="1" applyFont="1" applyFill="1" applyBorder="1" applyProtection="1">
      <protection hidden="1"/>
    </xf>
    <xf numFmtId="0" fontId="2" fillId="9" borderId="0" xfId="3" applyFont="1" applyFill="1" applyBorder="1" applyProtection="1">
      <protection hidden="1"/>
    </xf>
    <xf numFmtId="167" fontId="2" fillId="9" borderId="10" xfId="3" applyNumberFormat="1" applyFont="1" applyFill="1" applyBorder="1" applyProtection="1">
      <protection hidden="1"/>
    </xf>
    <xf numFmtId="167" fontId="2" fillId="9" borderId="19" xfId="3" applyNumberFormat="1" applyFont="1" applyFill="1" applyBorder="1" applyProtection="1">
      <protection hidden="1"/>
    </xf>
    <xf numFmtId="167" fontId="2" fillId="9" borderId="2" xfId="3" applyNumberFormat="1" applyFont="1" applyFill="1" applyBorder="1" applyProtection="1">
      <protection hidden="1"/>
    </xf>
    <xf numFmtId="167" fontId="2" fillId="9" borderId="90" xfId="3" applyNumberFormat="1" applyFont="1" applyFill="1" applyBorder="1" applyProtection="1">
      <protection hidden="1"/>
    </xf>
    <xf numFmtId="0" fontId="2" fillId="10" borderId="14" xfId="3" applyFont="1" applyFill="1" applyBorder="1" applyProtection="1">
      <protection hidden="1"/>
    </xf>
    <xf numFmtId="167" fontId="2" fillId="10" borderId="8" xfId="3" applyNumberFormat="1" applyFont="1" applyFill="1" applyBorder="1" applyProtection="1">
      <protection hidden="1"/>
    </xf>
    <xf numFmtId="167" fontId="2" fillId="10" borderId="15" xfId="3" applyNumberFormat="1" applyFont="1" applyFill="1" applyBorder="1" applyProtection="1">
      <protection hidden="1"/>
    </xf>
    <xf numFmtId="0" fontId="2" fillId="10" borderId="0" xfId="3" applyFont="1" applyFill="1" applyBorder="1" applyProtection="1">
      <protection hidden="1"/>
    </xf>
    <xf numFmtId="167" fontId="2" fillId="10" borderId="10" xfId="3" applyNumberFormat="1" applyFont="1" applyFill="1" applyBorder="1" applyProtection="1">
      <protection hidden="1"/>
    </xf>
    <xf numFmtId="167" fontId="2" fillId="10" borderId="19" xfId="3" applyNumberFormat="1" applyFont="1" applyFill="1" applyBorder="1" applyProtection="1">
      <protection hidden="1"/>
    </xf>
    <xf numFmtId="0" fontId="2" fillId="11" borderId="86" xfId="3" applyFont="1" applyFill="1" applyBorder="1" applyProtection="1">
      <protection hidden="1"/>
    </xf>
    <xf numFmtId="167" fontId="2" fillId="11" borderId="8" xfId="3" applyNumberFormat="1" applyFont="1" applyFill="1" applyBorder="1" applyProtection="1">
      <protection hidden="1"/>
    </xf>
    <xf numFmtId="167" fontId="2" fillId="11" borderId="87" xfId="3" applyNumberFormat="1" applyFont="1" applyFill="1" applyBorder="1" applyProtection="1">
      <protection hidden="1"/>
    </xf>
    <xf numFmtId="0" fontId="2" fillId="11" borderId="49" xfId="3" applyFill="1" applyBorder="1" applyProtection="1">
      <protection hidden="1"/>
    </xf>
    <xf numFmtId="167" fontId="2" fillId="11" borderId="10" xfId="3" applyNumberFormat="1" applyFont="1" applyFill="1" applyBorder="1" applyProtection="1">
      <protection hidden="1"/>
    </xf>
    <xf numFmtId="167" fontId="2" fillId="11" borderId="37" xfId="3" applyNumberFormat="1" applyFont="1" applyFill="1" applyBorder="1" applyProtection="1">
      <protection hidden="1"/>
    </xf>
    <xf numFmtId="0" fontId="2" fillId="11" borderId="49" xfId="3" applyFont="1" applyFill="1" applyBorder="1" applyProtection="1">
      <protection hidden="1"/>
    </xf>
    <xf numFmtId="167" fontId="2" fillId="11" borderId="2" xfId="3" applyNumberFormat="1" applyFont="1" applyFill="1" applyBorder="1" applyProtection="1">
      <protection hidden="1"/>
    </xf>
    <xf numFmtId="167" fontId="2" fillId="11" borderId="90" xfId="3" applyNumberFormat="1" applyFont="1" applyFill="1" applyBorder="1" applyProtection="1"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alignment horizontal="center" vertical="center" wrapText="1"/>
      <protection hidden="1"/>
    </xf>
    <xf numFmtId="0" fontId="0" fillId="0" borderId="4" xfId="0" applyFill="1" applyBorder="1" applyAlignment="1">
      <alignment vertical="center"/>
    </xf>
    <xf numFmtId="0" fontId="0" fillId="5" borderId="4" xfId="0" applyFill="1" applyBorder="1" applyAlignment="1" applyProtection="1">
      <alignment horizontal="center" vertical="center" wrapText="1"/>
      <protection locked="0"/>
    </xf>
    <xf numFmtId="2" fontId="0" fillId="5" borderId="13" xfId="0" applyNumberFormat="1" applyFill="1" applyBorder="1" applyAlignment="1" applyProtection="1">
      <alignment horizontal="center" vertical="center"/>
      <protection locked="0"/>
    </xf>
    <xf numFmtId="0" fontId="14" fillId="5" borderId="4" xfId="0" applyFont="1" applyFill="1" applyBorder="1" applyAlignment="1" applyProtection="1">
      <alignment horizontal="center" vertical="center"/>
      <protection locked="0"/>
    </xf>
    <xf numFmtId="0" fontId="0" fillId="5" borderId="35" xfId="0" applyFill="1" applyBorder="1" applyAlignment="1" applyProtection="1">
      <alignment horizontal="center" vertical="center" shrinkToFit="1"/>
      <protection locked="0"/>
    </xf>
    <xf numFmtId="0" fontId="0" fillId="5" borderId="13" xfId="0" applyFill="1" applyBorder="1" applyAlignment="1" applyProtection="1">
      <alignment horizontal="center" vertical="center" shrinkToFit="1"/>
      <protection locked="0"/>
    </xf>
    <xf numFmtId="0" fontId="0" fillId="5" borderId="7" xfId="0" applyFill="1" applyBorder="1" applyAlignment="1" applyProtection="1">
      <alignment horizontal="center" vertical="center"/>
      <protection locked="0"/>
    </xf>
    <xf numFmtId="0" fontId="0" fillId="5" borderId="8" xfId="0" applyFill="1" applyBorder="1" applyAlignment="1" applyProtection="1">
      <alignment horizontal="center" vertical="center"/>
      <protection locked="0"/>
    </xf>
    <xf numFmtId="166" fontId="7" fillId="5" borderId="30" xfId="1" applyNumberFormat="1" applyFont="1" applyFill="1" applyBorder="1" applyAlignment="1" applyProtection="1">
      <alignment vertical="center"/>
      <protection locked="0"/>
    </xf>
    <xf numFmtId="166" fontId="7" fillId="0" borderId="4" xfId="1" applyNumberFormat="1" applyFont="1" applyFill="1" applyBorder="1" applyAlignment="1" applyProtection="1">
      <alignment vertical="center"/>
      <protection hidden="1"/>
    </xf>
    <xf numFmtId="0" fontId="0" fillId="5" borderId="4" xfId="0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/>
    </xf>
    <xf numFmtId="0" fontId="0" fillId="13" borderId="22" xfId="0" applyFill="1" applyBorder="1" applyAlignment="1">
      <alignment horizontal="center" wrapText="1"/>
    </xf>
    <xf numFmtId="0" fontId="0" fillId="13" borderId="4" xfId="0" applyFill="1" applyBorder="1" applyAlignment="1" applyProtection="1">
      <alignment horizontal="center" vertical="center"/>
      <protection hidden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" fontId="2" fillId="7" borderId="89" xfId="3" applyNumberFormat="1" applyFont="1" applyFill="1" applyBorder="1" applyProtection="1">
      <protection hidden="1"/>
    </xf>
    <xf numFmtId="171" fontId="8" fillId="0" borderId="0" xfId="0" applyNumberFormat="1" applyFont="1"/>
    <xf numFmtId="171" fontId="0" fillId="0" borderId="0" xfId="0" applyNumberFormat="1" applyAlignment="1">
      <alignment horizontal="right"/>
    </xf>
    <xf numFmtId="170" fontId="0" fillId="0" borderId="0" xfId="0" applyNumberFormat="1"/>
    <xf numFmtId="0" fontId="8" fillId="0" borderId="0" xfId="0" applyFont="1" applyAlignment="1">
      <alignment horizontal="right"/>
    </xf>
    <xf numFmtId="171" fontId="0" fillId="0" borderId="0" xfId="0" applyNumberFormat="1"/>
    <xf numFmtId="0" fontId="18" fillId="7" borderId="86" xfId="3" applyFont="1" applyFill="1" applyBorder="1" applyProtection="1">
      <protection hidden="1"/>
    </xf>
    <xf numFmtId="167" fontId="18" fillId="7" borderId="47" xfId="3" applyNumberFormat="1" applyFont="1" applyFill="1" applyBorder="1" applyProtection="1">
      <protection hidden="1"/>
    </xf>
    <xf numFmtId="0" fontId="0" fillId="0" borderId="0" xfId="0" applyBorder="1" applyAlignment="1">
      <alignment horizontal="center" vertical="center"/>
    </xf>
    <xf numFmtId="0" fontId="2" fillId="8" borderId="53" xfId="3" applyFont="1" applyFill="1" applyBorder="1" applyAlignment="1" applyProtection="1">
      <alignment horizontal="right" vertical="center"/>
      <protection hidden="1"/>
    </xf>
    <xf numFmtId="0" fontId="2" fillId="8" borderId="9" xfId="3" applyFont="1" applyFill="1" applyBorder="1" applyAlignment="1" applyProtection="1">
      <alignment horizontal="right" vertical="center"/>
      <protection hidden="1"/>
    </xf>
    <xf numFmtId="0" fontId="2" fillId="8" borderId="28" xfId="3" applyFont="1" applyFill="1" applyBorder="1" applyAlignment="1" applyProtection="1">
      <alignment horizontal="right" vertical="center"/>
      <protection hidden="1"/>
    </xf>
    <xf numFmtId="1" fontId="18" fillId="7" borderId="24" xfId="3" applyNumberFormat="1" applyFont="1" applyFill="1" applyBorder="1" applyAlignment="1" applyProtection="1">
      <alignment vertical="center"/>
      <protection hidden="1"/>
    </xf>
    <xf numFmtId="0" fontId="2" fillId="7" borderId="54" xfId="3" applyFont="1" applyFill="1" applyBorder="1" applyAlignment="1" applyProtection="1">
      <alignment vertical="center"/>
      <protection hidden="1"/>
    </xf>
    <xf numFmtId="0" fontId="2" fillId="11" borderId="53" xfId="3" applyFont="1" applyFill="1" applyBorder="1" applyAlignment="1" applyProtection="1">
      <alignment horizontal="right" vertical="center"/>
      <protection hidden="1"/>
    </xf>
    <xf numFmtId="0" fontId="11" fillId="11" borderId="101" xfId="3" applyFont="1" applyFill="1" applyBorder="1" applyAlignment="1" applyProtection="1">
      <alignment vertical="center"/>
      <protection hidden="1"/>
    </xf>
    <xf numFmtId="0" fontId="11" fillId="8" borderId="102" xfId="3" applyFont="1" applyFill="1" applyBorder="1" applyAlignment="1" applyProtection="1">
      <alignment vertical="center"/>
      <protection hidden="1"/>
    </xf>
    <xf numFmtId="0" fontId="2" fillId="9" borderId="53" xfId="3" applyFont="1" applyFill="1" applyBorder="1" applyAlignment="1" applyProtection="1">
      <alignment horizontal="right" vertical="center"/>
      <protection hidden="1"/>
    </xf>
    <xf numFmtId="0" fontId="2" fillId="10" borderId="53" xfId="3" applyFill="1" applyBorder="1" applyAlignment="1" applyProtection="1">
      <alignment horizontal="right" vertical="center"/>
      <protection hidden="1"/>
    </xf>
    <xf numFmtId="0" fontId="2" fillId="10" borderId="9" xfId="3" applyFill="1" applyBorder="1" applyAlignment="1" applyProtection="1">
      <alignment horizontal="right" vertical="center"/>
      <protection hidden="1"/>
    </xf>
    <xf numFmtId="0" fontId="2" fillId="13" borderId="93" xfId="3" applyFont="1" applyFill="1" applyBorder="1" applyAlignment="1" applyProtection="1">
      <alignment horizontal="center" vertical="center"/>
      <protection locked="0" hidden="1"/>
    </xf>
    <xf numFmtId="0" fontId="11" fillId="9" borderId="102" xfId="3" applyFont="1" applyFill="1" applyBorder="1" applyAlignment="1" applyProtection="1">
      <alignment vertical="center"/>
      <protection hidden="1"/>
    </xf>
    <xf numFmtId="170" fontId="0" fillId="0" borderId="10" xfId="0" applyNumberFormat="1" applyBorder="1"/>
    <xf numFmtId="166" fontId="0" fillId="0" borderId="10" xfId="0" applyNumberFormat="1" applyBorder="1"/>
    <xf numFmtId="171" fontId="0" fillId="0" borderId="10" xfId="0" applyNumberFormat="1" applyBorder="1"/>
    <xf numFmtId="0" fontId="2" fillId="7" borderId="104" xfId="3" applyFont="1" applyFill="1" applyBorder="1" applyAlignment="1" applyProtection="1">
      <alignment vertical="center"/>
      <protection hidden="1"/>
    </xf>
    <xf numFmtId="1" fontId="11" fillId="7" borderId="101" xfId="3" applyNumberFormat="1" applyFont="1" applyFill="1" applyBorder="1" applyAlignment="1" applyProtection="1">
      <alignment vertical="center"/>
      <protection hidden="1"/>
    </xf>
    <xf numFmtId="1" fontId="11" fillId="7" borderId="99" xfId="3" applyNumberFormat="1" applyFont="1" applyFill="1" applyBorder="1" applyAlignment="1" applyProtection="1">
      <alignment vertical="center"/>
      <protection hidden="1"/>
    </xf>
    <xf numFmtId="0" fontId="10" fillId="0" borderId="22" xfId="0" applyFont="1" applyBorder="1"/>
    <xf numFmtId="3" fontId="0" fillId="5" borderId="13" xfId="0" applyNumberFormat="1" applyFill="1" applyBorder="1" applyAlignment="1" applyProtection="1">
      <alignment horizontal="right" vertical="center" shrinkToFit="1"/>
      <protection locked="0"/>
    </xf>
    <xf numFmtId="3" fontId="0" fillId="5" borderId="35" xfId="0" applyNumberFormat="1" applyFill="1" applyBorder="1" applyAlignment="1" applyProtection="1">
      <alignment horizontal="right" vertical="center" shrinkToFit="1"/>
      <protection locked="0"/>
    </xf>
    <xf numFmtId="3" fontId="0" fillId="5" borderId="13" xfId="0" applyNumberFormat="1" applyFill="1" applyBorder="1" applyAlignment="1" applyProtection="1">
      <alignment horizontal="right" vertical="center" wrapText="1"/>
      <protection locked="0"/>
    </xf>
    <xf numFmtId="172" fontId="7" fillId="5" borderId="30" xfId="1" applyNumberFormat="1" applyFont="1" applyFill="1" applyBorder="1" applyAlignment="1" applyProtection="1">
      <alignment vertical="center"/>
      <protection locked="0"/>
    </xf>
    <xf numFmtId="0" fontId="0" fillId="5" borderId="6" xfId="0" applyFill="1" applyBorder="1" applyAlignment="1" applyProtection="1">
      <alignment vertical="center" wrapText="1"/>
      <protection locked="0"/>
    </xf>
    <xf numFmtId="0" fontId="0" fillId="5" borderId="41" xfId="0" applyFill="1" applyBorder="1" applyAlignment="1" applyProtection="1">
      <alignment vertical="center" wrapText="1"/>
      <protection locked="0"/>
    </xf>
    <xf numFmtId="0" fontId="0" fillId="5" borderId="5" xfId="0" applyFill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protection hidden="1"/>
    </xf>
    <xf numFmtId="0" fontId="4" fillId="0" borderId="32" xfId="0" applyFont="1" applyBorder="1" applyAlignment="1" applyProtection="1">
      <protection hidden="1"/>
    </xf>
    <xf numFmtId="0" fontId="4" fillId="0" borderId="32" xfId="0" applyFont="1" applyBorder="1" applyAlignment="1" applyProtection="1">
      <alignment vertical="center"/>
      <protection hidden="1"/>
    </xf>
    <xf numFmtId="0" fontId="6" fillId="0" borderId="26" xfId="0" applyFont="1" applyBorder="1" applyProtection="1">
      <protection hidden="1"/>
    </xf>
    <xf numFmtId="0" fontId="0" fillId="0" borderId="0" xfId="0" applyProtection="1">
      <protection hidden="1"/>
    </xf>
    <xf numFmtId="0" fontId="8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0" fontId="2" fillId="0" borderId="0" xfId="3" applyProtection="1">
      <protection hidden="1"/>
    </xf>
    <xf numFmtId="0" fontId="11" fillId="0" borderId="11" xfId="3" applyFont="1" applyBorder="1" applyAlignment="1" applyProtection="1">
      <alignment vertical="center"/>
      <protection hidden="1"/>
    </xf>
    <xf numFmtId="0" fontId="11" fillId="0" borderId="7" xfId="3" applyFont="1" applyBorder="1" applyAlignment="1" applyProtection="1">
      <alignment vertical="center"/>
      <protection hidden="1"/>
    </xf>
    <xf numFmtId="0" fontId="11" fillId="0" borderId="8" xfId="3" applyFont="1" applyBorder="1" applyProtection="1">
      <protection hidden="1"/>
    </xf>
    <xf numFmtId="0" fontId="2" fillId="3" borderId="10" xfId="3" applyFill="1" applyBorder="1" applyProtection="1">
      <protection hidden="1"/>
    </xf>
    <xf numFmtId="0" fontId="2" fillId="0" borderId="0" xfId="3" applyAlignment="1" applyProtection="1">
      <alignment horizontal="center" vertical="center"/>
      <protection hidden="1"/>
    </xf>
    <xf numFmtId="0" fontId="11" fillId="0" borderId="9" xfId="3" applyFont="1" applyBorder="1" applyAlignment="1" applyProtection="1">
      <alignment vertical="center"/>
      <protection hidden="1"/>
    </xf>
    <xf numFmtId="0" fontId="11" fillId="0" borderId="55" xfId="3" applyFont="1" applyBorder="1" applyAlignment="1" applyProtection="1">
      <alignment vertical="center"/>
      <protection hidden="1"/>
    </xf>
    <xf numFmtId="0" fontId="2" fillId="2" borderId="10" xfId="3" applyFill="1" applyBorder="1" applyProtection="1">
      <protection hidden="1"/>
    </xf>
    <xf numFmtId="0" fontId="11" fillId="0" borderId="10" xfId="3" applyFont="1" applyBorder="1" applyAlignment="1" applyProtection="1">
      <alignment vertical="center"/>
      <protection hidden="1"/>
    </xf>
    <xf numFmtId="0" fontId="2" fillId="0" borderId="0" xfId="3" applyFont="1" applyProtection="1">
      <protection hidden="1"/>
    </xf>
    <xf numFmtId="0" fontId="2" fillId="0" borderId="0" xfId="3" applyFont="1" applyBorder="1" applyProtection="1">
      <protection hidden="1"/>
    </xf>
    <xf numFmtId="0" fontId="11" fillId="7" borderId="27" xfId="3" applyFont="1" applyFill="1" applyBorder="1" applyProtection="1">
      <protection hidden="1"/>
    </xf>
    <xf numFmtId="0" fontId="11" fillId="7" borderId="12" xfId="3" applyFont="1" applyFill="1" applyBorder="1" applyProtection="1">
      <protection hidden="1"/>
    </xf>
    <xf numFmtId="0" fontId="11" fillId="7" borderId="92" xfId="3" applyFont="1" applyFill="1" applyBorder="1" applyProtection="1">
      <protection hidden="1"/>
    </xf>
    <xf numFmtId="0" fontId="11" fillId="7" borderId="48" xfId="3" applyFont="1" applyFill="1" applyBorder="1" applyProtection="1">
      <protection hidden="1"/>
    </xf>
    <xf numFmtId="0" fontId="2" fillId="0" borderId="0" xfId="3" applyAlignment="1" applyProtection="1">
      <alignment wrapText="1"/>
      <protection hidden="1"/>
    </xf>
    <xf numFmtId="0" fontId="2" fillId="7" borderId="13" xfId="3" applyFont="1" applyFill="1" applyBorder="1" applyAlignment="1" applyProtection="1">
      <alignment vertical="center"/>
      <protection hidden="1"/>
    </xf>
    <xf numFmtId="0" fontId="2" fillId="7" borderId="45" xfId="3" applyFont="1" applyFill="1" applyBorder="1" applyAlignment="1" applyProtection="1">
      <alignment vertical="center"/>
      <protection hidden="1"/>
    </xf>
    <xf numFmtId="0" fontId="2" fillId="13" borderId="93" xfId="3" applyFont="1" applyFill="1" applyBorder="1" applyAlignment="1" applyProtection="1">
      <alignment horizontal="center" vertical="center"/>
      <protection hidden="1"/>
    </xf>
    <xf numFmtId="0" fontId="2" fillId="7" borderId="33" xfId="3" applyFont="1" applyFill="1" applyBorder="1" applyAlignment="1" applyProtection="1">
      <alignment horizontal="left" vertical="center"/>
      <protection hidden="1"/>
    </xf>
    <xf numFmtId="0" fontId="2" fillId="7" borderId="52" xfId="3" applyFont="1" applyFill="1" applyBorder="1" applyAlignment="1" applyProtection="1">
      <alignment horizontal="left" vertical="center"/>
      <protection hidden="1"/>
    </xf>
    <xf numFmtId="0" fontId="2" fillId="7" borderId="16" xfId="3" applyFont="1" applyFill="1" applyBorder="1" applyAlignment="1" applyProtection="1">
      <alignment horizontal="left" vertical="center"/>
      <protection hidden="1"/>
    </xf>
    <xf numFmtId="0" fontId="2" fillId="7" borderId="50" xfId="3" applyFont="1" applyFill="1" applyBorder="1" applyAlignment="1" applyProtection="1">
      <alignment horizontal="left" vertical="center"/>
      <protection hidden="1"/>
    </xf>
    <xf numFmtId="0" fontId="2" fillId="7" borderId="20" xfId="3" applyFont="1" applyFill="1" applyBorder="1" applyAlignment="1" applyProtection="1">
      <alignment horizontal="left" vertical="center"/>
      <protection hidden="1"/>
    </xf>
    <xf numFmtId="0" fontId="2" fillId="7" borderId="6" xfId="3" applyFont="1" applyFill="1" applyBorder="1" applyAlignment="1" applyProtection="1">
      <alignment horizontal="left" vertical="center"/>
      <protection hidden="1"/>
    </xf>
    <xf numFmtId="0" fontId="11" fillId="0" borderId="0" xfId="3" applyFont="1" applyProtection="1">
      <protection hidden="1"/>
    </xf>
    <xf numFmtId="0" fontId="2" fillId="9" borderId="16" xfId="3" applyFont="1" applyFill="1" applyBorder="1" applyAlignment="1" applyProtection="1">
      <alignment horizontal="left" vertical="center"/>
      <protection hidden="1"/>
    </xf>
    <xf numFmtId="0" fontId="2" fillId="9" borderId="20" xfId="3" applyFont="1" applyFill="1" applyBorder="1" applyAlignment="1" applyProtection="1">
      <alignment horizontal="left" vertical="center"/>
      <protection hidden="1"/>
    </xf>
    <xf numFmtId="0" fontId="2" fillId="0" borderId="0" xfId="3" applyFont="1" applyFill="1" applyBorder="1" applyProtection="1">
      <protection hidden="1"/>
    </xf>
    <xf numFmtId="0" fontId="2" fillId="0" borderId="0" xfId="3" applyFill="1" applyProtection="1">
      <protection hidden="1"/>
    </xf>
    <xf numFmtId="0" fontId="2" fillId="2" borderId="30" xfId="3" applyFill="1" applyBorder="1" applyProtection="1">
      <protection hidden="1"/>
    </xf>
    <xf numFmtId="0" fontId="2" fillId="2" borderId="37" xfId="3" applyFill="1" applyBorder="1" applyProtection="1">
      <protection hidden="1"/>
    </xf>
    <xf numFmtId="0" fontId="2" fillId="0" borderId="23" xfId="3" applyBorder="1" applyAlignment="1" applyProtection="1">
      <alignment vertical="center"/>
      <protection hidden="1"/>
    </xf>
    <xf numFmtId="0" fontId="2" fillId="0" borderId="43" xfId="3" applyBorder="1" applyAlignment="1" applyProtection="1">
      <alignment vertical="center"/>
      <protection hidden="1"/>
    </xf>
    <xf numFmtId="0" fontId="2" fillId="0" borderId="40" xfId="3" applyBorder="1" applyAlignment="1" applyProtection="1">
      <alignment vertical="center"/>
      <protection hidden="1"/>
    </xf>
    <xf numFmtId="167" fontId="2" fillId="0" borderId="0" xfId="3" applyNumberFormat="1" applyProtection="1">
      <protection hidden="1"/>
    </xf>
    <xf numFmtId="0" fontId="2" fillId="0" borderId="11" xfId="3" applyFont="1" applyBorder="1" applyAlignment="1" applyProtection="1">
      <alignment vertical="center"/>
      <protection hidden="1"/>
    </xf>
    <xf numFmtId="0" fontId="2" fillId="0" borderId="14" xfId="3" applyBorder="1" applyProtection="1">
      <protection hidden="1"/>
    </xf>
    <xf numFmtId="0" fontId="2" fillId="0" borderId="14" xfId="3" applyFill="1" applyBorder="1" applyAlignment="1" applyProtection="1">
      <protection hidden="1"/>
    </xf>
    <xf numFmtId="0" fontId="0" fillId="5" borderId="16" xfId="0" applyFill="1" applyBorder="1" applyAlignment="1" applyProtection="1">
      <alignment horizontal="center" vertical="center" wrapText="1" shrinkToFit="1"/>
      <protection locked="0"/>
    </xf>
    <xf numFmtId="0" fontId="0" fillId="5" borderId="33" xfId="0" applyFill="1" applyBorder="1" applyAlignment="1" applyProtection="1">
      <alignment horizontal="center" vertical="center" wrapText="1"/>
      <protection locked="0"/>
    </xf>
    <xf numFmtId="0" fontId="0" fillId="5" borderId="20" xfId="0" applyFill="1" applyBorder="1" applyAlignment="1" applyProtection="1">
      <alignment horizontal="center" vertical="center" wrapText="1" shrinkToFit="1"/>
      <protection locked="0"/>
    </xf>
    <xf numFmtId="0" fontId="0" fillId="0" borderId="5" xfId="0" applyFill="1" applyBorder="1" applyAlignment="1">
      <alignment vertical="center"/>
    </xf>
    <xf numFmtId="2" fontId="0" fillId="5" borderId="16" xfId="0" applyNumberFormat="1" applyFill="1" applyBorder="1" applyAlignment="1" applyProtection="1">
      <alignment horizontal="center" vertical="center"/>
      <protection locked="0"/>
    </xf>
    <xf numFmtId="0" fontId="14" fillId="5" borderId="5" xfId="0" applyFont="1" applyFill="1" applyBorder="1" applyAlignment="1" applyProtection="1">
      <alignment horizontal="center" vertical="center"/>
      <protection locked="0"/>
    </xf>
    <xf numFmtId="0" fontId="0" fillId="0" borderId="5" xfId="0" applyFill="1" applyBorder="1" applyAlignment="1" applyProtection="1">
      <alignment horizontal="center" vertical="center" wrapText="1"/>
      <protection hidden="1"/>
    </xf>
    <xf numFmtId="0" fontId="0" fillId="0" borderId="5" xfId="0" applyFill="1" applyBorder="1" applyAlignment="1" applyProtection="1">
      <alignment horizontal="center" vertical="center"/>
      <protection hidden="1"/>
    </xf>
    <xf numFmtId="0" fontId="0" fillId="13" borderId="35" xfId="0" applyFill="1" applyBorder="1" applyAlignment="1" applyProtection="1">
      <alignment horizontal="center" vertical="center"/>
      <protection hidden="1"/>
    </xf>
    <xf numFmtId="3" fontId="0" fillId="5" borderId="32" xfId="0" applyNumberFormat="1" applyFill="1" applyBorder="1" applyAlignment="1" applyProtection="1">
      <alignment horizontal="right" vertical="center" shrinkToFit="1"/>
      <protection locked="0"/>
    </xf>
    <xf numFmtId="3" fontId="0" fillId="5" borderId="16" xfId="0" applyNumberFormat="1" applyFill="1" applyBorder="1" applyAlignment="1" applyProtection="1">
      <alignment horizontal="right" vertical="center" wrapText="1" shrinkToFit="1"/>
      <protection locked="0"/>
    </xf>
    <xf numFmtId="0" fontId="0" fillId="5" borderId="9" xfId="0" applyFill="1" applyBorder="1" applyAlignment="1" applyProtection="1">
      <alignment horizontal="center" vertical="center"/>
      <protection locked="0"/>
    </xf>
    <xf numFmtId="0" fontId="0" fillId="5" borderId="10" xfId="0" applyFill="1" applyBorder="1" applyAlignment="1" applyProtection="1">
      <alignment horizontal="center" vertical="center"/>
      <protection locked="0"/>
    </xf>
    <xf numFmtId="166" fontId="7" fillId="5" borderId="34" xfId="1" applyNumberFormat="1" applyFont="1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horizontal="center" vertical="center"/>
      <protection locked="0"/>
    </xf>
    <xf numFmtId="2" fontId="12" fillId="5" borderId="16" xfId="0" applyNumberFormat="1" applyFont="1" applyFill="1" applyBorder="1" applyAlignment="1" applyProtection="1">
      <alignment horizontal="center" vertical="center"/>
      <protection locked="0"/>
    </xf>
    <xf numFmtId="3" fontId="0" fillId="5" borderId="94" xfId="0" applyNumberFormat="1" applyFill="1" applyBorder="1" applyAlignment="1" applyProtection="1">
      <alignment horizontal="right" vertical="center" shrinkToFit="1"/>
      <protection locked="0"/>
    </xf>
    <xf numFmtId="3" fontId="0" fillId="5" borderId="33" xfId="0" applyNumberFormat="1" applyFill="1" applyBorder="1" applyAlignment="1" applyProtection="1">
      <alignment horizontal="right" vertical="center" wrapText="1"/>
      <protection locked="0"/>
    </xf>
    <xf numFmtId="0" fontId="0" fillId="0" borderId="6" xfId="0" applyFill="1" applyBorder="1" applyAlignment="1">
      <alignment vertical="center"/>
    </xf>
    <xf numFmtId="2" fontId="0" fillId="5" borderId="20" xfId="0" applyNumberFormat="1" applyFill="1" applyBorder="1" applyAlignment="1" applyProtection="1">
      <alignment horizontal="center" vertical="center"/>
      <protection locked="0"/>
    </xf>
    <xf numFmtId="0" fontId="14" fillId="5" borderId="6" xfId="0" applyFont="1" applyFill="1" applyBorder="1" applyAlignment="1" applyProtection="1">
      <alignment horizontal="center" vertical="center"/>
      <protection locked="0"/>
    </xf>
    <xf numFmtId="0" fontId="0" fillId="0" borderId="6" xfId="0" applyFill="1" applyBorder="1" applyAlignment="1" applyProtection="1">
      <alignment horizontal="center" vertical="center" wrapText="1"/>
      <protection hidden="1"/>
    </xf>
    <xf numFmtId="0" fontId="0" fillId="0" borderId="6" xfId="0" applyFill="1" applyBorder="1" applyAlignment="1" applyProtection="1">
      <alignment horizontal="center" vertical="center"/>
      <protection hidden="1"/>
    </xf>
    <xf numFmtId="0" fontId="0" fillId="13" borderId="21" xfId="0" applyFill="1" applyBorder="1" applyAlignment="1" applyProtection="1">
      <alignment horizontal="center" vertical="center"/>
      <protection hidden="1"/>
    </xf>
    <xf numFmtId="3" fontId="0" fillId="5" borderId="21" xfId="0" applyNumberFormat="1" applyFill="1" applyBorder="1" applyAlignment="1" applyProtection="1">
      <alignment horizontal="right" vertical="center" shrinkToFit="1"/>
      <protection locked="0"/>
    </xf>
    <xf numFmtId="0" fontId="0" fillId="5" borderId="21" xfId="0" applyFill="1" applyBorder="1" applyAlignment="1" applyProtection="1">
      <alignment horizontal="center" vertical="center" shrinkToFit="1"/>
      <protection locked="0"/>
    </xf>
    <xf numFmtId="3" fontId="0" fillId="5" borderId="95" xfId="0" applyNumberFormat="1" applyFill="1" applyBorder="1" applyAlignment="1" applyProtection="1">
      <alignment horizontal="right" vertical="center" shrinkToFit="1"/>
      <protection locked="0"/>
    </xf>
    <xf numFmtId="3" fontId="0" fillId="5" borderId="20" xfId="0" applyNumberFormat="1" applyFill="1" applyBorder="1" applyAlignment="1" applyProtection="1">
      <alignment horizontal="right" vertical="center" wrapText="1" shrinkToFit="1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166" fontId="7" fillId="5" borderId="3" xfId="1" applyNumberFormat="1" applyFont="1" applyFill="1" applyBorder="1" applyAlignment="1" applyProtection="1">
      <alignment vertical="center"/>
      <protection locked="0"/>
    </xf>
    <xf numFmtId="166" fontId="7" fillId="0" borderId="48" xfId="1" applyNumberFormat="1" applyFont="1" applyFill="1" applyBorder="1" applyAlignment="1" applyProtection="1">
      <alignment vertical="center"/>
      <protection hidden="1"/>
    </xf>
    <xf numFmtId="0" fontId="0" fillId="5" borderId="6" xfId="0" applyFill="1" applyBorder="1" applyAlignment="1" applyProtection="1">
      <alignment horizontal="center" vertical="center"/>
      <protection locked="0"/>
    </xf>
    <xf numFmtId="1" fontId="2" fillId="7" borderId="54" xfId="3" applyNumberFormat="1" applyFont="1" applyFill="1" applyBorder="1" applyAlignment="1" applyProtection="1">
      <alignment vertical="center"/>
      <protection hidden="1"/>
    </xf>
    <xf numFmtId="1" fontId="2" fillId="7" borderId="25" xfId="3" applyNumberFormat="1" applyFont="1" applyFill="1" applyBorder="1" applyAlignment="1" applyProtection="1">
      <alignment vertical="center"/>
      <protection hidden="1"/>
    </xf>
    <xf numFmtId="1" fontId="2" fillId="11" borderId="55" xfId="3" applyNumberFormat="1" applyFont="1" applyFill="1" applyBorder="1" applyAlignment="1" applyProtection="1">
      <alignment vertical="center"/>
      <protection hidden="1"/>
    </xf>
    <xf numFmtId="1" fontId="11" fillId="11" borderId="99" xfId="3" applyNumberFormat="1" applyFont="1" applyFill="1" applyBorder="1" applyAlignment="1" applyProtection="1">
      <alignment vertical="center"/>
      <protection hidden="1"/>
    </xf>
    <xf numFmtId="1" fontId="2" fillId="8" borderId="54" xfId="3" applyNumberFormat="1" applyFont="1" applyFill="1" applyBorder="1" applyAlignment="1" applyProtection="1">
      <alignment vertical="center"/>
      <protection hidden="1"/>
    </xf>
    <xf numFmtId="1" fontId="11" fillId="8" borderId="103" xfId="3" applyNumberFormat="1" applyFont="1" applyFill="1" applyBorder="1" applyAlignment="1" applyProtection="1">
      <alignment vertical="center"/>
      <protection hidden="1"/>
    </xf>
    <xf numFmtId="1" fontId="2" fillId="9" borderId="54" xfId="3" applyNumberFormat="1" applyFont="1" applyFill="1" applyBorder="1" applyAlignment="1" applyProtection="1">
      <alignment vertical="center"/>
      <protection hidden="1"/>
    </xf>
    <xf numFmtId="1" fontId="2" fillId="9" borderId="104" xfId="3" applyNumberFormat="1" applyFont="1" applyFill="1" applyBorder="1" applyAlignment="1" applyProtection="1">
      <alignment vertical="center"/>
      <protection hidden="1"/>
    </xf>
    <xf numFmtId="1" fontId="11" fillId="9" borderId="103" xfId="3" applyNumberFormat="1" applyFont="1" applyFill="1" applyBorder="1" applyAlignment="1" applyProtection="1">
      <alignment vertical="center"/>
      <protection hidden="1"/>
    </xf>
    <xf numFmtId="1" fontId="2" fillId="10" borderId="54" xfId="3" applyNumberFormat="1" applyFont="1" applyFill="1" applyBorder="1" applyAlignment="1" applyProtection="1">
      <alignment vertical="center"/>
      <protection hidden="1"/>
    </xf>
    <xf numFmtId="1" fontId="2" fillId="10" borderId="26" xfId="3" applyNumberFormat="1" applyFont="1" applyFill="1" applyBorder="1" applyAlignment="1" applyProtection="1">
      <alignment vertical="center"/>
      <protection hidden="1"/>
    </xf>
    <xf numFmtId="1" fontId="2" fillId="11" borderId="89" xfId="3" applyNumberFormat="1" applyFont="1" applyFill="1" applyBorder="1" applyProtection="1">
      <protection hidden="1"/>
    </xf>
    <xf numFmtId="1" fontId="2" fillId="8" borderId="89" xfId="3" applyNumberFormat="1" applyFont="1" applyFill="1" applyBorder="1" applyProtection="1">
      <protection hidden="1"/>
    </xf>
    <xf numFmtId="1" fontId="2" fillId="9" borderId="88" xfId="3" applyNumberFormat="1" applyFont="1" applyFill="1" applyBorder="1" applyProtection="1">
      <protection hidden="1"/>
    </xf>
    <xf numFmtId="1" fontId="2" fillId="10" borderId="0" xfId="3" applyNumberFormat="1" applyFill="1" applyProtection="1">
      <protection hidden="1"/>
    </xf>
    <xf numFmtId="0" fontId="8" fillId="0" borderId="48" xfId="0" applyFont="1" applyBorder="1" applyAlignment="1" applyProtection="1">
      <alignment horizontal="center" vertical="center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2" xfId="0" applyFont="1" applyBorder="1" applyAlignment="1" applyProtection="1">
      <alignment horizontal="center" vertical="center"/>
      <protection hidden="1"/>
    </xf>
    <xf numFmtId="0" fontId="0" fillId="0" borderId="3" xfId="0" applyFont="1" applyBorder="1" applyAlignment="1" applyProtection="1">
      <alignment horizontal="center" vertical="center"/>
      <protection hidden="1"/>
    </xf>
    <xf numFmtId="0" fontId="0" fillId="6" borderId="7" xfId="0" applyFont="1" applyFill="1" applyBorder="1" applyAlignment="1" applyProtection="1">
      <alignment horizontal="center" vertical="center"/>
      <protection hidden="1"/>
    </xf>
    <xf numFmtId="0" fontId="8" fillId="6" borderId="8" xfId="0" applyFont="1" applyFill="1" applyBorder="1" applyAlignment="1" applyProtection="1">
      <alignment horizontal="center" vertical="center"/>
      <protection hidden="1"/>
    </xf>
    <xf numFmtId="0" fontId="0" fillId="6" borderId="30" xfId="0" applyFill="1" applyBorder="1" applyAlignment="1" applyProtection="1">
      <alignment horizontal="right" vertical="center"/>
      <protection hidden="1"/>
    </xf>
    <xf numFmtId="0" fontId="0" fillId="6" borderId="30" xfId="0" applyFill="1" applyBorder="1" applyProtection="1">
      <protection hidden="1"/>
    </xf>
    <xf numFmtId="2" fontId="0" fillId="6" borderId="30" xfId="0" applyNumberFormat="1" applyFill="1" applyBorder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0" fillId="0" borderId="9" xfId="0" applyFont="1" applyBorder="1" applyAlignment="1" applyProtection="1">
      <alignment horizontal="center" vertical="center"/>
      <protection hidden="1"/>
    </xf>
    <xf numFmtId="0" fontId="8" fillId="0" borderId="10" xfId="0" applyFont="1" applyFill="1" applyBorder="1" applyAlignment="1" applyProtection="1">
      <alignment horizontal="center" vertical="center"/>
      <protection hidden="1"/>
    </xf>
    <xf numFmtId="0" fontId="8" fillId="0" borderId="34" xfId="0" applyFont="1" applyFill="1" applyBorder="1" applyAlignment="1" applyProtection="1">
      <alignment horizontal="right" vertical="center"/>
      <protection hidden="1"/>
    </xf>
    <xf numFmtId="0" fontId="0" fillId="0" borderId="34" xfId="0" applyFill="1" applyBorder="1" applyProtection="1">
      <protection hidden="1"/>
    </xf>
    <xf numFmtId="2" fontId="0" fillId="0" borderId="5" xfId="0" applyNumberFormat="1" applyFill="1" applyBorder="1" applyProtection="1">
      <protection hidden="1"/>
    </xf>
    <xf numFmtId="0" fontId="0" fillId="6" borderId="9" xfId="0" applyFont="1" applyFill="1" applyBorder="1" applyAlignment="1" applyProtection="1">
      <alignment horizontal="center" vertical="center"/>
      <protection hidden="1"/>
    </xf>
    <xf numFmtId="0" fontId="8" fillId="6" borderId="10" xfId="0" applyFont="1" applyFill="1" applyBorder="1" applyAlignment="1" applyProtection="1">
      <alignment horizontal="center" vertical="center"/>
      <protection hidden="1"/>
    </xf>
    <xf numFmtId="0" fontId="0" fillId="6" borderId="34" xfId="0" applyFill="1" applyBorder="1" applyAlignment="1" applyProtection="1">
      <alignment horizontal="right" vertical="center"/>
      <protection hidden="1"/>
    </xf>
    <xf numFmtId="0" fontId="0" fillId="6" borderId="34" xfId="0" applyFill="1" applyBorder="1" applyProtection="1">
      <protection hidden="1"/>
    </xf>
    <xf numFmtId="2" fontId="0" fillId="6" borderId="93" xfId="0" applyNumberFormat="1" applyFill="1" applyBorder="1" applyProtection="1">
      <protection hidden="1"/>
    </xf>
    <xf numFmtId="0" fontId="0" fillId="0" borderId="9" xfId="0" applyFont="1" applyFill="1" applyBorder="1" applyAlignment="1" applyProtection="1">
      <alignment horizontal="center" vertical="center"/>
      <protection hidden="1"/>
    </xf>
    <xf numFmtId="0" fontId="0" fillId="6" borderId="1" xfId="0" applyFont="1" applyFill="1" applyBorder="1" applyAlignment="1" applyProtection="1">
      <alignment horizontal="center" vertical="center"/>
      <protection hidden="1"/>
    </xf>
    <xf numFmtId="0" fontId="8" fillId="6" borderId="2" xfId="0" applyFont="1" applyFill="1" applyBorder="1" applyAlignment="1" applyProtection="1">
      <alignment horizontal="center" vertical="center"/>
      <protection hidden="1"/>
    </xf>
    <xf numFmtId="0" fontId="0" fillId="6" borderId="3" xfId="0" applyFill="1" applyBorder="1" applyAlignment="1" applyProtection="1">
      <alignment horizontal="right" vertical="center"/>
      <protection hidden="1"/>
    </xf>
    <xf numFmtId="0" fontId="0" fillId="6" borderId="3" xfId="0" applyFill="1" applyBorder="1" applyProtection="1">
      <protection hidden="1"/>
    </xf>
    <xf numFmtId="0" fontId="0" fillId="0" borderId="48" xfId="0" applyFont="1" applyBorder="1" applyAlignment="1" applyProtection="1">
      <alignment horizontal="center" vertical="center"/>
      <protection hidden="1"/>
    </xf>
    <xf numFmtId="0" fontId="8" fillId="0" borderId="27" xfId="0" applyFont="1" applyBorder="1" applyProtection="1">
      <protection hidden="1"/>
    </xf>
    <xf numFmtId="0" fontId="8" fillId="0" borderId="12" xfId="0" applyFont="1" applyBorder="1" applyAlignment="1" applyProtection="1">
      <alignment horizontal="center" vertical="center"/>
      <protection hidden="1"/>
    </xf>
    <xf numFmtId="0" fontId="8" fillId="0" borderId="96" xfId="0" applyFont="1" applyBorder="1" applyProtection="1">
      <protection hidden="1"/>
    </xf>
    <xf numFmtId="2" fontId="8" fillId="0" borderId="96" xfId="0" applyNumberFormat="1" applyFont="1" applyBorder="1" applyProtection="1">
      <protection hidden="1"/>
    </xf>
    <xf numFmtId="0" fontId="0" fillId="6" borderId="7" xfId="0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8" fillId="0" borderId="10" xfId="0" applyFont="1" applyBorder="1" applyAlignment="1" applyProtection="1">
      <alignment horizontal="center" vertical="center"/>
      <protection hidden="1"/>
    </xf>
    <xf numFmtId="0" fontId="0" fillId="6" borderId="9" xfId="0" applyFill="1" applyBorder="1" applyAlignment="1" applyProtection="1">
      <alignment horizontal="center" vertical="center"/>
      <protection hidden="1"/>
    </xf>
    <xf numFmtId="0" fontId="0" fillId="6" borderId="1" xfId="0" applyFill="1" applyBorder="1" applyAlignment="1" applyProtection="1">
      <alignment horizontal="center"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27" xfId="0" applyBorder="1" applyProtection="1">
      <protection hidden="1"/>
    </xf>
    <xf numFmtId="0" fontId="0" fillId="0" borderId="12" xfId="0" applyBorder="1" applyProtection="1">
      <protection hidden="1"/>
    </xf>
    <xf numFmtId="0" fontId="13" fillId="0" borderId="48" xfId="0" applyFont="1" applyBorder="1" applyAlignment="1" applyProtection="1">
      <alignment horizontal="left"/>
      <protection hidden="1"/>
    </xf>
    <xf numFmtId="0" fontId="13" fillId="0" borderId="97" xfId="0" applyFont="1" applyBorder="1" applyProtection="1">
      <protection hidden="1"/>
    </xf>
    <xf numFmtId="0" fontId="13" fillId="0" borderId="98" xfId="0" applyFont="1" applyBorder="1" applyProtection="1">
      <protection hidden="1"/>
    </xf>
    <xf numFmtId="0" fontId="13" fillId="0" borderId="99" xfId="0" applyFont="1" applyBorder="1" applyProtection="1">
      <protection hidden="1"/>
    </xf>
    <xf numFmtId="0" fontId="13" fillId="0" borderId="100" xfId="0" applyFont="1" applyBorder="1" applyProtection="1">
      <protection hidden="1"/>
    </xf>
    <xf numFmtId="0" fontId="13" fillId="0" borderId="51" xfId="0" applyFont="1" applyBorder="1" applyProtection="1">
      <protection hidden="1"/>
    </xf>
    <xf numFmtId="2" fontId="13" fillId="0" borderId="51" xfId="0" applyNumberFormat="1" applyFont="1" applyBorder="1" applyProtection="1"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9" xfId="0" applyBorder="1" applyProtection="1">
      <protection hidden="1"/>
    </xf>
    <xf numFmtId="0" fontId="0" fillId="0" borderId="19" xfId="0" applyBorder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Alignment="1" applyProtection="1">
      <alignment horizontal="left"/>
      <protection hidden="1"/>
    </xf>
    <xf numFmtId="0" fontId="16" fillId="0" borderId="0" xfId="0" applyFont="1" applyBorder="1" applyAlignment="1" applyProtection="1">
      <alignment horizontal="center" vertical="center" textRotation="90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Protection="1">
      <protection hidden="1"/>
    </xf>
    <xf numFmtId="0" fontId="13" fillId="0" borderId="4" xfId="0" applyFont="1" applyBorder="1" applyAlignment="1" applyProtection="1">
      <alignment horizontal="left"/>
      <protection hidden="1"/>
    </xf>
    <xf numFmtId="1" fontId="0" fillId="0" borderId="8" xfId="0" applyNumberFormat="1" applyBorder="1" applyAlignment="1" applyProtection="1">
      <alignment horizontal="right" vertical="center"/>
      <protection hidden="1"/>
    </xf>
    <xf numFmtId="1" fontId="0" fillId="0" borderId="30" xfId="0" applyNumberFormat="1" applyBorder="1" applyAlignment="1" applyProtection="1">
      <alignment horizontal="right" vertical="center"/>
      <protection hidden="1"/>
    </xf>
    <xf numFmtId="0" fontId="0" fillId="0" borderId="4" xfId="0" applyBorder="1" applyAlignment="1" applyProtection="1">
      <alignment horizontal="right" vertical="center"/>
      <protection hidden="1"/>
    </xf>
    <xf numFmtId="2" fontId="0" fillId="12" borderId="41" xfId="0" applyNumberFormat="1" applyFill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left"/>
      <protection hidden="1"/>
    </xf>
    <xf numFmtId="1" fontId="0" fillId="0" borderId="10" xfId="0" applyNumberFormat="1" applyBorder="1" applyAlignment="1" applyProtection="1">
      <alignment horizontal="right" vertical="center"/>
      <protection hidden="1"/>
    </xf>
    <xf numFmtId="1" fontId="0" fillId="0" borderId="34" xfId="0" applyNumberFormat="1" applyBorder="1" applyAlignment="1" applyProtection="1">
      <alignment horizontal="right" vertical="center"/>
      <protection hidden="1"/>
    </xf>
    <xf numFmtId="0" fontId="0" fillId="0" borderId="5" xfId="0" applyBorder="1" applyAlignment="1" applyProtection="1">
      <alignment horizontal="right" vertical="center"/>
      <protection hidden="1"/>
    </xf>
    <xf numFmtId="2" fontId="0" fillId="12" borderId="50" xfId="0" applyNumberFormat="1" applyFill="1" applyBorder="1" applyAlignment="1" applyProtection="1">
      <alignment horizontal="right" vertical="center"/>
      <protection hidden="1"/>
    </xf>
    <xf numFmtId="0" fontId="13" fillId="0" borderId="50" xfId="0" applyFont="1" applyBorder="1" applyAlignment="1" applyProtection="1">
      <alignment horizontal="left"/>
      <protection hidden="1"/>
    </xf>
    <xf numFmtId="1" fontId="0" fillId="0" borderId="18" xfId="0" applyNumberFormat="1" applyBorder="1" applyAlignment="1" applyProtection="1">
      <alignment horizontal="right" vertical="center"/>
      <protection hidden="1"/>
    </xf>
    <xf numFmtId="1" fontId="0" fillId="0" borderId="107" xfId="0" applyNumberFormat="1" applyBorder="1" applyAlignment="1" applyProtection="1">
      <alignment horizontal="right" vertical="center"/>
      <protection hidden="1"/>
    </xf>
    <xf numFmtId="0" fontId="0" fillId="0" borderId="6" xfId="0" applyBorder="1" applyAlignment="1" applyProtection="1">
      <alignment horizontal="right" vertical="center"/>
      <protection hidden="1"/>
    </xf>
    <xf numFmtId="2" fontId="0" fillId="12" borderId="6" xfId="0" applyNumberFormat="1" applyFill="1" applyBorder="1" applyAlignment="1" applyProtection="1">
      <alignment horizontal="right" vertical="center"/>
      <protection hidden="1"/>
    </xf>
    <xf numFmtId="1" fontId="13" fillId="0" borderId="99" xfId="0" applyNumberFormat="1" applyFont="1" applyBorder="1" applyAlignment="1" applyProtection="1">
      <alignment horizontal="right" vertical="center"/>
      <protection hidden="1"/>
    </xf>
    <xf numFmtId="2" fontId="13" fillId="0" borderId="51" xfId="0" applyNumberFormat="1" applyFont="1" applyBorder="1" applyAlignment="1" applyProtection="1">
      <alignment horizontal="right" vertical="center"/>
      <protection hidden="1"/>
    </xf>
    <xf numFmtId="0" fontId="0" fillId="0" borderId="10" xfId="0" applyBorder="1" applyProtection="1">
      <protection hidden="1"/>
    </xf>
    <xf numFmtId="0" fontId="8" fillId="0" borderId="0" xfId="0" applyFont="1" applyBorder="1" applyAlignment="1" applyProtection="1">
      <protection hidden="1"/>
    </xf>
    <xf numFmtId="0" fontId="12" fillId="0" borderId="10" xfId="0" applyFont="1" applyBorder="1" applyProtection="1">
      <protection hidden="1"/>
    </xf>
    <xf numFmtId="0" fontId="8" fillId="0" borderId="85" xfId="0" applyFont="1" applyBorder="1" applyAlignment="1" applyProtection="1">
      <alignment horizontal="center" vertical="center" wrapText="1"/>
      <protection hidden="1"/>
    </xf>
    <xf numFmtId="0" fontId="8" fillId="0" borderId="65" xfId="0" applyFont="1" applyBorder="1" applyAlignment="1" applyProtection="1">
      <alignment horizontal="center" vertical="center" wrapText="1"/>
      <protection hidden="1"/>
    </xf>
    <xf numFmtId="0" fontId="8" fillId="0" borderId="74" xfId="0" applyFont="1" applyBorder="1" applyAlignment="1" applyProtection="1">
      <alignment horizontal="center" vertical="center" wrapText="1"/>
      <protection hidden="1"/>
    </xf>
    <xf numFmtId="0" fontId="0" fillId="0" borderId="66" xfId="0" applyBorder="1" applyProtection="1">
      <protection hidden="1"/>
    </xf>
    <xf numFmtId="0" fontId="8" fillId="0" borderId="0" xfId="0" applyFont="1" applyBorder="1" applyAlignment="1" applyProtection="1">
      <alignment vertical="center" wrapText="1"/>
      <protection hidden="1"/>
    </xf>
    <xf numFmtId="0" fontId="0" fillId="0" borderId="52" xfId="0" applyBorder="1" applyAlignment="1" applyProtection="1">
      <alignment vertical="center"/>
      <protection hidden="1"/>
    </xf>
    <xf numFmtId="167" fontId="12" fillId="0" borderId="52" xfId="0" applyNumberFormat="1" applyFont="1" applyBorder="1" applyAlignment="1" applyProtection="1">
      <alignment vertical="center"/>
      <protection hidden="1"/>
    </xf>
    <xf numFmtId="167" fontId="14" fillId="0" borderId="52" xfId="0" applyNumberFormat="1" applyFont="1" applyBorder="1" applyAlignment="1" applyProtection="1">
      <alignment vertical="center"/>
      <protection hidden="1"/>
    </xf>
    <xf numFmtId="167" fontId="8" fillId="0" borderId="67" xfId="0" applyNumberFormat="1" applyFont="1" applyBorder="1" applyAlignment="1" applyProtection="1">
      <alignment vertical="center"/>
      <protection hidden="1"/>
    </xf>
    <xf numFmtId="167" fontId="0" fillId="0" borderId="91" xfId="0" applyNumberFormat="1" applyBorder="1" applyAlignment="1" applyProtection="1">
      <alignment vertical="center"/>
      <protection hidden="1"/>
    </xf>
    <xf numFmtId="0" fontId="0" fillId="0" borderId="10" xfId="0" applyBorder="1" applyAlignment="1" applyProtection="1">
      <protection hidden="1"/>
    </xf>
    <xf numFmtId="0" fontId="0" fillId="0" borderId="91" xfId="0" applyBorder="1" applyProtection="1">
      <protection hidden="1"/>
    </xf>
    <xf numFmtId="0" fontId="0" fillId="0" borderId="5" xfId="0" applyBorder="1" applyAlignment="1" applyProtection="1">
      <alignment vertical="center"/>
      <protection hidden="1"/>
    </xf>
    <xf numFmtId="167" fontId="8" fillId="0" borderId="62" xfId="0" applyNumberFormat="1" applyFont="1" applyBorder="1" applyAlignment="1" applyProtection="1">
      <alignment vertical="center"/>
      <protection hidden="1"/>
    </xf>
    <xf numFmtId="0" fontId="0" fillId="0" borderId="50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167" fontId="8" fillId="0" borderId="69" xfId="0" applyNumberFormat="1" applyFont="1" applyBorder="1" applyAlignment="1" applyProtection="1">
      <alignment vertical="center"/>
      <protection hidden="1"/>
    </xf>
    <xf numFmtId="0" fontId="8" fillId="0" borderId="70" xfId="0" applyFont="1" applyBorder="1" applyAlignment="1" applyProtection="1">
      <alignment horizontal="center" vertical="center" wrapText="1"/>
      <protection hidden="1"/>
    </xf>
    <xf numFmtId="0" fontId="8" fillId="0" borderId="66" xfId="0" applyFont="1" applyBorder="1" applyAlignment="1" applyProtection="1">
      <alignment horizontal="center" vertical="center" wrapText="1"/>
      <protection hidden="1"/>
    </xf>
    <xf numFmtId="0" fontId="8" fillId="0" borderId="72" xfId="0" applyFont="1" applyBorder="1" applyAlignment="1" applyProtection="1">
      <alignment horizontal="center" vertical="center" wrapText="1"/>
      <protection hidden="1"/>
    </xf>
    <xf numFmtId="0" fontId="8" fillId="0" borderId="41" xfId="0" applyFont="1" applyBorder="1" applyAlignment="1" applyProtection="1">
      <alignment horizontal="center" vertical="center" wrapText="1"/>
      <protection hidden="1"/>
    </xf>
    <xf numFmtId="0" fontId="8" fillId="0" borderId="73" xfId="0" applyFont="1" applyBorder="1" applyAlignment="1" applyProtection="1">
      <alignment horizontal="center" vertical="center" wrapText="1"/>
      <protection hidden="1"/>
    </xf>
    <xf numFmtId="0" fontId="0" fillId="0" borderId="68" xfId="0" applyBorder="1" applyProtection="1">
      <protection hidden="1"/>
    </xf>
    <xf numFmtId="167" fontId="10" fillId="0" borderId="65" xfId="0" applyNumberFormat="1" applyFont="1" applyBorder="1" applyAlignment="1" applyProtection="1">
      <alignment vertical="center"/>
      <protection hidden="1"/>
    </xf>
    <xf numFmtId="167" fontId="8" fillId="0" borderId="65" xfId="0" applyNumberFormat="1" applyFont="1" applyBorder="1" applyAlignment="1" applyProtection="1">
      <alignment vertical="center"/>
      <protection hidden="1"/>
    </xf>
    <xf numFmtId="167" fontId="8" fillId="0" borderId="78" xfId="0" applyNumberFormat="1" applyFont="1" applyBorder="1" applyAlignment="1" applyProtection="1">
      <alignment vertical="center"/>
      <protection hidden="1"/>
    </xf>
    <xf numFmtId="0" fontId="12" fillId="0" borderId="0" xfId="0" applyFont="1" applyFill="1" applyBorder="1" applyProtection="1">
      <protection hidden="1"/>
    </xf>
    <xf numFmtId="0" fontId="0" fillId="0" borderId="59" xfId="0" applyBorder="1" applyProtection="1">
      <protection hidden="1"/>
    </xf>
    <xf numFmtId="0" fontId="0" fillId="0" borderId="59" xfId="0" applyBorder="1" applyAlignment="1" applyProtection="1">
      <alignment vertical="center"/>
      <protection hidden="1"/>
    </xf>
    <xf numFmtId="167" fontId="0" fillId="0" borderId="59" xfId="0" applyNumberFormat="1" applyBorder="1" applyAlignment="1" applyProtection="1">
      <alignment vertical="center"/>
      <protection hidden="1"/>
    </xf>
    <xf numFmtId="167" fontId="8" fillId="0" borderId="60" xfId="0" applyNumberFormat="1" applyFont="1" applyFill="1" applyBorder="1" applyAlignment="1" applyProtection="1">
      <alignment vertical="center"/>
      <protection hidden="1"/>
    </xf>
    <xf numFmtId="0" fontId="0" fillId="0" borderId="5" xfId="0" applyBorder="1" applyProtection="1">
      <protection hidden="1"/>
    </xf>
    <xf numFmtId="167" fontId="0" fillId="0" borderId="5" xfId="0" applyNumberFormat="1" applyBorder="1" applyAlignment="1" applyProtection="1">
      <alignment vertical="center"/>
      <protection hidden="1"/>
    </xf>
    <xf numFmtId="167" fontId="8" fillId="0" borderId="62" xfId="0" applyNumberFormat="1" applyFont="1" applyFill="1" applyBorder="1" applyAlignment="1" applyProtection="1">
      <alignment vertical="center"/>
      <protection hidden="1"/>
    </xf>
    <xf numFmtId="0" fontId="0" fillId="0" borderId="50" xfId="0" applyBorder="1" applyProtection="1">
      <protection hidden="1"/>
    </xf>
    <xf numFmtId="0" fontId="0" fillId="0" borderId="6" xfId="0" applyBorder="1" applyProtection="1">
      <protection hidden="1"/>
    </xf>
    <xf numFmtId="0" fontId="12" fillId="0" borderId="6" xfId="0" applyFont="1" applyBorder="1" applyProtection="1">
      <protection hidden="1"/>
    </xf>
    <xf numFmtId="167" fontId="0" fillId="0" borderId="6" xfId="0" applyNumberFormat="1" applyBorder="1" applyAlignment="1" applyProtection="1">
      <alignment vertical="center"/>
      <protection hidden="1"/>
    </xf>
    <xf numFmtId="167" fontId="8" fillId="0" borderId="69" xfId="0" applyNumberFormat="1" applyFont="1" applyFill="1" applyBorder="1" applyAlignment="1" applyProtection="1">
      <alignment vertical="center"/>
      <protection hidden="1"/>
    </xf>
    <xf numFmtId="0" fontId="8" fillId="0" borderId="65" xfId="0" applyFont="1" applyBorder="1" applyProtection="1">
      <protection hidden="1"/>
    </xf>
    <xf numFmtId="0" fontId="8" fillId="0" borderId="74" xfId="0" applyFont="1" applyBorder="1" applyProtection="1">
      <protection hidden="1"/>
    </xf>
    <xf numFmtId="0" fontId="8" fillId="0" borderId="71" xfId="0" applyFont="1" applyBorder="1" applyProtection="1">
      <protection hidden="1"/>
    </xf>
    <xf numFmtId="0" fontId="0" fillId="0" borderId="68" xfId="0" applyBorder="1" applyAlignment="1" applyProtection="1">
      <alignment vertical="center"/>
      <protection hidden="1"/>
    </xf>
    <xf numFmtId="167" fontId="8" fillId="0" borderId="78" xfId="0" applyNumberFormat="1" applyFont="1" applyFill="1" applyBorder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167" fontId="8" fillId="0" borderId="79" xfId="0" applyNumberFormat="1" applyFont="1" applyFill="1" applyBorder="1" applyAlignment="1" applyProtection="1">
      <alignment vertical="center"/>
      <protection hidden="1"/>
    </xf>
    <xf numFmtId="0" fontId="0" fillId="0" borderId="64" xfId="0" applyBorder="1" applyAlignment="1" applyProtection="1">
      <alignment vertical="center"/>
      <protection hidden="1"/>
    </xf>
    <xf numFmtId="167" fontId="8" fillId="0" borderId="80" xfId="0" applyNumberFormat="1" applyFont="1" applyBorder="1" applyAlignment="1" applyProtection="1">
      <alignment vertical="center"/>
      <protection hidden="1"/>
    </xf>
    <xf numFmtId="0" fontId="0" fillId="0" borderId="52" xfId="0" applyBorder="1" applyProtection="1">
      <protection hidden="1"/>
    </xf>
    <xf numFmtId="0" fontId="12" fillId="0" borderId="59" xfId="0" applyFont="1" applyBorder="1" applyProtection="1">
      <protection hidden="1"/>
    </xf>
    <xf numFmtId="0" fontId="12" fillId="0" borderId="5" xfId="0" applyFont="1" applyBorder="1" applyProtection="1">
      <protection hidden="1"/>
    </xf>
    <xf numFmtId="0" fontId="0" fillId="0" borderId="64" xfId="0" applyBorder="1" applyProtection="1">
      <protection hidden="1"/>
    </xf>
    <xf numFmtId="0" fontId="10" fillId="0" borderId="65" xfId="0" applyFont="1" applyBorder="1" applyProtection="1">
      <protection hidden="1"/>
    </xf>
    <xf numFmtId="0" fontId="10" fillId="0" borderId="74" xfId="0" applyFont="1" applyBorder="1" applyProtection="1">
      <protection hidden="1"/>
    </xf>
    <xf numFmtId="0" fontId="10" fillId="0" borderId="70" xfId="0" applyFont="1" applyBorder="1" applyProtection="1">
      <protection hidden="1"/>
    </xf>
    <xf numFmtId="0" fontId="8" fillId="0" borderId="57" xfId="0" applyFont="1" applyBorder="1" applyProtection="1">
      <protection hidden="1"/>
    </xf>
    <xf numFmtId="0" fontId="8" fillId="0" borderId="57" xfId="0" applyFont="1" applyFill="1" applyBorder="1" applyProtection="1">
      <protection hidden="1"/>
    </xf>
    <xf numFmtId="0" fontId="9" fillId="0" borderId="56" xfId="0" applyFont="1" applyBorder="1" applyProtection="1">
      <protection hidden="1"/>
    </xf>
    <xf numFmtId="0" fontId="9" fillId="0" borderId="57" xfId="0" applyFont="1" applyFill="1" applyBorder="1" applyProtection="1">
      <protection hidden="1"/>
    </xf>
    <xf numFmtId="0" fontId="0" fillId="0" borderId="0" xfId="0" applyAlignment="1" applyProtection="1">
      <alignment vertical="center"/>
      <protection hidden="1"/>
    </xf>
    <xf numFmtId="167" fontId="9" fillId="0" borderId="83" xfId="0" applyNumberFormat="1" applyFont="1" applyBorder="1" applyAlignment="1" applyProtection="1">
      <alignment vertical="center"/>
      <protection hidden="1"/>
    </xf>
    <xf numFmtId="167" fontId="9" fillId="0" borderId="56" xfId="0" applyNumberFormat="1" applyFont="1" applyBorder="1" applyAlignment="1" applyProtection="1">
      <alignment vertical="center"/>
      <protection hidden="1"/>
    </xf>
    <xf numFmtId="167" fontId="13" fillId="0" borderId="84" xfId="0" applyNumberFormat="1" applyFont="1" applyBorder="1" applyAlignment="1" applyProtection="1">
      <alignment vertical="center"/>
      <protection hidden="1"/>
    </xf>
    <xf numFmtId="49" fontId="9" fillId="0" borderId="0" xfId="0" applyNumberFormat="1" applyFont="1" applyFill="1" applyBorder="1" applyAlignment="1" applyProtection="1">
      <alignment vertical="center"/>
      <protection hidden="1"/>
    </xf>
    <xf numFmtId="0" fontId="2" fillId="0" borderId="7" xfId="3" applyFont="1" applyBorder="1" applyAlignment="1" applyProtection="1">
      <alignment horizontal="left" vertical="center"/>
      <protection hidden="1"/>
    </xf>
    <xf numFmtId="0" fontId="2" fillId="0" borderId="8" xfId="3" applyBorder="1" applyAlignment="1" applyProtection="1">
      <alignment horizontal="left" vertical="center"/>
      <protection hidden="1"/>
    </xf>
    <xf numFmtId="0" fontId="2" fillId="0" borderId="17" xfId="3" applyFont="1" applyBorder="1" applyAlignment="1" applyProtection="1">
      <alignment horizontal="left" vertical="center"/>
      <protection hidden="1"/>
    </xf>
    <xf numFmtId="0" fontId="2" fillId="0" borderId="44" xfId="3" applyFont="1" applyBorder="1" applyAlignment="1" applyProtection="1">
      <alignment horizontal="left" vertical="center"/>
      <protection hidden="1"/>
    </xf>
    <xf numFmtId="0" fontId="2" fillId="0" borderId="25" xfId="3" applyFont="1" applyBorder="1" applyAlignment="1" applyProtection="1">
      <alignment horizontal="left" vertical="center"/>
      <protection hidden="1"/>
    </xf>
    <xf numFmtId="0" fontId="2" fillId="0" borderId="10" xfId="3" applyFont="1" applyBorder="1" applyAlignment="1" applyProtection="1">
      <alignment horizontal="left"/>
      <protection hidden="1"/>
    </xf>
    <xf numFmtId="0" fontId="12" fillId="0" borderId="31" xfId="2" applyNumberFormat="1" applyFont="1" applyFill="1" applyBorder="1" applyAlignment="1" applyProtection="1">
      <alignment horizontal="center" vertical="center"/>
      <protection hidden="1"/>
    </xf>
    <xf numFmtId="0" fontId="12" fillId="0" borderId="35" xfId="2" applyNumberFormat="1" applyFont="1" applyFill="1" applyBorder="1" applyAlignment="1" applyProtection="1">
      <alignment horizontal="center" vertical="center"/>
      <protection hidden="1"/>
    </xf>
    <xf numFmtId="0" fontId="2" fillId="4" borderId="8" xfId="3" applyNumberFormat="1" applyFill="1" applyBorder="1" applyAlignment="1" applyProtection="1">
      <alignment horizontal="center"/>
      <protection locked="0" hidden="1"/>
    </xf>
    <xf numFmtId="0" fontId="2" fillId="4" borderId="30" xfId="3" applyNumberFormat="1" applyFill="1" applyBorder="1" applyAlignment="1" applyProtection="1">
      <alignment horizontal="center"/>
      <protection locked="0" hidden="1"/>
    </xf>
    <xf numFmtId="0" fontId="2" fillId="3" borderId="31" xfId="3" applyFont="1" applyFill="1" applyBorder="1" applyAlignment="1" applyProtection="1">
      <alignment horizontal="center" vertical="center"/>
      <protection locked="0" hidden="1"/>
    </xf>
    <xf numFmtId="0" fontId="2" fillId="3" borderId="32" xfId="3" applyFont="1" applyFill="1" applyBorder="1" applyAlignment="1" applyProtection="1">
      <alignment horizontal="center" vertical="center"/>
      <protection locked="0" hidden="1"/>
    </xf>
    <xf numFmtId="0" fontId="2" fillId="3" borderId="26" xfId="3" applyFont="1" applyFill="1" applyBorder="1" applyAlignment="1" applyProtection="1">
      <alignment horizontal="center" vertical="center"/>
      <protection locked="0" hidden="1"/>
    </xf>
    <xf numFmtId="0" fontId="11" fillId="10" borderId="23" xfId="3" applyFont="1" applyFill="1" applyBorder="1" applyAlignment="1" applyProtection="1">
      <alignment horizontal="center" vertical="center"/>
      <protection hidden="1"/>
    </xf>
    <xf numFmtId="0" fontId="11" fillId="10" borderId="40" xfId="3" applyFont="1" applyFill="1" applyBorder="1" applyAlignment="1" applyProtection="1">
      <alignment horizontal="center" vertical="center"/>
      <protection hidden="1"/>
    </xf>
    <xf numFmtId="0" fontId="2" fillId="10" borderId="13" xfId="3" applyFill="1" applyBorder="1" applyAlignment="1" applyProtection="1">
      <alignment horizontal="left" vertical="center"/>
      <protection hidden="1"/>
    </xf>
    <xf numFmtId="0" fontId="2" fillId="10" borderId="45" xfId="3" applyFill="1" applyBorder="1" applyAlignment="1" applyProtection="1">
      <alignment horizontal="left" vertical="center"/>
      <protection hidden="1"/>
    </xf>
    <xf numFmtId="0" fontId="2" fillId="10" borderId="16" xfId="3" applyFill="1" applyBorder="1" applyAlignment="1" applyProtection="1">
      <alignment horizontal="left" vertical="center"/>
      <protection hidden="1"/>
    </xf>
    <xf numFmtId="0" fontId="2" fillId="10" borderId="35" xfId="3" applyFill="1" applyBorder="1" applyAlignment="1" applyProtection="1">
      <alignment horizontal="left" vertical="center"/>
      <protection hidden="1"/>
    </xf>
    <xf numFmtId="0" fontId="2" fillId="10" borderId="16" xfId="3" applyFont="1" applyFill="1" applyBorder="1" applyAlignment="1" applyProtection="1">
      <alignment horizontal="left" vertical="center"/>
      <protection hidden="1"/>
    </xf>
    <xf numFmtId="0" fontId="22" fillId="0" borderId="23" xfId="3" applyFont="1" applyBorder="1" applyAlignment="1" applyProtection="1">
      <alignment horizontal="center" vertical="center"/>
      <protection hidden="1"/>
    </xf>
    <xf numFmtId="0" fontId="22" fillId="0" borderId="43" xfId="3" applyFont="1" applyBorder="1" applyAlignment="1" applyProtection="1">
      <alignment horizontal="center" vertical="center"/>
      <protection hidden="1"/>
    </xf>
    <xf numFmtId="0" fontId="22" fillId="0" borderId="40" xfId="3" applyFont="1" applyBorder="1" applyAlignment="1" applyProtection="1">
      <alignment horizontal="center" vertical="center"/>
      <protection hidden="1"/>
    </xf>
    <xf numFmtId="0" fontId="2" fillId="0" borderId="0" xfId="3" applyFont="1" applyBorder="1" applyAlignment="1" applyProtection="1">
      <alignment horizontal="center"/>
      <protection hidden="1"/>
    </xf>
    <xf numFmtId="0" fontId="11" fillId="11" borderId="38" xfId="3" applyFont="1" applyFill="1" applyBorder="1" applyAlignment="1" applyProtection="1">
      <alignment horizontal="center" vertical="center"/>
      <protection hidden="1"/>
    </xf>
    <xf numFmtId="0" fontId="11" fillId="11" borderId="15" xfId="3" applyFont="1" applyFill="1" applyBorder="1" applyAlignment="1" applyProtection="1">
      <alignment horizontal="center" vertical="center"/>
      <protection hidden="1"/>
    </xf>
    <xf numFmtId="0" fontId="2" fillId="11" borderId="7" xfId="3" applyFont="1" applyFill="1" applyBorder="1" applyAlignment="1" applyProtection="1">
      <alignment horizontal="left" vertical="center"/>
      <protection hidden="1"/>
    </xf>
    <xf numFmtId="0" fontId="2" fillId="11" borderId="30" xfId="3" applyFont="1" applyFill="1" applyBorder="1" applyAlignment="1" applyProtection="1">
      <alignment horizontal="left" vertical="center"/>
      <protection hidden="1"/>
    </xf>
    <xf numFmtId="0" fontId="11" fillId="7" borderId="11" xfId="3" applyFont="1" applyFill="1" applyBorder="1" applyAlignment="1" applyProtection="1">
      <alignment horizontal="center" vertical="center"/>
      <protection hidden="1"/>
    </xf>
    <xf numFmtId="0" fontId="11" fillId="7" borderId="96" xfId="3" applyFont="1" applyFill="1" applyBorder="1" applyAlignment="1" applyProtection="1">
      <alignment horizontal="center" vertical="center"/>
      <protection hidden="1"/>
    </xf>
    <xf numFmtId="0" fontId="2" fillId="8" borderId="16" xfId="3" applyFont="1" applyFill="1" applyBorder="1" applyAlignment="1" applyProtection="1">
      <alignment horizontal="left" vertical="center"/>
      <protection hidden="1"/>
    </xf>
    <xf numFmtId="0" fontId="2" fillId="8" borderId="35" xfId="3" applyFont="1" applyFill="1" applyBorder="1" applyAlignment="1" applyProtection="1">
      <alignment horizontal="left" vertical="center"/>
      <protection hidden="1"/>
    </xf>
    <xf numFmtId="0" fontId="20" fillId="4" borderId="92" xfId="3" applyFont="1" applyFill="1" applyBorder="1" applyAlignment="1" applyProtection="1">
      <alignment horizontal="left" vertical="center"/>
      <protection locked="0" hidden="1"/>
    </xf>
    <xf numFmtId="0" fontId="20" fillId="4" borderId="43" xfId="3" applyFont="1" applyFill="1" applyBorder="1" applyAlignment="1" applyProtection="1">
      <alignment horizontal="left" vertical="center"/>
      <protection locked="0" hidden="1"/>
    </xf>
    <xf numFmtId="0" fontId="20" fillId="4" borderId="40" xfId="3" applyFont="1" applyFill="1" applyBorder="1" applyAlignment="1" applyProtection="1">
      <alignment horizontal="left" vertical="center"/>
      <protection locked="0" hidden="1"/>
    </xf>
    <xf numFmtId="0" fontId="2" fillId="11" borderId="20" xfId="3" applyFont="1" applyFill="1" applyBorder="1" applyAlignment="1" applyProtection="1">
      <alignment horizontal="left" vertical="center"/>
      <protection hidden="1"/>
    </xf>
    <xf numFmtId="0" fontId="2" fillId="11" borderId="21" xfId="3" applyFont="1" applyFill="1" applyBorder="1" applyAlignment="1" applyProtection="1">
      <alignment horizontal="left" vertical="center"/>
      <protection hidden="1"/>
    </xf>
    <xf numFmtId="0" fontId="2" fillId="11" borderId="9" xfId="3" applyFont="1" applyFill="1" applyBorder="1" applyAlignment="1" applyProtection="1">
      <alignment horizontal="left" vertical="center"/>
      <protection hidden="1"/>
    </xf>
    <xf numFmtId="0" fontId="2" fillId="11" borderId="34" xfId="3" applyFont="1" applyFill="1" applyBorder="1" applyAlignment="1" applyProtection="1">
      <alignment horizontal="left" vertical="center"/>
      <protection hidden="1"/>
    </xf>
    <xf numFmtId="0" fontId="2" fillId="8" borderId="20" xfId="3" applyFont="1" applyFill="1" applyBorder="1" applyAlignment="1" applyProtection="1">
      <alignment horizontal="left" vertical="center"/>
      <protection hidden="1"/>
    </xf>
    <xf numFmtId="0" fontId="2" fillId="8" borderId="21" xfId="3" applyFont="1" applyFill="1" applyBorder="1" applyAlignment="1" applyProtection="1">
      <alignment horizontal="left" vertical="center"/>
      <protection hidden="1"/>
    </xf>
    <xf numFmtId="0" fontId="11" fillId="9" borderId="23" xfId="3" applyFont="1" applyFill="1" applyBorder="1" applyAlignment="1" applyProtection="1">
      <alignment horizontal="center" vertical="center"/>
      <protection hidden="1"/>
    </xf>
    <xf numFmtId="0" fontId="11" fillId="9" borderId="40" xfId="3" applyFont="1" applyFill="1" applyBorder="1" applyAlignment="1" applyProtection="1">
      <alignment horizontal="center" vertical="center"/>
      <protection hidden="1"/>
    </xf>
    <xf numFmtId="0" fontId="2" fillId="8" borderId="13" xfId="3" applyFont="1" applyFill="1" applyBorder="1" applyAlignment="1" applyProtection="1">
      <alignment horizontal="left" vertical="center"/>
      <protection hidden="1"/>
    </xf>
    <xf numFmtId="0" fontId="2" fillId="8" borderId="45" xfId="3" applyFont="1" applyFill="1" applyBorder="1" applyAlignment="1" applyProtection="1">
      <alignment horizontal="left" vertical="center"/>
      <protection hidden="1"/>
    </xf>
    <xf numFmtId="0" fontId="11" fillId="8" borderId="39" xfId="3" applyFont="1" applyFill="1" applyBorder="1" applyAlignment="1" applyProtection="1">
      <alignment horizontal="center" vertical="center"/>
      <protection hidden="1"/>
    </xf>
    <xf numFmtId="0" fontId="11" fillId="8" borderId="46" xfId="3" applyFont="1" applyFill="1" applyBorder="1" applyAlignment="1" applyProtection="1">
      <alignment horizontal="center" vertical="center"/>
      <protection hidden="1"/>
    </xf>
    <xf numFmtId="0" fontId="2" fillId="11" borderId="16" xfId="3" applyFont="1" applyFill="1" applyBorder="1" applyAlignment="1" applyProtection="1">
      <alignment horizontal="left" vertical="center"/>
      <protection hidden="1"/>
    </xf>
    <xf numFmtId="0" fontId="2" fillId="11" borderId="35" xfId="3" applyFont="1" applyFill="1" applyBorder="1" applyAlignment="1" applyProtection="1">
      <alignment horizontal="left" vertical="center"/>
      <protection hidden="1"/>
    </xf>
    <xf numFmtId="0" fontId="19" fillId="2" borderId="92" xfId="3" applyFont="1" applyFill="1" applyBorder="1" applyAlignment="1" applyProtection="1">
      <alignment horizontal="center"/>
      <protection hidden="1"/>
    </xf>
    <xf numFmtId="0" fontId="19" fillId="2" borderId="43" xfId="3" applyFont="1" applyFill="1" applyBorder="1" applyAlignment="1" applyProtection="1">
      <alignment horizontal="center"/>
      <protection hidden="1"/>
    </xf>
    <xf numFmtId="0" fontId="19" fillId="2" borderId="40" xfId="3" applyFont="1" applyFill="1" applyBorder="1" applyAlignment="1" applyProtection="1">
      <alignment horizontal="center"/>
      <protection hidden="1"/>
    </xf>
    <xf numFmtId="0" fontId="2" fillId="3" borderId="47" xfId="3" applyFont="1" applyFill="1" applyBorder="1" applyAlignment="1" applyProtection="1">
      <alignment horizontal="center" vertical="center"/>
      <protection locked="0" hidden="1"/>
    </xf>
    <xf numFmtId="0" fontId="2" fillId="3" borderId="36" xfId="3" applyFont="1" applyFill="1" applyBorder="1" applyAlignment="1" applyProtection="1">
      <alignment horizontal="center" vertical="center"/>
      <protection locked="0" hidden="1"/>
    </xf>
    <xf numFmtId="0" fontId="2" fillId="3" borderId="24" xfId="3" applyFont="1" applyFill="1" applyBorder="1" applyAlignment="1" applyProtection="1">
      <alignment horizontal="center" vertical="center"/>
      <protection locked="0" hidden="1"/>
    </xf>
    <xf numFmtId="168" fontId="2" fillId="3" borderId="55" xfId="3" applyNumberFormat="1" applyFill="1" applyBorder="1" applyAlignment="1" applyProtection="1">
      <alignment horizontal="center" vertical="center"/>
      <protection locked="0" hidden="1"/>
    </xf>
    <xf numFmtId="168" fontId="2" fillId="3" borderId="93" xfId="3" applyNumberFormat="1" applyFill="1" applyBorder="1" applyAlignment="1" applyProtection="1">
      <alignment horizontal="center" vertical="center"/>
      <protection locked="0" hidden="1"/>
    </xf>
    <xf numFmtId="0" fontId="2" fillId="3" borderId="32" xfId="3" applyFill="1" applyBorder="1" applyAlignment="1" applyProtection="1">
      <alignment horizontal="center" vertical="center"/>
      <protection locked="0" hidden="1"/>
    </xf>
    <xf numFmtId="0" fontId="2" fillId="3" borderId="26" xfId="3" applyFill="1" applyBorder="1" applyAlignment="1" applyProtection="1">
      <alignment horizontal="center" vertical="center"/>
      <protection locked="0" hidden="1"/>
    </xf>
    <xf numFmtId="173" fontId="2" fillId="3" borderId="31" xfId="3" applyNumberFormat="1" applyFont="1" applyFill="1" applyBorder="1" applyAlignment="1" applyProtection="1">
      <alignment horizontal="center" vertical="center"/>
      <protection locked="0" hidden="1"/>
    </xf>
    <xf numFmtId="173" fontId="2" fillId="3" borderId="35" xfId="3" applyNumberFormat="1" applyFont="1" applyFill="1" applyBorder="1" applyAlignment="1" applyProtection="1">
      <alignment horizontal="center" vertical="center"/>
      <protection locked="0" hidden="1"/>
    </xf>
    <xf numFmtId="0" fontId="2" fillId="9" borderId="16" xfId="3" applyFont="1" applyFill="1" applyBorder="1" applyAlignment="1" applyProtection="1">
      <alignment horizontal="left" vertical="center"/>
      <protection hidden="1"/>
    </xf>
    <xf numFmtId="0" fontId="2" fillId="9" borderId="35" xfId="3" applyFont="1" applyFill="1" applyBorder="1" applyAlignment="1" applyProtection="1">
      <alignment horizontal="left" vertical="center"/>
      <protection hidden="1"/>
    </xf>
    <xf numFmtId="169" fontId="2" fillId="3" borderId="31" xfId="3" applyNumberFormat="1" applyFont="1" applyFill="1" applyBorder="1" applyAlignment="1" applyProtection="1">
      <alignment horizontal="center" vertical="center"/>
      <protection locked="0" hidden="1"/>
    </xf>
    <xf numFmtId="169" fontId="2" fillId="3" borderId="35" xfId="3" applyNumberFormat="1" applyFont="1" applyFill="1" applyBorder="1" applyAlignment="1" applyProtection="1">
      <alignment horizontal="center" vertical="center"/>
      <protection locked="0" hidden="1"/>
    </xf>
    <xf numFmtId="0" fontId="2" fillId="3" borderId="35" xfId="3" applyFont="1" applyFill="1" applyBorder="1" applyAlignment="1" applyProtection="1">
      <alignment horizontal="center" vertical="center"/>
      <protection locked="0" hidden="1"/>
    </xf>
    <xf numFmtId="0" fontId="2" fillId="3" borderId="20" xfId="3" applyFont="1" applyFill="1" applyBorder="1" applyAlignment="1" applyProtection="1">
      <alignment horizontal="center" vertical="center"/>
      <protection locked="0" hidden="1"/>
    </xf>
    <xf numFmtId="0" fontId="2" fillId="3" borderId="95" xfId="3" applyFont="1" applyFill="1" applyBorder="1" applyAlignment="1" applyProtection="1">
      <alignment horizontal="center" vertical="center"/>
      <protection locked="0" hidden="1"/>
    </xf>
    <xf numFmtId="0" fontId="2" fillId="3" borderId="21" xfId="3" applyFont="1" applyFill="1" applyBorder="1" applyAlignment="1" applyProtection="1">
      <alignment horizontal="center" vertical="center"/>
      <protection locked="0" hidden="1"/>
    </xf>
    <xf numFmtId="0" fontId="2" fillId="9" borderId="13" xfId="3" applyFont="1" applyFill="1" applyBorder="1" applyAlignment="1" applyProtection="1">
      <alignment horizontal="left" vertical="center"/>
      <protection hidden="1"/>
    </xf>
    <xf numFmtId="0" fontId="2" fillId="9" borderId="45" xfId="3" applyFont="1" applyFill="1" applyBorder="1" applyAlignment="1" applyProtection="1">
      <alignment horizontal="left" vertical="center"/>
      <protection hidden="1"/>
    </xf>
    <xf numFmtId="0" fontId="2" fillId="0" borderId="23" xfId="3" applyBorder="1" applyAlignment="1" applyProtection="1">
      <alignment horizontal="left" vertical="center"/>
      <protection hidden="1"/>
    </xf>
    <xf numFmtId="0" fontId="2" fillId="0" borderId="43" xfId="3" applyBorder="1" applyAlignment="1" applyProtection="1">
      <alignment horizontal="left" vertical="center"/>
      <protection hidden="1"/>
    </xf>
    <xf numFmtId="0" fontId="0" fillId="0" borderId="41" xfId="0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1" xfId="0" applyFill="1" applyBorder="1" applyAlignment="1">
      <alignment horizontal="center" vertical="center" wrapText="1"/>
    </xf>
    <xf numFmtId="0" fontId="0" fillId="0" borderId="22" xfId="0" applyFill="1" applyBorder="1" applyAlignment="1">
      <alignment horizontal="center" vertical="center" wrapText="1"/>
    </xf>
    <xf numFmtId="0" fontId="0" fillId="0" borderId="42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41" xfId="0" applyBorder="1" applyAlignment="1">
      <alignment horizontal="center" wrapText="1"/>
    </xf>
    <xf numFmtId="0" fontId="0" fillId="0" borderId="22" xfId="0" applyBorder="1" applyAlignment="1">
      <alignment wrapText="1"/>
    </xf>
    <xf numFmtId="0" fontId="0" fillId="0" borderId="42" xfId="0" applyBorder="1" applyAlignment="1">
      <alignment wrapText="1"/>
    </xf>
    <xf numFmtId="0" fontId="0" fillId="0" borderId="22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horizontal="center"/>
      <protection hidden="1"/>
    </xf>
    <xf numFmtId="0" fontId="4" fillId="0" borderId="32" xfId="0" applyFont="1" applyBorder="1" applyAlignment="1" applyProtection="1">
      <alignment horizontal="center"/>
      <protection hidden="1"/>
    </xf>
    <xf numFmtId="0" fontId="4" fillId="0" borderId="26" xfId="0" applyFont="1" applyBorder="1" applyAlignment="1" applyProtection="1">
      <alignment horizontal="center"/>
      <protection hidden="1"/>
    </xf>
    <xf numFmtId="0" fontId="0" fillId="0" borderId="23" xfId="0" applyBorder="1" applyAlignment="1">
      <alignment vertical="center" wrapText="1"/>
    </xf>
    <xf numFmtId="0" fontId="0" fillId="0" borderId="43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4" fillId="12" borderId="10" xfId="0" applyFont="1" applyFill="1" applyBorder="1" applyAlignment="1" applyProtection="1">
      <alignment horizontal="left" vertical="center"/>
      <protection hidden="1"/>
    </xf>
    <xf numFmtId="0" fontId="2" fillId="13" borderId="41" xfId="3" applyFill="1" applyBorder="1" applyAlignment="1">
      <alignment horizontal="center" vertical="center" textRotation="90"/>
    </xf>
    <xf numFmtId="0" fontId="2" fillId="13" borderId="22" xfId="3" applyFill="1" applyBorder="1" applyAlignment="1">
      <alignment horizontal="center" vertical="center" textRotation="90"/>
    </xf>
    <xf numFmtId="0" fontId="2" fillId="13" borderId="42" xfId="3" applyFill="1" applyBorder="1" applyAlignment="1">
      <alignment horizontal="center" vertical="center" textRotation="90"/>
    </xf>
    <xf numFmtId="0" fontId="8" fillId="0" borderId="38" xfId="0" applyFont="1" applyBorder="1" applyAlignment="1">
      <alignment horizontal="center" vertical="center" textRotation="90"/>
    </xf>
    <xf numFmtId="0" fontId="8" fillId="0" borderId="29" xfId="0" applyFont="1" applyBorder="1" applyAlignment="1">
      <alignment horizontal="center" vertical="center" textRotation="90"/>
    </xf>
    <xf numFmtId="0" fontId="8" fillId="0" borderId="39" xfId="0" applyFont="1" applyBorder="1" applyAlignment="1">
      <alignment horizontal="center" vertical="center" textRotation="90"/>
    </xf>
    <xf numFmtId="0" fontId="8" fillId="0" borderId="38" xfId="0" applyFont="1" applyBorder="1" applyAlignment="1">
      <alignment horizontal="center" vertical="center" textRotation="90" wrapText="1"/>
    </xf>
    <xf numFmtId="0" fontId="8" fillId="0" borderId="29" xfId="0" applyFont="1" applyBorder="1" applyAlignment="1">
      <alignment horizontal="center" vertical="center" textRotation="90" wrapText="1"/>
    </xf>
    <xf numFmtId="0" fontId="8" fillId="0" borderId="39" xfId="0" applyFont="1" applyBorder="1" applyAlignment="1">
      <alignment horizontal="center" vertical="center" textRotation="90" wrapText="1"/>
    </xf>
    <xf numFmtId="0" fontId="8" fillId="0" borderId="10" xfId="0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75" xfId="0" applyFont="1" applyBorder="1" applyAlignment="1">
      <alignment horizontal="center"/>
    </xf>
    <xf numFmtId="0" fontId="8" fillId="0" borderId="76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61" xfId="0" applyFont="1" applyBorder="1" applyAlignment="1">
      <alignment horizontal="center" vertical="center" textRotation="90"/>
    </xf>
    <xf numFmtId="0" fontId="8" fillId="0" borderId="63" xfId="0" applyFont="1" applyBorder="1" applyAlignment="1">
      <alignment horizontal="center" vertical="center" textRotation="90"/>
    </xf>
    <xf numFmtId="0" fontId="8" fillId="0" borderId="58" xfId="0" applyFont="1" applyBorder="1" applyAlignment="1">
      <alignment horizontal="center" vertical="center" textRotation="90"/>
    </xf>
    <xf numFmtId="0" fontId="8" fillId="0" borderId="58" xfId="0" applyFont="1" applyBorder="1" applyAlignment="1">
      <alignment horizontal="center" vertical="center" textRotation="90" wrapText="1"/>
    </xf>
    <xf numFmtId="0" fontId="8" fillId="0" borderId="61" xfId="0" applyFont="1" applyBorder="1" applyAlignment="1">
      <alignment horizontal="center" vertical="center" textRotation="90" wrapText="1"/>
    </xf>
    <xf numFmtId="0" fontId="8" fillId="0" borderId="63" xfId="0" applyFont="1" applyBorder="1" applyAlignment="1">
      <alignment horizontal="center" vertical="center" textRotation="90" wrapText="1"/>
    </xf>
    <xf numFmtId="0" fontId="10" fillId="0" borderId="58" xfId="0" applyFont="1" applyBorder="1" applyAlignment="1" applyProtection="1">
      <alignment horizontal="center" vertical="center" textRotation="90" wrapText="1"/>
      <protection hidden="1"/>
    </xf>
    <xf numFmtId="0" fontId="10" fillId="0" borderId="61" xfId="0" applyFont="1" applyBorder="1" applyAlignment="1" applyProtection="1">
      <alignment horizontal="center" vertical="center" textRotation="90" wrapText="1"/>
      <protection hidden="1"/>
    </xf>
    <xf numFmtId="0" fontId="10" fillId="0" borderId="63" xfId="0" applyFont="1" applyBorder="1" applyAlignment="1" applyProtection="1">
      <alignment horizontal="center" vertical="center" textRotation="90" wrapTex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3" fillId="0" borderId="38" xfId="3" applyFont="1" applyBorder="1" applyAlignment="1" applyProtection="1">
      <alignment horizontal="center" vertical="center"/>
      <protection hidden="1"/>
    </xf>
    <xf numFmtId="0" fontId="3" fillId="0" borderId="14" xfId="3" applyFont="1" applyBorder="1" applyAlignment="1" applyProtection="1">
      <alignment horizontal="center" vertical="center"/>
      <protection hidden="1"/>
    </xf>
    <xf numFmtId="0" fontId="3" fillId="0" borderId="15" xfId="3" applyFont="1" applyBorder="1" applyAlignment="1" applyProtection="1">
      <alignment horizontal="center" vertical="center"/>
      <protection hidden="1"/>
    </xf>
    <xf numFmtId="0" fontId="3" fillId="0" borderId="39" xfId="3" applyFont="1" applyBorder="1" applyAlignment="1" applyProtection="1">
      <alignment horizontal="center" vertical="center"/>
      <protection hidden="1"/>
    </xf>
    <xf numFmtId="0" fontId="3" fillId="0" borderId="81" xfId="3" applyFont="1" applyBorder="1" applyAlignment="1" applyProtection="1">
      <alignment horizontal="center" vertical="center"/>
      <protection hidden="1"/>
    </xf>
    <xf numFmtId="0" fontId="3" fillId="0" borderId="46" xfId="3" applyFont="1" applyBorder="1" applyAlignment="1" applyProtection="1">
      <alignment horizontal="center" vertical="center"/>
      <protection hidden="1"/>
    </xf>
    <xf numFmtId="0" fontId="8" fillId="0" borderId="58" xfId="0" applyFont="1" applyBorder="1" applyAlignment="1" applyProtection="1">
      <alignment horizontal="center" vertical="center" textRotation="90"/>
      <protection hidden="1"/>
    </xf>
    <xf numFmtId="0" fontId="8" fillId="0" borderId="61" xfId="0" applyFont="1" applyBorder="1" applyAlignment="1" applyProtection="1">
      <alignment horizontal="center" vertical="center" textRotation="90"/>
      <protection hidden="1"/>
    </xf>
    <xf numFmtId="0" fontId="8" fillId="0" borderId="63" xfId="0" applyFont="1" applyBorder="1" applyAlignment="1" applyProtection="1">
      <alignment horizontal="center" vertical="center" textRotation="90"/>
      <protection hidden="1"/>
    </xf>
    <xf numFmtId="0" fontId="8" fillId="0" borderId="75" xfId="0" applyFont="1" applyBorder="1" applyAlignment="1" applyProtection="1">
      <alignment horizontal="center"/>
      <protection hidden="1"/>
    </xf>
    <xf numFmtId="0" fontId="8" fillId="0" borderId="76" xfId="0" applyFont="1" applyBorder="1" applyAlignment="1" applyProtection="1">
      <alignment horizontal="center"/>
      <protection hidden="1"/>
    </xf>
    <xf numFmtId="0" fontId="8" fillId="0" borderId="77" xfId="0" applyFont="1" applyBorder="1" applyAlignment="1" applyProtection="1">
      <alignment horizontal="center"/>
      <protection hidden="1"/>
    </xf>
    <xf numFmtId="0" fontId="8" fillId="0" borderId="58" xfId="0" applyFont="1" applyBorder="1" applyAlignment="1" applyProtection="1">
      <alignment horizontal="center" vertical="center" textRotation="90" wrapText="1"/>
      <protection hidden="1"/>
    </xf>
    <xf numFmtId="0" fontId="8" fillId="0" borderId="61" xfId="0" applyFont="1" applyBorder="1" applyAlignment="1" applyProtection="1">
      <alignment horizontal="center" vertical="center" textRotation="90" wrapText="1"/>
      <protection hidden="1"/>
    </xf>
    <xf numFmtId="0" fontId="8" fillId="0" borderId="63" xfId="0" applyFont="1" applyBorder="1" applyAlignment="1" applyProtection="1">
      <alignment horizontal="center" vertical="center" textRotation="90" wrapText="1"/>
      <protection hidden="1"/>
    </xf>
    <xf numFmtId="1" fontId="13" fillId="0" borderId="100" xfId="0" applyNumberFormat="1" applyFont="1" applyBorder="1" applyAlignment="1" applyProtection="1">
      <alignment horizontal="right" vertical="center"/>
      <protection hidden="1"/>
    </xf>
    <xf numFmtId="1" fontId="13" fillId="0" borderId="108" xfId="0" applyNumberFormat="1" applyFont="1" applyBorder="1" applyAlignment="1" applyProtection="1">
      <alignment horizontal="right" vertical="center"/>
      <protection hidden="1"/>
    </xf>
    <xf numFmtId="1" fontId="13" fillId="0" borderId="103" xfId="0" applyNumberFormat="1" applyFont="1" applyBorder="1" applyAlignment="1" applyProtection="1">
      <alignment horizontal="right" vertical="center"/>
      <protection hidden="1"/>
    </xf>
    <xf numFmtId="0" fontId="0" fillId="14" borderId="23" xfId="0" applyFill="1" applyBorder="1" applyAlignment="1" applyProtection="1">
      <alignment horizontal="center" vertical="center"/>
      <protection hidden="1"/>
    </xf>
    <xf numFmtId="0" fontId="0" fillId="14" borderId="43" xfId="0" applyFill="1" applyBorder="1" applyAlignment="1" applyProtection="1">
      <alignment horizontal="center" vertical="center"/>
      <protection hidden="1"/>
    </xf>
    <xf numFmtId="1" fontId="13" fillId="0" borderId="101" xfId="0" applyNumberFormat="1" applyFont="1" applyBorder="1" applyAlignment="1" applyProtection="1">
      <alignment horizontal="right" vertical="center"/>
      <protection hidden="1"/>
    </xf>
    <xf numFmtId="1" fontId="13" fillId="0" borderId="97" xfId="0" applyNumberFormat="1" applyFont="1" applyBorder="1" applyAlignment="1" applyProtection="1">
      <alignment horizontal="right" vertical="center"/>
      <protection hidden="1"/>
    </xf>
    <xf numFmtId="1" fontId="0" fillId="0" borderId="106" xfId="0" applyNumberFormat="1" applyBorder="1" applyAlignment="1" applyProtection="1">
      <alignment horizontal="right" vertical="center"/>
      <protection hidden="1"/>
    </xf>
    <xf numFmtId="1" fontId="0" fillId="0" borderId="105" xfId="0" applyNumberFormat="1" applyBorder="1" applyAlignment="1" applyProtection="1">
      <alignment horizontal="right" vertical="center"/>
      <protection hidden="1"/>
    </xf>
    <xf numFmtId="0" fontId="0" fillId="0" borderId="20" xfId="0" applyBorder="1" applyAlignment="1" applyProtection="1">
      <alignment horizontal="right" vertical="center"/>
      <protection hidden="1"/>
    </xf>
    <xf numFmtId="0" fontId="0" fillId="0" borderId="105" xfId="0" applyBorder="1" applyAlignment="1" applyProtection="1">
      <alignment horizontal="right" vertical="center"/>
      <protection hidden="1"/>
    </xf>
    <xf numFmtId="1" fontId="0" fillId="0" borderId="31" xfId="0" applyNumberFormat="1" applyBorder="1" applyAlignment="1" applyProtection="1">
      <alignment horizontal="right" vertical="center"/>
      <protection hidden="1"/>
    </xf>
    <xf numFmtId="1" fontId="0" fillId="0" borderId="26" xfId="0" applyNumberFormat="1" applyBorder="1" applyAlignment="1" applyProtection="1">
      <alignment horizontal="right" vertical="center"/>
      <protection hidden="1"/>
    </xf>
    <xf numFmtId="0" fontId="0" fillId="0" borderId="16" xfId="0" applyBorder="1" applyAlignment="1" applyProtection="1">
      <alignment horizontal="right" vertical="center"/>
      <protection hidden="1"/>
    </xf>
    <xf numFmtId="0" fontId="0" fillId="0" borderId="26" xfId="0" applyBorder="1" applyAlignment="1" applyProtection="1">
      <alignment horizontal="right" vertical="center"/>
      <protection hidden="1"/>
    </xf>
    <xf numFmtId="0" fontId="8" fillId="0" borderId="41" xfId="0" applyFont="1" applyBorder="1" applyAlignment="1" applyProtection="1">
      <alignment horizontal="center" vertical="center"/>
      <protection hidden="1"/>
    </xf>
    <xf numFmtId="0" fontId="8" fillId="0" borderId="22" xfId="0" applyFont="1" applyBorder="1" applyAlignment="1" applyProtection="1">
      <alignment horizontal="center" vertical="center"/>
      <protection hidden="1"/>
    </xf>
    <xf numFmtId="0" fontId="8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right" vertical="center"/>
      <protection hidden="1"/>
    </xf>
    <xf numFmtId="0" fontId="0" fillId="0" borderId="24" xfId="0" applyBorder="1" applyAlignment="1" applyProtection="1">
      <alignment horizontal="right" vertical="center"/>
      <protection hidden="1"/>
    </xf>
    <xf numFmtId="1" fontId="0" fillId="0" borderId="47" xfId="0" applyNumberFormat="1" applyBorder="1" applyAlignment="1" applyProtection="1">
      <alignment horizontal="right" vertical="center"/>
      <protection hidden="1"/>
    </xf>
    <xf numFmtId="1" fontId="0" fillId="0" borderId="24" xfId="0" applyNumberFormat="1" applyBorder="1" applyAlignment="1" applyProtection="1">
      <alignment horizontal="right" vertical="center"/>
      <protection hidden="1"/>
    </xf>
    <xf numFmtId="0" fontId="8" fillId="0" borderId="7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30" xfId="0" applyFont="1" applyBorder="1" applyAlignment="1" applyProtection="1">
      <alignment horizontal="center" vertical="center" wrapText="1"/>
      <protection hidden="1"/>
    </xf>
    <xf numFmtId="0" fontId="8" fillId="0" borderId="41" xfId="0" applyFont="1" applyBorder="1" applyAlignment="1" applyProtection="1">
      <alignment horizontal="center" vertical="center" wrapText="1"/>
      <protection hidden="1"/>
    </xf>
    <xf numFmtId="0" fontId="8" fillId="0" borderId="22" xfId="0" applyFont="1" applyBorder="1" applyAlignment="1" applyProtection="1">
      <alignment vertical="center" wrapText="1"/>
      <protection hidden="1"/>
    </xf>
    <xf numFmtId="0" fontId="8" fillId="0" borderId="42" xfId="0" applyFont="1" applyBorder="1" applyAlignment="1" applyProtection="1">
      <alignment vertical="center" wrapText="1"/>
      <protection hidden="1"/>
    </xf>
    <xf numFmtId="0" fontId="0" fillId="0" borderId="0" xfId="0" applyFill="1" applyAlignment="1" applyProtection="1">
      <alignment vertical="center"/>
      <protection hidden="1"/>
    </xf>
    <xf numFmtId="0" fontId="21" fillId="0" borderId="23" xfId="0" applyNumberFormat="1" applyFont="1" applyBorder="1" applyAlignment="1" applyProtection="1">
      <alignment horizontal="left" vertical="center" wrapText="1"/>
      <protection hidden="1"/>
    </xf>
    <xf numFmtId="0" fontId="21" fillId="0" borderId="40" xfId="0" applyNumberFormat="1" applyFont="1" applyBorder="1" applyAlignment="1" applyProtection="1">
      <alignment horizontal="left" vertical="center" wrapText="1"/>
      <protection hidden="1"/>
    </xf>
    <xf numFmtId="0" fontId="0" fillId="0" borderId="23" xfId="0" applyFont="1" applyBorder="1" applyAlignment="1" applyProtection="1">
      <alignment vertical="center" wrapText="1"/>
      <protection hidden="1"/>
    </xf>
    <xf numFmtId="0" fontId="0" fillId="0" borderId="43" xfId="0" applyFont="1" applyBorder="1" applyAlignment="1" applyProtection="1">
      <alignment vertical="center" wrapText="1"/>
      <protection hidden="1"/>
    </xf>
    <xf numFmtId="0" fontId="0" fillId="0" borderId="40" xfId="0" applyFont="1" applyBorder="1" applyAlignment="1" applyProtection="1">
      <alignment vertical="center" wrapText="1"/>
      <protection hidden="1"/>
    </xf>
    <xf numFmtId="0" fontId="16" fillId="0" borderId="41" xfId="0" applyFont="1" applyBorder="1" applyAlignment="1" applyProtection="1">
      <alignment horizontal="center" vertical="center" textRotation="90"/>
      <protection hidden="1"/>
    </xf>
    <xf numFmtId="0" fontId="16" fillId="0" borderId="22" xfId="0" applyFont="1" applyBorder="1" applyAlignment="1" applyProtection="1">
      <alignment horizontal="center" vertical="center" textRotation="90"/>
      <protection hidden="1"/>
    </xf>
    <xf numFmtId="0" fontId="16" fillId="0" borderId="52" xfId="0" applyFont="1" applyBorder="1" applyAlignment="1" applyProtection="1">
      <alignment horizontal="center" vertical="center" textRotation="90"/>
      <protection hidden="1"/>
    </xf>
    <xf numFmtId="0" fontId="8" fillId="0" borderId="52" xfId="0" applyFont="1" applyBorder="1" applyAlignment="1" applyProtection="1">
      <alignment horizontal="center" vertical="center"/>
      <protection hidden="1"/>
    </xf>
    <xf numFmtId="0" fontId="8" fillId="0" borderId="5" xfId="0" applyFont="1" applyBorder="1" applyAlignment="1" applyProtection="1">
      <alignment horizontal="center" vertical="center"/>
      <protection hidden="1"/>
    </xf>
    <xf numFmtId="0" fontId="8" fillId="0" borderId="50" xfId="0" applyFont="1" applyBorder="1" applyAlignment="1" applyProtection="1">
      <alignment horizontal="center" vertical="center"/>
      <protection hidden="1"/>
    </xf>
    <xf numFmtId="0" fontId="16" fillId="0" borderId="42" xfId="0" applyFont="1" applyBorder="1" applyAlignment="1" applyProtection="1">
      <alignment horizontal="center" vertical="center" textRotation="90"/>
      <protection hidden="1"/>
    </xf>
  </cellXfs>
  <cellStyles count="4">
    <cellStyle name="Comma" xfId="1" builtinId="3"/>
    <cellStyle name="Currency 2" xfId="2" xr:uid="{00000000-0005-0000-0000-000001000000}"/>
    <cellStyle name="Normal" xfId="0" builtinId="0"/>
    <cellStyle name="Normal 2" xfId="3" xr:uid="{00000000-0005-0000-0000-000003000000}"/>
  </cellStyles>
  <dxfs count="7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theme="5" tint="0.59996337778862885"/>
        </patternFill>
      </fill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S54"/>
  <sheetViews>
    <sheetView tabSelected="1" zoomScaleNormal="100" workbookViewId="0">
      <selection activeCell="C3" sqref="C3:H3"/>
    </sheetView>
  </sheetViews>
  <sheetFormatPr defaultColWidth="9" defaultRowHeight="12.75" x14ac:dyDescent="0.2"/>
  <cols>
    <col min="1" max="1" width="3.5" style="181" customWidth="1"/>
    <col min="2" max="2" width="15.75" style="181" customWidth="1"/>
    <col min="3" max="3" width="8.5" style="181" customWidth="1"/>
    <col min="4" max="4" width="10.25" style="181" customWidth="1"/>
    <col min="5" max="5" width="8.875" style="181" customWidth="1"/>
    <col min="6" max="6" width="11.75" style="181" customWidth="1"/>
    <col min="7" max="7" width="8.75" style="181" customWidth="1"/>
    <col min="8" max="8" width="11.125" style="181" customWidth="1"/>
    <col min="9" max="9" width="3.625" style="181" customWidth="1"/>
    <col min="10" max="11" width="11.75" style="181" hidden="1" customWidth="1"/>
    <col min="12" max="12" width="21.875" style="181" hidden="1" customWidth="1"/>
    <col min="13" max="13" width="9" style="181" customWidth="1"/>
    <col min="14" max="15" width="9" style="181"/>
    <col min="16" max="16" width="10.625" style="181" customWidth="1"/>
    <col min="17" max="17" width="19.375" style="181" customWidth="1"/>
    <col min="18" max="18" width="9" style="181"/>
    <col min="19" max="19" width="9" style="181" hidden="1" customWidth="1"/>
    <col min="20" max="20" width="9" style="181" customWidth="1"/>
    <col min="21" max="16384" width="9" style="181"/>
  </cols>
  <sheetData>
    <row r="1" spans="1:19" ht="12.75" customHeight="1" thickBot="1" x14ac:dyDescent="0.25"/>
    <row r="2" spans="1:19" ht="24.75" customHeight="1" thickBot="1" x14ac:dyDescent="0.25">
      <c r="B2" s="426" t="s">
        <v>52</v>
      </c>
      <c r="C2" s="427"/>
      <c r="D2" s="427"/>
      <c r="E2" s="427"/>
      <c r="F2" s="427"/>
      <c r="G2" s="427"/>
      <c r="H2" s="428"/>
    </row>
    <row r="3" spans="1:19" ht="18" customHeight="1" thickBot="1" x14ac:dyDescent="0.25">
      <c r="B3" s="182" t="s">
        <v>158</v>
      </c>
      <c r="C3" s="438"/>
      <c r="D3" s="439"/>
      <c r="E3" s="439"/>
      <c r="F3" s="439"/>
      <c r="G3" s="439"/>
      <c r="H3" s="440"/>
    </row>
    <row r="4" spans="1:19" ht="14.25" customHeight="1" x14ac:dyDescent="0.2">
      <c r="B4" s="183" t="s">
        <v>165</v>
      </c>
      <c r="C4" s="458"/>
      <c r="D4" s="459"/>
      <c r="E4" s="460"/>
      <c r="F4" s="184" t="s">
        <v>170</v>
      </c>
      <c r="G4" s="414" t="s">
        <v>164</v>
      </c>
      <c r="H4" s="415"/>
      <c r="M4" s="185"/>
      <c r="N4" s="411" t="s">
        <v>57</v>
      </c>
      <c r="O4" s="411"/>
      <c r="P4" s="411"/>
      <c r="Q4" s="411"/>
      <c r="S4" s="186" t="s">
        <v>126</v>
      </c>
    </row>
    <row r="5" spans="1:19" ht="15.75" customHeight="1" x14ac:dyDescent="0.2">
      <c r="B5" s="187" t="s">
        <v>166</v>
      </c>
      <c r="C5" s="416"/>
      <c r="D5" s="463"/>
      <c r="E5" s="464"/>
      <c r="F5" s="188" t="s">
        <v>171</v>
      </c>
      <c r="G5" s="461">
        <v>0.01</v>
      </c>
      <c r="H5" s="462"/>
      <c r="M5" s="189"/>
      <c r="N5" s="411" t="s">
        <v>176</v>
      </c>
      <c r="O5" s="411"/>
      <c r="P5" s="411"/>
      <c r="Q5" s="411"/>
      <c r="S5" s="186" t="s">
        <v>127</v>
      </c>
    </row>
    <row r="6" spans="1:19" ht="15.75" customHeight="1" x14ac:dyDescent="0.2">
      <c r="B6" s="187" t="s">
        <v>167</v>
      </c>
      <c r="C6" s="416"/>
      <c r="D6" s="463"/>
      <c r="E6" s="464"/>
      <c r="F6" s="190" t="s">
        <v>172</v>
      </c>
      <c r="G6" s="465">
        <v>1</v>
      </c>
      <c r="H6" s="466"/>
    </row>
    <row r="7" spans="1:19" x14ac:dyDescent="0.2">
      <c r="B7" s="187" t="s">
        <v>168</v>
      </c>
      <c r="C7" s="416"/>
      <c r="D7" s="463"/>
      <c r="E7" s="464"/>
      <c r="F7" s="190" t="s">
        <v>173</v>
      </c>
      <c r="G7" s="469">
        <v>0.01</v>
      </c>
      <c r="H7" s="470"/>
    </row>
    <row r="8" spans="1:19" x14ac:dyDescent="0.2">
      <c r="B8" s="187" t="s">
        <v>169</v>
      </c>
      <c r="C8" s="416"/>
      <c r="D8" s="463"/>
      <c r="E8" s="464"/>
      <c r="F8" s="190" t="s">
        <v>174</v>
      </c>
      <c r="G8" s="416"/>
      <c r="H8" s="471"/>
    </row>
    <row r="9" spans="1:19" ht="14.25" x14ac:dyDescent="0.2">
      <c r="B9" s="187" t="s">
        <v>29</v>
      </c>
      <c r="C9" s="416"/>
      <c r="D9" s="417"/>
      <c r="E9" s="418"/>
      <c r="F9" s="190" t="s">
        <v>175</v>
      </c>
      <c r="G9" s="412" t="str">
        <f>IF(G5&gt;=30,"&gt; 7 Years",IF(G5&gt;=12,"&gt; 5 Years",IF(G5&gt;0,"&gt; 3 Years","Please enter wall height")))</f>
        <v>&gt; 3 Years</v>
      </c>
      <c r="H9" s="413"/>
    </row>
    <row r="10" spans="1:19" ht="16.5" customHeight="1" thickBot="1" x14ac:dyDescent="0.25">
      <c r="A10" s="191"/>
      <c r="B10" s="472"/>
      <c r="C10" s="473"/>
      <c r="D10" s="473"/>
      <c r="E10" s="473"/>
      <c r="F10" s="473"/>
      <c r="G10" s="473"/>
      <c r="H10" s="474"/>
      <c r="I10" s="191"/>
    </row>
    <row r="11" spans="1:19" ht="6.75" customHeight="1" thickBot="1" x14ac:dyDescent="0.25">
      <c r="A11" s="192"/>
      <c r="B11" s="192"/>
      <c r="C11" s="192"/>
      <c r="D11" s="192"/>
      <c r="E11" s="429"/>
      <c r="F11" s="429"/>
      <c r="G11" s="429"/>
      <c r="H11" s="192"/>
      <c r="I11" s="192"/>
    </row>
    <row r="12" spans="1:19" ht="13.5" customHeight="1" thickBot="1" x14ac:dyDescent="0.25">
      <c r="A12" s="192"/>
      <c r="B12" s="434" t="s">
        <v>77</v>
      </c>
      <c r="C12" s="435"/>
      <c r="D12" s="193" t="s">
        <v>62</v>
      </c>
      <c r="E12" s="193" t="s">
        <v>30</v>
      </c>
      <c r="F12" s="194" t="s">
        <v>72</v>
      </c>
      <c r="G12" s="195" t="s">
        <v>31</v>
      </c>
      <c r="H12" s="196" t="s">
        <v>73</v>
      </c>
      <c r="I12" s="192"/>
      <c r="M12" s="197"/>
    </row>
    <row r="13" spans="1:19" x14ac:dyDescent="0.2">
      <c r="A13" s="192"/>
      <c r="B13" s="198" t="s">
        <v>121</v>
      </c>
      <c r="C13" s="199"/>
      <c r="D13" s="149">
        <f>COUNTIF(Schedule!$G$87:$G$291,'Sum Res'!$J13)</f>
        <v>0</v>
      </c>
      <c r="E13" s="149">
        <f>SUMIF(Schedule!$G$87:$G$291,J13,Schedule!$AP$87:$AP$291)</f>
        <v>0</v>
      </c>
      <c r="F13" s="143"/>
      <c r="G13" s="144">
        <f>E13/48</f>
        <v>0</v>
      </c>
      <c r="H13" s="200"/>
      <c r="I13" s="192"/>
      <c r="J13" s="181" t="s">
        <v>78</v>
      </c>
      <c r="L13" s="181" t="s">
        <v>155</v>
      </c>
      <c r="M13" s="197"/>
    </row>
    <row r="14" spans="1:19" ht="15" customHeight="1" x14ac:dyDescent="0.2">
      <c r="A14" s="192"/>
      <c r="B14" s="201" t="s">
        <v>32</v>
      </c>
      <c r="C14" s="202"/>
      <c r="D14" s="150">
        <f>COUNTIF(Schedule!$G$87:$G$291,'Sum Res'!$J14)</f>
        <v>1</v>
      </c>
      <c r="E14" s="254">
        <f>SUMIF(Schedule!$G$87:$G$291,J14,Schedule!$AP$87:$AP$291)</f>
        <v>3</v>
      </c>
      <c r="F14" s="77"/>
      <c r="G14" s="78">
        <f>E14/48</f>
        <v>6.25E-2</v>
      </c>
      <c r="H14" s="79"/>
      <c r="I14" s="192"/>
      <c r="J14" s="181" t="s">
        <v>20</v>
      </c>
      <c r="L14" s="181" t="s">
        <v>156</v>
      </c>
    </row>
    <row r="15" spans="1:19" ht="15.75" customHeight="1" x14ac:dyDescent="0.2">
      <c r="A15" s="192"/>
      <c r="B15" s="203" t="s">
        <v>33</v>
      </c>
      <c r="C15" s="204"/>
      <c r="D15" s="150">
        <f>COUNTIF(Schedule!$G$87:$G$291,'Sum Res'!$J15)</f>
        <v>0</v>
      </c>
      <c r="E15" s="255">
        <f>SUMIF(Schedule!$G$87:$G$291,J15,Schedule!$AP$87:$AP$291)</f>
        <v>0</v>
      </c>
      <c r="F15" s="77"/>
      <c r="G15" s="80">
        <f>E15/48</f>
        <v>0</v>
      </c>
      <c r="H15" s="79"/>
      <c r="I15" s="192"/>
      <c r="J15" s="181" t="s">
        <v>21</v>
      </c>
      <c r="L15" s="181" t="s">
        <v>148</v>
      </c>
    </row>
    <row r="16" spans="1:19" ht="16.5" customHeight="1" thickBot="1" x14ac:dyDescent="0.25">
      <c r="A16" s="192"/>
      <c r="B16" s="205" t="s">
        <v>34</v>
      </c>
      <c r="C16" s="206"/>
      <c r="D16" s="162">
        <f>COUNTIF(Schedule!$G$87:$G$291,'Sum Res'!$J16)</f>
        <v>0</v>
      </c>
      <c r="E16" s="255">
        <f>SUMIF(Schedule!$G$87:$G$291,J16,Schedule!$AP$87:$AP$291)</f>
        <v>0</v>
      </c>
      <c r="F16" s="137">
        <f>E17</f>
        <v>3</v>
      </c>
      <c r="G16" s="81">
        <f>E16/48</f>
        <v>0</v>
      </c>
      <c r="H16" s="82">
        <f>IF($H$13="Include",SUM(G13:G16),(SUM(G13:G16)-G13))</f>
        <v>6.25E-2</v>
      </c>
      <c r="I16" s="192"/>
      <c r="J16" s="181" t="s">
        <v>22</v>
      </c>
    </row>
    <row r="17" spans="1:15" ht="15" customHeight="1" thickBot="1" x14ac:dyDescent="0.25">
      <c r="A17" s="192"/>
      <c r="B17" s="430" t="s">
        <v>149</v>
      </c>
      <c r="C17" s="431"/>
      <c r="D17" s="163">
        <f>IF($H$13="Include",SUM(D13:D16),(SUM(D13:D16)-D13))</f>
        <v>1</v>
      </c>
      <c r="E17" s="164">
        <f>IF($H$13="Include",SUM(E13:E16),(SUM(E13:E16)-E13))</f>
        <v>3</v>
      </c>
      <c r="F17" s="84"/>
      <c r="G17" s="85"/>
      <c r="H17" s="86"/>
      <c r="I17" s="192"/>
    </row>
    <row r="18" spans="1:15" ht="13.5" thickTop="1" x14ac:dyDescent="0.2">
      <c r="A18" s="192"/>
      <c r="B18" s="432" t="s">
        <v>68</v>
      </c>
      <c r="C18" s="433"/>
      <c r="D18" s="151" cm="1">
        <f t="array" ref="D18">IF($H$13="",SUM(COUNTIFS(Schedule!$K$87:$K$291,$J18,Schedule!$G$87:$G$291,$J$14,Schedule!$I$87:$I$291,{"","I"}))+SUM(COUNTIFS(Schedule!$K$87:$K$291,$J18,Schedule!$G$87:$G$291,$J$15,Schedule!$I$87:$I$291,{"","I"}))+SUM(COUNTIFS(Schedule!$K$87:$K$291,$J18,Schedule!$G$87:$G$291,$J$16,Schedule!$I$87:$I$291,{"","I"})),IF($H$13="Exclude",SUM(COUNTIFS(Schedule!$K$87:$K$291,$J18,Schedule!$G$87:$G$291,$J$14,Schedule!$I$87:$I$291,{"","I"}))+SUM(COUNTIFS(Schedule!$K$87:$K$291,$J18,Schedule!$G$87:$G$291,$J$15,Schedule!$I$87:$I$291,{"","I"}))+SUM(COUNTIFS(Schedule!$K$87:$K$291,$J18,Schedule!$G$87:$G$291,$J$16,Schedule!$I$87:$I$291,{"","I"})),SUM(COUNTIFS(Schedule!$K$87:$K$291,$J18,Schedule!$G$87:$G$291,$J$14,Schedule!$I$87:$I$291,{"","I"}))+SUM(COUNTIFS(Schedule!$K$87:$K$291,$J18,Schedule!$G$87:$G$291,$J$15,Schedule!$I$87:$I$291,{"","I"}))+SUM(COUNTIFS(Schedule!$K$87:$K$291,$J18,Schedule!$G$87:$G$291,$J$16,Schedule!$I$87:$I$291,{"","I"}))+COUNTIFS(Schedule!$K$87:$K$291,$J18,Schedule!$G$87:$G$291,$J$13)))</f>
        <v>1</v>
      </c>
      <c r="E18" s="256" cm="1">
        <f t="array" ref="E18">IF($H$13=""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,IF($H$13="Exclude"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+SUMIFS(Schedule!$AP$87:$AP$291,Schedule!$K$87:$K$291,$J18,Schedule!$G$87:$G$291,$J$13)))</f>
        <v>3</v>
      </c>
      <c r="F18" s="110"/>
      <c r="G18" s="111">
        <f t="shared" ref="G18:G43" si="0">E18/48</f>
        <v>6.25E-2</v>
      </c>
      <c r="H18" s="112"/>
      <c r="I18" s="192"/>
      <c r="J18" s="181" t="s">
        <v>19</v>
      </c>
    </row>
    <row r="19" spans="1:15" ht="15" customHeight="1" x14ac:dyDescent="0.2">
      <c r="A19" s="192"/>
      <c r="B19" s="443" t="s">
        <v>35</v>
      </c>
      <c r="C19" s="444"/>
      <c r="D19" s="151" cm="1">
        <f t="array" ref="D19">IF($H$13="",SUM(COUNTIFS(Schedule!$K$87:$K$291,$J19,Schedule!$G$87:$G$291,$J$14,Schedule!$I$87:$I$291,{"","I"}))+SUM(COUNTIFS(Schedule!$K$87:$K$291,$J19,Schedule!$G$87:$G$291,$J$15,Schedule!$I$87:$I$291,{"","I"}))+SUM(COUNTIFS(Schedule!$K$87:$K$291,$J19,Schedule!$G$87:$G$291,$J$16,Schedule!$I$87:$I$291,{"","I"})),IF($H$13="Exclude",SUM(COUNTIFS(Schedule!$K$87:$K$291,$J19,Schedule!$G$87:$G$291,$J$14,Schedule!$I$87:$I$291,{"","I"}))+SUM(COUNTIFS(Schedule!$K$87:$K$291,$J19,Schedule!$G$87:$G$291,$J$15,Schedule!$I$87:$I$291,{"","I"}))+SUM(COUNTIFS(Schedule!$K$87:$K$291,$J19,Schedule!$G$87:$G$291,$J$16,Schedule!$I$87:$I$291,{"","I"})),SUM(COUNTIFS(Schedule!$K$87:$K$291,$J19,Schedule!$G$87:$G$291,$J$14,Schedule!$I$87:$I$291,{"","I"}))+SUM(COUNTIFS(Schedule!$K$87:$K$291,$J19,Schedule!$G$87:$G$291,$J$15,Schedule!$I$87:$I$291,{"","I"}))+SUM(COUNTIFS(Schedule!$K$87:$K$291,$J19,Schedule!$G$87:$G$291,$J$16,Schedule!$I$87:$I$291,{"","I"}))+COUNTIFS(Schedule!$K$87:$K$291,$J19,Schedule!$G$87:$G$291,$J$13)))</f>
        <v>0</v>
      </c>
      <c r="E19" s="256" cm="1">
        <f t="array" ref="E19">IF($H$13=""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,IF($H$13="Exclude"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+SUMIFS(Schedule!$AP$87:$AP$291,Schedule!$K$87:$K$291,$J19,Schedule!$G$87:$G$291,$J$13)))</f>
        <v>0</v>
      </c>
      <c r="F19" s="113"/>
      <c r="G19" s="114">
        <f>E19/48</f>
        <v>0</v>
      </c>
      <c r="H19" s="115"/>
      <c r="I19" s="192"/>
      <c r="J19" s="181" t="s">
        <v>18</v>
      </c>
    </row>
    <row r="20" spans="1:15" ht="15.75" customHeight="1" x14ac:dyDescent="0.2">
      <c r="A20" s="192"/>
      <c r="B20" s="453" t="s">
        <v>66</v>
      </c>
      <c r="C20" s="454"/>
      <c r="D20" s="151" cm="1">
        <f t="array" ref="D20">IF($H$13="",SUM(COUNTIFS(Schedule!$K$87:$K$291,$J20,Schedule!$G$87:$G$291,$J$14,Schedule!$I$87:$I$291,{"","I"}))+SUM(COUNTIFS(Schedule!$K$87:$K$291,$J20,Schedule!$G$87:$G$291,$J$15,Schedule!$I$87:$I$291,{"","I"}))+SUM(COUNTIFS(Schedule!$K$87:$K$291,$J20,Schedule!$G$87:$G$291,$J$16,Schedule!$I$87:$I$291,{"","I"})),IF($H$13="Exclude",SUM(COUNTIFS(Schedule!$K$87:$K$291,$J20,Schedule!$G$87:$G$291,$J$14,Schedule!$I$87:$I$291,{"","I"}))+SUM(COUNTIFS(Schedule!$K$87:$K$291,$J20,Schedule!$G$87:$G$291,$J$15,Schedule!$I$87:$I$291,{"","I"}))+SUM(COUNTIFS(Schedule!$K$87:$K$291,$J20,Schedule!$G$87:$G$291,$J$16,Schedule!$I$87:$I$291,{"","I"})),SUM(COUNTIFS(Schedule!$K$87:$K$291,$J20,Schedule!$G$87:$G$291,$J$14,Schedule!$I$87:$I$291,{"","I"}))+SUM(COUNTIFS(Schedule!$K$87:$K$291,$J20,Schedule!$G$87:$G$291,$J$15,Schedule!$I$87:$I$291,{"","I"}))+SUM(COUNTIFS(Schedule!$K$87:$K$291,$J20,Schedule!$G$87:$G$291,$J$16,Schedule!$I$87:$I$291,{"","I"}))+COUNTIFS(Schedule!$K$87:$K$291,$J20,Schedule!$G$87:$G$291,$J$13)))</f>
        <v>0</v>
      </c>
      <c r="E20" s="256" cm="1">
        <f t="array" ref="E20">IF($H$13=""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,IF($H$13="Exclude"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+SUMIFS(Schedule!$AP$87:$AP$291,Schedule!$K$87:$K$291,$J20,Schedule!$G$87:$G$291,$J$13)))</f>
        <v>0</v>
      </c>
      <c r="F20" s="116"/>
      <c r="G20" s="114">
        <f>E20/48</f>
        <v>0</v>
      </c>
      <c r="H20" s="115"/>
      <c r="I20" s="192"/>
      <c r="J20" s="181" t="s">
        <v>67</v>
      </c>
      <c r="L20" s="181" cm="1">
        <f t="array" ref="L20">IF($H$13=""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,IF($H$13="Exclude"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,SUM(SUMIFS(Schedule!$AP$87:$AP$291,Schedule!$K$87:$K$291,$J18,Schedule!$G$87:$G$291,$J$14,Schedule!$I$87:$I$291,{"","I"}))+SUM(SUMIFS(Schedule!$AP$87:$AP$291,Schedule!$K$87:$K$291,$J18,Schedule!$G$87:$G$291,$J$15,Schedule!$I$87:$I$291,{"","I"}))+SUM(SUMIFS(Schedule!$AP$87:$AP$291,Schedule!$K$87:$K$291,$J18,Schedule!$G$87:$G$291,$J$16,Schedule!$I$87:$I$291,{"","I"}))+SUMIFS(Schedule!$AP$87:$AP$291,Schedule!$K$87:$K$291,$J18,Schedule!$G$87:$G$291,$J$13)))</f>
        <v>3</v>
      </c>
    </row>
    <row r="21" spans="1:15" ht="15.75" customHeight="1" x14ac:dyDescent="0.2">
      <c r="A21" s="192"/>
      <c r="B21" s="453" t="s">
        <v>69</v>
      </c>
      <c r="C21" s="454"/>
      <c r="D21" s="151" cm="1">
        <f t="array" ref="D21">IF($H$13="",SUM(COUNTIFS(Schedule!$K$87:$K$291,$J21,Schedule!$G$87:$G$291,$J$14,Schedule!$I$87:$I$291,{"","I"}))+SUM(COUNTIFS(Schedule!$K$87:$K$291,$J21,Schedule!$G$87:$G$291,$J$15,Schedule!$I$87:$I$291,{"","I"}))+SUM(COUNTIFS(Schedule!$K$87:$K$291,$J21,Schedule!$G$87:$G$291,$J$16,Schedule!$I$87:$I$291,{"","I"})),IF($H$13="Exclude",SUM(COUNTIFS(Schedule!$K$87:$K$291,$J21,Schedule!$G$87:$G$291,$J$14,Schedule!$I$87:$I$291,{"","I"}))+SUM(COUNTIFS(Schedule!$K$87:$K$291,$J21,Schedule!$G$87:$G$291,$J$15,Schedule!$I$87:$I$291,{"","I"}))+SUM(COUNTIFS(Schedule!$K$87:$K$291,$J21,Schedule!$G$87:$G$291,$J$16,Schedule!$I$87:$I$291,{"","I"})),SUM(COUNTIFS(Schedule!$K$87:$K$291,$J21,Schedule!$G$87:$G$291,$J$14,Schedule!$I$87:$I$291,{"","I"}))+SUM(COUNTIFS(Schedule!$K$87:$K$291,$J21,Schedule!$G$87:$G$291,$J$15,Schedule!$I$87:$I$291,{"","I"}))+SUM(COUNTIFS(Schedule!$K$87:$K$291,$J21,Schedule!$G$87:$G$291,$J$16,Schedule!$I$87:$I$291,{"","I"}))+COUNTIFS(Schedule!$K$87:$K$291,$J21,Schedule!$G$87:$G$291,$J$13)))</f>
        <v>0</v>
      </c>
      <c r="E21" s="256" cm="1">
        <f t="array" ref="E21">IF($H$13=""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,IF($H$13="Exclude"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+SUMIFS(Schedule!$AP$87:$AP$291,Schedule!$K$87:$K$291,$J21,Schedule!$G$87:$G$291,$J$13)))</f>
        <v>0</v>
      </c>
      <c r="F21" s="116"/>
      <c r="G21" s="114">
        <f t="shared" si="0"/>
        <v>0</v>
      </c>
      <c r="H21" s="115"/>
      <c r="I21" s="192"/>
      <c r="J21" s="181" t="s">
        <v>70</v>
      </c>
      <c r="L21" s="181" cm="1">
        <f t="array" ref="L21">IF($H$13=""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,IF($H$13="Exclude"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,SUM(SUMIFS(Schedule!$AP$87:$AP$291,Schedule!$K$87:$K$291,$J19,Schedule!$G$87:$G$291,$J$14,Schedule!$I$87:$I$291,{"","I"}))+SUM(SUMIFS(Schedule!$AP$87:$AP$291,Schedule!$K$87:$K$291,$J19,Schedule!$G$87:$G$291,$J$15,Schedule!$I$87:$I$291,{"","I"}))+SUM(SUMIFS(Schedule!$AP$87:$AP$291,Schedule!$K$87:$K$291,$J19,Schedule!$G$87:$G$291,$J$16,Schedule!$I$87:$I$291,{"","I"}))+SUMIFS(Schedule!$AP$87:$AP$291,Schedule!$K$87:$K$291,$J19,Schedule!$G$87:$G$291,$J$13)))</f>
        <v>0</v>
      </c>
    </row>
    <row r="22" spans="1:15" ht="15" customHeight="1" thickBot="1" x14ac:dyDescent="0.25">
      <c r="A22" s="192"/>
      <c r="B22" s="441" t="s">
        <v>71</v>
      </c>
      <c r="C22" s="442"/>
      <c r="D22" s="151" cm="1">
        <f t="array" ref="D22">IF($H$13="",SUM(COUNTIFS(Schedule!$K$87:$K$291,$J22,Schedule!$G$87:$G$291,$J$14,Schedule!$I$87:$I$291,{"","I"}))+SUM(COUNTIFS(Schedule!$K$87:$K$291,$J22,Schedule!$G$87:$G$291,$J$15,Schedule!$I$87:$I$291,{"","I"}))+SUM(COUNTIFS(Schedule!$K$87:$K$291,$J22,Schedule!$G$87:$G$291,$J$16,Schedule!$I$87:$I$291,{"","I"})),IF($H$13="Exclude",SUM(COUNTIFS(Schedule!$K$87:$K$291,$J22,Schedule!$G$87:$G$291,$J$14,Schedule!$I$87:$I$291,{"","I"}))+SUM(COUNTIFS(Schedule!$K$87:$K$291,$J22,Schedule!$G$87:$G$291,$J$15,Schedule!$I$87:$I$291,{"","I"}))+SUM(COUNTIFS(Schedule!$K$87:$K$291,$J22,Schedule!$G$87:$G$291,$J$16,Schedule!$I$87:$I$291,{"","I"})),SUM(COUNTIFS(Schedule!$K$87:$K$291,$J22,Schedule!$G$87:$G$291,$J$14,Schedule!$I$87:$I$291,{"","I"}))+SUM(COUNTIFS(Schedule!$K$87:$K$291,$J22,Schedule!$G$87:$G$291,$J$15,Schedule!$I$87:$I$291,{"","I"}))+SUM(COUNTIFS(Schedule!$K$87:$K$291,$J22,Schedule!$G$87:$G$291,$J$16,Schedule!$I$87:$I$291,{"","I"}))+COUNTIFS(Schedule!$K$87:$K$291,$J22,Schedule!$G$87:$G$291,$J$13)))</f>
        <v>0</v>
      </c>
      <c r="E22" s="256" cm="1">
        <f t="array" ref="E22">IF($H$13=""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,IF($H$13="Exclude"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+SUMIFS(Schedule!$AP$87:$AP$291,Schedule!$K$87:$K$291,$J22,Schedule!$G$87:$G$291,$J$13)))</f>
        <v>0</v>
      </c>
      <c r="F22" s="265">
        <f>SUM(E18:E22)</f>
        <v>3</v>
      </c>
      <c r="G22" s="117">
        <f t="shared" si="0"/>
        <v>0</v>
      </c>
      <c r="H22" s="118">
        <f>SUM(G18:G22)</f>
        <v>6.25E-2</v>
      </c>
      <c r="I22" s="192"/>
      <c r="J22" s="181" t="s">
        <v>63</v>
      </c>
      <c r="L22" s="181" cm="1">
        <f t="array" ref="L22">IF($H$13=""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,IF($H$13="Exclude"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,SUM(SUMIFS(Schedule!$AP$87:$AP$291,Schedule!$K$87:$K$291,$J20,Schedule!$G$87:$G$291,$J$14,Schedule!$I$87:$I$291,{"","I"}))+SUM(SUMIFS(Schedule!$AP$87:$AP$291,Schedule!$K$87:$K$291,$J20,Schedule!$G$87:$G$291,$J$15,Schedule!$I$87:$I$291,{"","I"}))+SUM(SUMIFS(Schedule!$AP$87:$AP$291,Schedule!$K$87:$K$291,$J20,Schedule!$G$87:$G$291,$J$16,Schedule!$I$87:$I$291,{"","I"}))+SUMIFS(Schedule!$AP$87:$AP$291,Schedule!$K$87:$K$291,$J20,Schedule!$G$87:$G$291,$J$13)))</f>
        <v>0</v>
      </c>
    </row>
    <row r="23" spans="1:15" ht="13.5" thickBot="1" x14ac:dyDescent="0.25">
      <c r="A23" s="192"/>
      <c r="B23" s="451" t="s">
        <v>150</v>
      </c>
      <c r="C23" s="452"/>
      <c r="D23" s="152">
        <f>SUM(D18:D22)</f>
        <v>1</v>
      </c>
      <c r="E23" s="257">
        <f>SUM(E18:E22)</f>
        <v>3</v>
      </c>
      <c r="F23" s="75"/>
      <c r="G23" s="74"/>
      <c r="H23" s="83"/>
      <c r="I23" s="192"/>
      <c r="L23" s="181" cm="1">
        <f t="array" ref="L23">IF($H$13=""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,IF($H$13="Exclude"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,SUM(SUMIFS(Schedule!$AP$87:$AP$291,Schedule!$K$87:$K$291,$J21,Schedule!$G$87:$G$291,$J$14,Schedule!$I$87:$I$291,{"","I"}))+SUM(SUMIFS(Schedule!$AP$87:$AP$291,Schedule!$K$87:$K$291,$J21,Schedule!$G$87:$G$291,$J$15,Schedule!$I$87:$I$291,{"","I"}))+SUM(SUMIFS(Schedule!$AP$87:$AP$291,Schedule!$K$87:$K$291,$J21,Schedule!$G$87:$G$291,$J$16,Schedule!$I$87:$I$291,{"","I"}))+SUMIFS(Schedule!$AP$87:$AP$291,Schedule!$K$87:$K$291,$J21,Schedule!$G$87:$G$291,$J$13)))</f>
        <v>0</v>
      </c>
    </row>
    <row r="24" spans="1:15" ht="15" customHeight="1" x14ac:dyDescent="0.2">
      <c r="A24" s="192"/>
      <c r="B24" s="449" t="s">
        <v>36</v>
      </c>
      <c r="C24" s="450"/>
      <c r="D24" s="146">
        <f>IF($H$13="",Schedule!$AV$82,IF($H$13=$S$5,Schedule!$AV$82,Schedule!$AV$81))</f>
        <v>1</v>
      </c>
      <c r="E24" s="258">
        <f>IF($H$13="",Schedule!M7,IF($H$13=$S$5,Schedule!M7,Schedule!N7))</f>
        <v>3</v>
      </c>
      <c r="F24" s="87"/>
      <c r="G24" s="88">
        <f t="shared" si="0"/>
        <v>6.25E-2</v>
      </c>
      <c r="H24" s="89"/>
      <c r="I24" s="192"/>
      <c r="L24" s="181" cm="1">
        <f t="array" ref="L24">IF($H$13=""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,IF($H$13="Exclude"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,SUM(SUMIFS(Schedule!$AP$87:$AP$291,Schedule!$K$87:$K$291,$J22,Schedule!$G$87:$G$291,$J$14,Schedule!$I$87:$I$291,{"","I"}))+SUM(SUMIFS(Schedule!$AP$87:$AP$291,Schedule!$K$87:$K$291,$J22,Schedule!$G$87:$G$291,$J$15,Schedule!$I$87:$I$291,{"","I"}))+SUM(SUMIFS(Schedule!$AP$87:$AP$291,Schedule!$K$87:$K$291,$J22,Schedule!$G$87:$G$291,$J$16,Schedule!$I$87:$I$291,{"","I"}))+SUMIFS(Schedule!$AP$87:$AP$291,Schedule!$K$87:$K$291,$J22,Schedule!$G$87:$G$291,$J$13)))</f>
        <v>0</v>
      </c>
    </row>
    <row r="25" spans="1:15" ht="15.75" customHeight="1" x14ac:dyDescent="0.2">
      <c r="A25" s="192"/>
      <c r="B25" s="436" t="s">
        <v>37</v>
      </c>
      <c r="C25" s="437"/>
      <c r="D25" s="147">
        <f>IF($H$13="",Schedule!$AW$82,IF($H$13=$S$5,Schedule!$AW$82,Schedule!$AW$81))</f>
        <v>0</v>
      </c>
      <c r="E25" s="258">
        <f>IF($H$13="",Schedule!M8,IF($H$13=$S$5,Schedule!M8,Schedule!N8))</f>
        <v>0</v>
      </c>
      <c r="F25" s="90"/>
      <c r="G25" s="91">
        <f t="shared" si="0"/>
        <v>0</v>
      </c>
      <c r="H25" s="92"/>
      <c r="I25" s="192"/>
    </row>
    <row r="26" spans="1:15" ht="15.75" customHeight="1" x14ac:dyDescent="0.2">
      <c r="A26" s="192"/>
      <c r="B26" s="436" t="s">
        <v>38</v>
      </c>
      <c r="C26" s="437"/>
      <c r="D26" s="147">
        <f>IF($H$13="",Schedule!$AX$82,IF($H$13=$S$5,Schedule!$AX$82,Schedule!$AX$81))</f>
        <v>0</v>
      </c>
      <c r="E26" s="258">
        <f>IF($H$13="",Schedule!M9,IF($H$13=$S$5,Schedule!M9,Schedule!N9))</f>
        <v>0</v>
      </c>
      <c r="F26" s="90"/>
      <c r="G26" s="93">
        <f t="shared" si="0"/>
        <v>0</v>
      </c>
      <c r="H26" s="92"/>
      <c r="I26" s="192"/>
      <c r="L26" s="181" cm="1">
        <f t="array" ref="L26">SUM(COUNTIFS(Schedule!$K$87:$K$291,$J18,Schedule!$G$87:$G$291,$J$14,Schedule!$I$87:$I$291,{"","I"}))+SUM(COUNTIFS(Schedule!$K$87:$K$291,$J18,Schedule!$G$87:$G$291,$J$15,Schedule!$I$87:$I$291,{"","I"}))+SUM(COUNTIFS(Schedule!$K$87:$K$291,$J18,Schedule!$G$87:$G$291,$J$16,Schedule!$I$87:$I$291,{"","I"}))+COUNTIFS(Schedule!$K$87:$K$291,$J18,Schedule!$G$87:$G$291,$J$13)</f>
        <v>1</v>
      </c>
    </row>
    <row r="27" spans="1:15" ht="13.5" thickBot="1" x14ac:dyDescent="0.25">
      <c r="A27" s="192"/>
      <c r="B27" s="445" t="s">
        <v>39</v>
      </c>
      <c r="C27" s="446"/>
      <c r="D27" s="148">
        <f>IF($H$13="",Schedule!$AY$82,IF($H$13=$S$5,Schedule!$AY$82,Schedule!$AY$81))</f>
        <v>0</v>
      </c>
      <c r="E27" s="258">
        <f>IF($H$13="",Schedule!M10,IF($H$13=$S$5,Schedule!M10,Schedule!N10))</f>
        <v>0</v>
      </c>
      <c r="F27" s="266">
        <f>SUM(E24:E27)</f>
        <v>3</v>
      </c>
      <c r="G27" s="94">
        <f t="shared" si="0"/>
        <v>0</v>
      </c>
      <c r="H27" s="95">
        <f>SUM(G24:G27)</f>
        <v>6.25E-2</v>
      </c>
      <c r="I27" s="192"/>
    </row>
    <row r="28" spans="1:15" ht="13.5" thickBot="1" x14ac:dyDescent="0.25">
      <c r="A28" s="192"/>
      <c r="B28" s="447" t="s">
        <v>151</v>
      </c>
      <c r="C28" s="448"/>
      <c r="D28" s="153">
        <f>SUM(D24:D27)</f>
        <v>1</v>
      </c>
      <c r="E28" s="259">
        <f>SUM(E24:E27)</f>
        <v>3</v>
      </c>
      <c r="F28" s="75"/>
      <c r="G28" s="74"/>
      <c r="H28" s="83"/>
      <c r="I28" s="192"/>
    </row>
    <row r="29" spans="1:15" ht="14.25" customHeight="1" x14ac:dyDescent="0.2">
      <c r="A29" s="192"/>
      <c r="B29" s="475" t="s">
        <v>40</v>
      </c>
      <c r="C29" s="476"/>
      <c r="D29" s="154">
        <f>IF($H$13="",Schedule!$BA$82,IF($H$13=$S$5,Schedule!$BA$82,Schedule!$BA$81))</f>
        <v>0</v>
      </c>
      <c r="E29" s="260">
        <f>IF($H$13="",Schedule!M1,IF($H$13=$S$5,Schedule!M1,Schedule!N1))</f>
        <v>0</v>
      </c>
      <c r="F29" s="96"/>
      <c r="G29" s="97">
        <f t="shared" si="0"/>
        <v>0</v>
      </c>
      <c r="H29" s="98"/>
      <c r="I29" s="192"/>
      <c r="O29" s="207"/>
    </row>
    <row r="30" spans="1:15" x14ac:dyDescent="0.2">
      <c r="A30" s="192"/>
      <c r="B30" s="208" t="s">
        <v>41</v>
      </c>
      <c r="C30" s="208"/>
      <c r="D30" s="154">
        <f>IF($H$13="",Schedule!$BB$82,IF($H$13=$S$5,Schedule!$BB$82,Schedule!$BB$81))</f>
        <v>0</v>
      </c>
      <c r="E30" s="260">
        <f>IF($H$13="",Schedule!M2,IF($H$13=$S$5,Schedule!M2,Schedule!N2))</f>
        <v>0</v>
      </c>
      <c r="F30" s="99"/>
      <c r="G30" s="100">
        <f t="shared" si="0"/>
        <v>0</v>
      </c>
      <c r="H30" s="101"/>
      <c r="I30" s="192"/>
    </row>
    <row r="31" spans="1:15" x14ac:dyDescent="0.2">
      <c r="A31" s="192"/>
      <c r="B31" s="467" t="s">
        <v>157</v>
      </c>
      <c r="C31" s="468"/>
      <c r="D31" s="154">
        <f>IF($H$13="",Schedule!$BC$82,IF($H$13=$S$5,Schedule!$BC$82,Schedule!$BC$81))</f>
        <v>1</v>
      </c>
      <c r="E31" s="260">
        <f>IF($H$13="",Schedule!M3,IF($H$13=$S$5,Schedule!M3,Schedule!N3))</f>
        <v>3</v>
      </c>
      <c r="F31" s="99"/>
      <c r="G31" s="100">
        <f t="shared" si="0"/>
        <v>6.25E-2</v>
      </c>
      <c r="H31" s="101"/>
      <c r="I31" s="192"/>
    </row>
    <row r="32" spans="1:15" x14ac:dyDescent="0.2">
      <c r="A32" s="192"/>
      <c r="B32" s="467" t="s">
        <v>42</v>
      </c>
      <c r="C32" s="468"/>
      <c r="D32" s="154">
        <f>IF($H$13="",Schedule!$BD$82,IF($H$13=$S$5,Schedule!$BD$82,Schedule!$BD$81))</f>
        <v>0</v>
      </c>
      <c r="E32" s="260">
        <f>IF($H$13="",Schedule!M4,IF($H$13=$S$5,Schedule!M4,Schedule!N4))</f>
        <v>0</v>
      </c>
      <c r="F32" s="99"/>
      <c r="G32" s="100">
        <f t="shared" si="0"/>
        <v>0</v>
      </c>
      <c r="H32" s="101"/>
      <c r="I32" s="192"/>
    </row>
    <row r="33" spans="1:14" ht="13.5" thickBot="1" x14ac:dyDescent="0.25">
      <c r="A33" s="192"/>
      <c r="B33" s="209" t="s">
        <v>43</v>
      </c>
      <c r="C33" s="209"/>
      <c r="D33" s="154">
        <f>IF($H$13="",Schedule!$BE$82,IF($H$13=$S$5,Schedule!$BE$82,Schedule!$BE$81))</f>
        <v>0</v>
      </c>
      <c r="E33" s="261">
        <f>IF($H$13="",Schedule!M5,IF($H$13=$S$5,Schedule!M5,Schedule!N5))</f>
        <v>0</v>
      </c>
      <c r="F33" s="267">
        <f>SUM(E29:E33)</f>
        <v>3</v>
      </c>
      <c r="G33" s="102">
        <f t="shared" si="0"/>
        <v>0</v>
      </c>
      <c r="H33" s="103">
        <f>SUM(G29:G33)</f>
        <v>6.25E-2</v>
      </c>
      <c r="I33" s="210"/>
    </row>
    <row r="34" spans="1:14" ht="13.5" thickBot="1" x14ac:dyDescent="0.25">
      <c r="A34" s="192"/>
      <c r="B34" s="419" t="s">
        <v>152</v>
      </c>
      <c r="C34" s="420"/>
      <c r="D34" s="158">
        <f>SUM(D29:D33)</f>
        <v>1</v>
      </c>
      <c r="E34" s="262">
        <f>SUM(E29:E33)</f>
        <v>3</v>
      </c>
      <c r="F34" s="75"/>
      <c r="G34" s="74"/>
      <c r="H34" s="83"/>
      <c r="I34" s="192"/>
    </row>
    <row r="35" spans="1:14" x14ac:dyDescent="0.2">
      <c r="B35" s="421" t="s">
        <v>44</v>
      </c>
      <c r="C35" s="422"/>
      <c r="D35" s="155">
        <f>IF($H$13="",Schedule!R$21,IF($H$13=$S$5,Schedule!$R$21,Schedule!$R$20))</f>
        <v>0</v>
      </c>
      <c r="E35" s="263">
        <f>IF($H$13="",Schedule!$Q$21,IF($H$13=$S$5,Schedule!$Q$21,Schedule!$Q$20))</f>
        <v>0</v>
      </c>
      <c r="F35" s="104"/>
      <c r="G35" s="105">
        <f t="shared" si="0"/>
        <v>0</v>
      </c>
      <c r="H35" s="106"/>
      <c r="I35" s="192"/>
    </row>
    <row r="36" spans="1:14" x14ac:dyDescent="0.2">
      <c r="B36" s="425" t="s">
        <v>4</v>
      </c>
      <c r="C36" s="424"/>
      <c r="D36" s="156">
        <f>IF($H$13="",Schedule!U$21,IF($H$13=$S$5,Schedule!$U$21,Schedule!$U$20))</f>
        <v>1</v>
      </c>
      <c r="E36" s="264">
        <f>IF($H$13="",Schedule!$T$21,IF($H$13=$S$5,Schedule!$T$21,Schedule!$T$20))</f>
        <v>1</v>
      </c>
      <c r="F36" s="107"/>
      <c r="G36" s="108">
        <f t="shared" si="0"/>
        <v>2.0833333333333332E-2</v>
      </c>
      <c r="H36" s="109"/>
      <c r="I36" s="192"/>
    </row>
    <row r="37" spans="1:14" x14ac:dyDescent="0.2">
      <c r="B37" s="423" t="s">
        <v>45</v>
      </c>
      <c r="C37" s="424"/>
      <c r="D37" s="156">
        <f>IF($H$13="",Schedule!X$21,IF($H$13=$S$5,Schedule!$X$21,Schedule!$X$20))</f>
        <v>1</v>
      </c>
      <c r="E37" s="264">
        <f>IF($H$13="",Schedule!$W$21,IF($H$13=$S$5,Schedule!$W$21,Schedule!$W$20))</f>
        <v>1</v>
      </c>
      <c r="F37" s="107"/>
      <c r="G37" s="108">
        <f t="shared" si="0"/>
        <v>2.0833333333333332E-2</v>
      </c>
      <c r="H37" s="109"/>
      <c r="I37" s="192"/>
    </row>
    <row r="38" spans="1:14" ht="15" customHeight="1" x14ac:dyDescent="0.2">
      <c r="B38" s="423" t="s">
        <v>46</v>
      </c>
      <c r="C38" s="424"/>
      <c r="D38" s="156">
        <f>IF($H$13="",Schedule!AA$21,IF($H$13=$S$5,Schedule!$AA$21,Schedule!$AA$20))</f>
        <v>0</v>
      </c>
      <c r="E38" s="264">
        <f>IF($H$13="",Schedule!$Z$21,IF($H$13=$S$5,Schedule!$Z$21,Schedule!$Z$20))</f>
        <v>0</v>
      </c>
      <c r="F38" s="107"/>
      <c r="G38" s="108">
        <f t="shared" si="0"/>
        <v>0</v>
      </c>
      <c r="H38" s="109"/>
      <c r="I38" s="192"/>
    </row>
    <row r="39" spans="1:14" x14ac:dyDescent="0.2">
      <c r="B39" s="423" t="s">
        <v>47</v>
      </c>
      <c r="C39" s="424"/>
      <c r="D39" s="156">
        <f>IF($H$13="",Schedule!AD$21,IF($H$13=$S$5,Schedule!$AD$21,Schedule!$AD$20))</f>
        <v>0</v>
      </c>
      <c r="E39" s="264">
        <f>IF($H$13="",Schedule!$AC$21,IF($H$13=$S$5,Schedule!$AC$21,Schedule!$AC$20))</f>
        <v>0</v>
      </c>
      <c r="F39" s="107"/>
      <c r="G39" s="108">
        <f t="shared" si="0"/>
        <v>0</v>
      </c>
      <c r="H39" s="109"/>
      <c r="I39" s="192"/>
      <c r="N39" s="211"/>
    </row>
    <row r="40" spans="1:14" x14ac:dyDescent="0.2">
      <c r="B40" s="423" t="s">
        <v>8</v>
      </c>
      <c r="C40" s="424"/>
      <c r="D40" s="156">
        <f>IF($H$13="",Schedule!AG$21,IF($H$13=$S$5,Schedule!$AG$21,Schedule!$AG$20))</f>
        <v>0</v>
      </c>
      <c r="E40" s="264">
        <f>IF($H$13="",Schedule!$AF$21,IF($H$13=$S$5,Schedule!$AF$21,Schedule!$AF$20))</f>
        <v>0</v>
      </c>
      <c r="F40" s="107"/>
      <c r="G40" s="108">
        <f t="shared" si="0"/>
        <v>0</v>
      </c>
      <c r="H40" s="109"/>
      <c r="I40" s="192"/>
    </row>
    <row r="41" spans="1:14" x14ac:dyDescent="0.2">
      <c r="B41" s="423" t="s">
        <v>9</v>
      </c>
      <c r="C41" s="424"/>
      <c r="D41" s="156">
        <f>IF($H$13="",Schedule!AJ$21,IF($H$13=$S$5,Schedule!$AJ$21,Schedule!$AJ$20))</f>
        <v>0</v>
      </c>
      <c r="E41" s="264">
        <f>IF($H$13="",Schedule!$AI$21,IF($H$13=$S$5,Schedule!$AI$21,Schedule!$AI$20))</f>
        <v>0</v>
      </c>
      <c r="F41" s="107"/>
      <c r="G41" s="108">
        <f t="shared" si="0"/>
        <v>0</v>
      </c>
      <c r="H41" s="109"/>
      <c r="I41" s="192"/>
    </row>
    <row r="42" spans="1:14" x14ac:dyDescent="0.2">
      <c r="B42" s="423" t="s">
        <v>48</v>
      </c>
      <c r="C42" s="424"/>
      <c r="D42" s="156">
        <f>IF($H$13="",Schedule!AM$21,IF($H$13=$S$5,Schedule!$AM$21,Schedule!$AM$20))</f>
        <v>0</v>
      </c>
      <c r="E42" s="264">
        <f>IF($H$13="",Schedule!$AL$21,IF($H$13=$S$5,Schedule!$AL$21,Schedule!$AL$20))</f>
        <v>0</v>
      </c>
      <c r="F42" s="107"/>
      <c r="G42" s="108">
        <f t="shared" si="0"/>
        <v>0</v>
      </c>
      <c r="H42" s="109"/>
      <c r="I42" s="192"/>
    </row>
    <row r="43" spans="1:14" ht="15.75" customHeight="1" thickBot="1" x14ac:dyDescent="0.25">
      <c r="B43" s="423" t="s">
        <v>49</v>
      </c>
      <c r="C43" s="424"/>
      <c r="D43" s="156">
        <f>IF($H$13="",Schedule!AP$21,IF($H$13=$S$5,Schedule!$AP$21,Schedule!$AP$20))</f>
        <v>1</v>
      </c>
      <c r="E43" s="264">
        <f>IF($H$13="",Schedule!$AO$21,IF($H$13=$S$5,Schedule!$AO$21,Schedule!$AO$20))</f>
        <v>1</v>
      </c>
      <c r="F43" s="268">
        <f>SUM(E35:E43)</f>
        <v>3</v>
      </c>
      <c r="G43" s="108">
        <f t="shared" si="0"/>
        <v>2.0833333333333332E-2</v>
      </c>
      <c r="H43" s="109">
        <f>SUM(G35:G43)</f>
        <v>6.25E-2</v>
      </c>
      <c r="I43" s="192"/>
      <c r="M43" s="181" t="s">
        <v>50</v>
      </c>
    </row>
    <row r="44" spans="1:14" x14ac:dyDescent="0.2">
      <c r="B44" s="406" t="s">
        <v>177</v>
      </c>
      <c r="C44" s="407"/>
      <c r="D44" s="407"/>
      <c r="E44" s="407"/>
      <c r="F44" s="407"/>
      <c r="G44" s="407"/>
      <c r="H44" s="212"/>
    </row>
    <row r="45" spans="1:14" ht="13.5" thickBot="1" x14ac:dyDescent="0.25">
      <c r="B45" s="408" t="s">
        <v>178</v>
      </c>
      <c r="C45" s="409"/>
      <c r="D45" s="409"/>
      <c r="E45" s="409"/>
      <c r="F45" s="409"/>
      <c r="G45" s="410"/>
      <c r="H45" s="213"/>
    </row>
    <row r="46" spans="1:14" ht="15" customHeight="1" thickBot="1" x14ac:dyDescent="0.25">
      <c r="B46" s="477" t="s">
        <v>51</v>
      </c>
      <c r="C46" s="478"/>
      <c r="D46" s="214"/>
      <c r="E46" s="215"/>
      <c r="F46" s="215"/>
      <c r="G46" s="216"/>
      <c r="H46" s="76">
        <f>SUM(H43:H45)</f>
        <v>6.25E-2</v>
      </c>
    </row>
    <row r="47" spans="1:14" ht="5.25" customHeight="1" thickBot="1" x14ac:dyDescent="0.25">
      <c r="G47" s="217"/>
    </row>
    <row r="48" spans="1:14" ht="18.75" customHeight="1" thickBot="1" x14ac:dyDescent="0.25">
      <c r="B48" s="218" t="s">
        <v>61</v>
      </c>
      <c r="C48" s="455"/>
      <c r="D48" s="456"/>
      <c r="E48" s="456"/>
      <c r="F48" s="456"/>
      <c r="G48" s="456"/>
      <c r="H48" s="457"/>
    </row>
    <row r="49" spans="1:8" ht="15" customHeight="1" x14ac:dyDescent="0.2">
      <c r="B49" s="219"/>
      <c r="C49" s="220"/>
      <c r="D49" s="220"/>
      <c r="E49" s="220"/>
      <c r="F49" s="220"/>
      <c r="G49" s="220"/>
      <c r="H49" s="220"/>
    </row>
    <row r="50" spans="1:8" ht="15" customHeight="1" x14ac:dyDescent="0.2"/>
    <row r="51" spans="1:8" x14ac:dyDescent="0.2">
      <c r="A51" s="192"/>
      <c r="E51" s="192"/>
    </row>
    <row r="52" spans="1:8" x14ac:dyDescent="0.2">
      <c r="A52" s="192"/>
      <c r="E52" s="192"/>
    </row>
    <row r="53" spans="1:8" ht="13.5" customHeight="1" x14ac:dyDescent="0.2">
      <c r="A53" s="192"/>
      <c r="E53" s="192"/>
    </row>
    <row r="54" spans="1:8" x14ac:dyDescent="0.2">
      <c r="A54" s="192"/>
      <c r="E54" s="192"/>
    </row>
  </sheetData>
  <sheetProtection algorithmName="SHA-512" hashValue="OTm0zhb+zzWJYvxJb91x3PYMngcM7zrfH0fDAi5OvqJ0WgmuBgaZxe5K8VnqlxglavjKxQRCciHEKXVlg71WVg==" saltValue="HmfQTpbczvDSgh6LSKap8A==" spinCount="100000" sheet="1" selectLockedCells="1"/>
  <protectedRanges>
    <protectedRange sqref="H13" name="Range1"/>
  </protectedRanges>
  <mergeCells count="48">
    <mergeCell ref="C48:H48"/>
    <mergeCell ref="C4:E4"/>
    <mergeCell ref="G5:H5"/>
    <mergeCell ref="C5:E5"/>
    <mergeCell ref="C6:E6"/>
    <mergeCell ref="G6:H6"/>
    <mergeCell ref="B31:C31"/>
    <mergeCell ref="G7:H7"/>
    <mergeCell ref="C8:E8"/>
    <mergeCell ref="G8:H8"/>
    <mergeCell ref="B10:H10"/>
    <mergeCell ref="C7:E7"/>
    <mergeCell ref="B25:C25"/>
    <mergeCell ref="B29:C29"/>
    <mergeCell ref="B46:C46"/>
    <mergeCell ref="B32:C32"/>
    <mergeCell ref="B2:H2"/>
    <mergeCell ref="B43:C43"/>
    <mergeCell ref="E11:G11"/>
    <mergeCell ref="B17:C17"/>
    <mergeCell ref="B18:C18"/>
    <mergeCell ref="B12:C12"/>
    <mergeCell ref="B26:C26"/>
    <mergeCell ref="C3:H3"/>
    <mergeCell ref="B22:C22"/>
    <mergeCell ref="B19:C19"/>
    <mergeCell ref="B27:C27"/>
    <mergeCell ref="B28:C28"/>
    <mergeCell ref="B24:C24"/>
    <mergeCell ref="B23:C23"/>
    <mergeCell ref="B20:C20"/>
    <mergeCell ref="B21:C21"/>
    <mergeCell ref="B44:G44"/>
    <mergeCell ref="B45:G45"/>
    <mergeCell ref="N4:Q4"/>
    <mergeCell ref="N5:Q5"/>
    <mergeCell ref="G9:H9"/>
    <mergeCell ref="G4:H4"/>
    <mergeCell ref="C9:E9"/>
    <mergeCell ref="B34:C34"/>
    <mergeCell ref="B35:C35"/>
    <mergeCell ref="B42:C42"/>
    <mergeCell ref="B37:C37"/>
    <mergeCell ref="B39:C39"/>
    <mergeCell ref="B40:C40"/>
    <mergeCell ref="B41:C41"/>
    <mergeCell ref="B38:C38"/>
    <mergeCell ref="B36:C36"/>
  </mergeCells>
  <dataValidations count="3">
    <dataValidation type="list" allowBlank="1" showInputMessage="1" showErrorMessage="1" sqref="H13" xr:uid="{00000000-0002-0000-0000-000000000000}">
      <formula1>$S$4:$S$6</formula1>
    </dataValidation>
    <dataValidation type="decimal" operator="greaterThan" allowBlank="1" showInputMessage="1" showErrorMessage="1" errorTitle="Only Numbers" sqref="G5:G7 H5" xr:uid="{823CCDB4-A049-40C2-9043-66E63C080A3B}">
      <formula1>0</formula1>
    </dataValidation>
    <dataValidation type="list" allowBlank="1" showInputMessage="1" showErrorMessage="1" sqref="C8:E8" xr:uid="{10D133AE-1155-4309-81D0-3C40E385F113}">
      <formula1>$L$13:$L$16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14F8931-02D5-4994-B9BA-C224203F8E48}">
          <x14:formula1>
            <xm:f>Schedule!$D$1:$D$7</xm:f>
          </x14:formula1>
          <xm:sqref>C5:E5</xm:sqref>
        </x14:dataValidation>
        <x14:dataValidation type="list" allowBlank="1" showInputMessage="1" showErrorMessage="1" xr:uid="{D1623FF3-17EC-4F6E-BC7F-7BE87EF56361}">
          <x14:formula1>
            <xm:f>Schedule!$AT$29:$AT$43</xm:f>
          </x14:formula1>
          <xm:sqref>C6:E6</xm:sqref>
        </x14:dataValidation>
        <x14:dataValidation type="list" allowBlank="1" showInputMessage="1" showErrorMessage="1" xr:uid="{14B7B183-32D4-47C7-9721-6D79FD763861}">
          <x14:formula1>
            <xm:f>Schedule!$F$1:$F$5</xm:f>
          </x14:formula1>
          <xm:sqref>C7:E7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CB291"/>
  <sheetViews>
    <sheetView topLeftCell="A80" zoomScale="80" zoomScaleNormal="80" workbookViewId="0">
      <selection activeCell="V87" sqref="V87"/>
    </sheetView>
  </sheetViews>
  <sheetFormatPr defaultColWidth="9" defaultRowHeight="14.25" x14ac:dyDescent="0.2"/>
  <cols>
    <col min="1" max="1" width="1.875" customWidth="1"/>
    <col min="2" max="2" width="5.25" customWidth="1"/>
    <col min="3" max="3" width="14.625" customWidth="1"/>
    <col min="4" max="4" width="18.25" customWidth="1"/>
    <col min="5" max="5" width="9" customWidth="1"/>
    <col min="6" max="6" width="10.625" customWidth="1"/>
    <col min="7" max="8" width="9" customWidth="1"/>
    <col min="9" max="9" width="3.625" hidden="1" customWidth="1"/>
    <col min="10" max="10" width="7.25" customWidth="1"/>
    <col min="11" max="11" width="14.25" customWidth="1"/>
    <col min="12" max="12" width="10.5" customWidth="1"/>
    <col min="13" max="13" width="11.125" style="6" customWidth="1"/>
    <col min="14" max="14" width="8.5" style="6" customWidth="1"/>
    <col min="15" max="41" width="5.5" customWidth="1"/>
    <col min="42" max="42" width="6.875" customWidth="1"/>
    <col min="43" max="43" width="11.125" customWidth="1"/>
    <col min="44" max="44" width="10.5" customWidth="1"/>
    <col min="45" max="45" width="13.125" style="5" customWidth="1"/>
    <col min="46" max="46" width="26.75" customWidth="1"/>
    <col min="47" max="47" width="6.625" customWidth="1"/>
    <col min="48" max="50" width="6.625" hidden="1" customWidth="1"/>
    <col min="51" max="51" width="6.625" style="16" hidden="1" customWidth="1"/>
    <col min="52" max="52" width="3.125" style="16" hidden="1" customWidth="1"/>
    <col min="53" max="57" width="6.625" style="16" hidden="1" customWidth="1"/>
    <col min="58" max="58" width="0" style="16" hidden="1" customWidth="1"/>
    <col min="59" max="80" width="0" hidden="1" customWidth="1"/>
  </cols>
  <sheetData>
    <row r="1" spans="4:42" ht="15" hidden="1" x14ac:dyDescent="0.25">
      <c r="D1" t="s">
        <v>67</v>
      </c>
      <c r="E1" s="16"/>
      <c r="F1" s="16" t="s">
        <v>79</v>
      </c>
      <c r="K1" s="132">
        <v>1</v>
      </c>
      <c r="L1" s="8"/>
      <c r="M1" s="139">
        <f>SUM(Q1,T1,W1,Z1,AC1,AF1,AI1,AL1,AO1)</f>
        <v>0</v>
      </c>
      <c r="N1" s="139">
        <f>SUM(R1,U1,X1,AA1,AD1,AG1,AJ1,AM1,AP1)</f>
        <v>0</v>
      </c>
      <c r="Q1" s="138">
        <f>(SUMIFS(Q$87:Q$291,O$87:O$291,$K1,$G$87:$G$291,$F$9,$I$87:$I$291,"")+SUMIFS(Q$87:Q$291,O$87:O$291,$K1,$G$87:$G$291,$F$9,$I$87:$I$291,$E$9))+(SUMIFS(Q$87:Q$291,O$87:O$291,$K1,$G$87:$G$291,$F$10,$I$87:$I$291,"")+SUMIFS(Q$87:Q$291,O$87:O$291,$K1,$G$87:$G$291,$F$10,$I$87:$I$291,$E$9))+(SUMIFS(Q$87:Q$291,O$87:O$291,$K1,$G$87:$G$291,$F$11,$I$87:$I$291,"")+SUMIFS(Q$87:Q$291,O$87:O$291,$K1,$G$87:$G$291,$F$11,$I$87:$I$291,$E$9))</f>
        <v>0</v>
      </c>
      <c r="R1" s="142">
        <f>(SUMIFS(Q$87:Q$291,O$87:O$291,$K1,$G$87:$G$291,$F$9,$I$87:$I$291,"")+SUMIFS(Q$87:Q$291,O$87:O$291,$K1,$G$87:$G$291,$F$9,$I$87:$I$291,$E$9))+(SUMIFS(Q$87:Q$291,O$87:O$291,$K1,$G$87:$G$291,$F$10,$I$87:$I$291,"")+SUMIFS(Q$87:Q$291,O$87:O$291,$K1,$G$87:$G$291,$F$10,$I$87:$I$291,$E$9))+(SUMIFS(Q$87:Q$291,O$87:O$291,$K1,$G$87:$G$291,$F$11,$I$87:$I$291,"")+SUMIFS(Q$87:Q$291,O$87:O$291,$K1,$G$87:$G$291,$F$11,$I$87:$I$291,$E$9))+(SUMIFS(Q$87:Q$291,O$87:O$291,$K1,$G$87:$G$291,$F$8,$I$87:$I$291,"")+SUMIFS(Q$87:Q$291,O$87:O$291,$K1,$G$87:$G$291,$F$8,$I$87:$I$291,$E$9))</f>
        <v>0</v>
      </c>
      <c r="T1" s="138">
        <f>(SUMIFS(T$87:T$291,R$87:R$291,$K1,$G$87:$G$291,$F$9,$I$87:$I$291,"")+SUMIFS(T$87:T$291,R$87:R$291,$K1,$G$87:$G$291,$F$9,$I$87:$I$291,$E$9))+(SUMIFS(T$87:T$291,R$87:R$291,$K1,$G$87:$G$291,$F$10,$I$87:$I$291,"")+SUMIFS(T$87:T$291,R$87:R$291,$K1,$G$87:$G$291,$F$10,$I$87:$I$291,$E$9))+(SUMIFS(T$87:T$291,R$87:R$291,$K1,$G$87:$G$291,$F$11,$I$87:$I$291,"")+SUMIFS(T$87:T$291,R$87:R$291,$K1,$G$87:$G$291,$F$11,$I$87:$I$291,$E$9))</f>
        <v>0</v>
      </c>
      <c r="U1" s="142">
        <f>(SUMIFS(T$87:T$291,R$87:R$291,$K1,$G$87:$G$291,$F$9,$I$87:$I$291,"")+SUMIFS(T$87:T$291,R$87:R$291,$K1,$G$87:$G$291,$F$9,$I$87:$I$291,$E$9))+(SUMIFS(T$87:T$291,R$87:R$291,$K1,$G$87:$G$291,$F$10,$I$87:$I$291,"")+SUMIFS(T$87:T$291,R$87:R$291,$K1,$G$87:$G$291,$F$10,$I$87:$I$291,$E$9))+(SUMIFS(T$87:T$291,R$87:R$291,$K1,$G$87:$G$291,$F$11,$I$87:$I$291,"")+SUMIFS(T$87:T$291,R$87:R$291,$K1,$G$87:$G$291,$F$11,$I$87:$I$291,$E$9))+(SUMIFS(T$87:T$291,R$87:R$291,$K1,$G$87:$G$291,$F$8,$I$87:$I$291,"")+SUMIFS(T$87:T$291,R$87:R$291,$K1,$G$87:$G$291,$F$8,$I$87:$I$291,$E$9))</f>
        <v>0</v>
      </c>
      <c r="W1" s="138">
        <f>(SUMIFS(W$87:W$291,U$87:U$291,$K1,$G$87:$G$291,$F$9,$I$87:$I$291,"")+SUMIFS(W$87:W$291,U$87:U$291,$K1,$G$87:$G$291,$F$9,$I$87:$I$291,$E$9))+(SUMIFS(W$87:W$291,U$87:U$291,$K1,$G$87:$G$291,$F$10,$I$87:$I$291,"")+SUMIFS(W$87:W$291,U$87:U$291,$K1,$G$87:$G$291,$F$10,$I$87:$I$291,$E$9))+(SUMIFS(W$87:W$291,U$87:U$291,$K1,$G$87:$G$291,$F$11,$I$87:$I$291,"")+SUMIFS(W$87:W$291,U$87:U$291,$K1,$G$87:$G$291,$F$11,$I$87:$I$291,$E$9))</f>
        <v>0</v>
      </c>
      <c r="X1" s="142">
        <f>(SUMIFS(W$87:W$291,U$87:U$291,$K1,$G$87:$G$291,$F$9,$I$87:$I$291,"")+SUMIFS(W$87:W$291,U$87:U$291,$K1,$G$87:$G$291,$F$9,$I$87:$I$291,$E$9))+(SUMIFS(W$87:W$291,U$87:U$291,$K1,$G$87:$G$291,$F$10,$I$87:$I$291,"")+SUMIFS(W$87:W$291,U$87:U$291,$K1,$G$87:$G$291,$F$10,$I$87:$I$291,$E$9))+(SUMIFS(W$87:W$291,U$87:U$291,$K1,$G$87:$G$291,$F$11,$I$87:$I$291,"")+SUMIFS(W$87:W$291,U$87:U$291,$K1,$G$87:$G$291,$F$11,$I$87:$I$291,$E$9))+(SUMIFS(W$87:W$291,U$87:U$291,$K1,$G$87:$G$291,$F$8,$I$87:$I$291,"")+SUMIFS(W$87:W$291,U$87:U$291,$K1,$G$87:$G$291,$F$8,$I$87:$I$291,$E$9))</f>
        <v>0</v>
      </c>
      <c r="Z1" s="138">
        <f>(SUMIFS(Z$87:Z$291,X$87:X$291,$K1,$G$87:$G$291,$F$9,$I$87:$I$291,"")+SUMIFS(Z$87:Z$291,X$87:X$291,$K1,$G$87:$G$291,$F$9,$I$87:$I$291,$E$9))+(SUMIFS(Z$87:Z$291,X$87:X$291,$K1,$G$87:$G$291,$F$10,$I$87:$I$291,"")+SUMIFS(Z$87:Z$291,X$87:X$291,$K1,$G$87:$G$291,$F$10,$I$87:$I$291,$E$9))+(SUMIFS(Z$87:Z$291,X$87:X$291,$K1,$G$87:$G$291,$F$11,$I$87:$I$291,"")+SUMIFS(Z$87:Z$291,X$87:X$291,$K1,$G$87:$G$291,$F$11,$I$87:$I$291,$E$9))</f>
        <v>0</v>
      </c>
      <c r="AA1" s="142">
        <f>(SUMIFS(Z$87:Z$291,X$87:X$291,$K1,$G$87:$G$291,$F$9,$I$87:$I$291,"")+SUMIFS(Z$87:Z$291,X$87:X$291,$K1,$G$87:$G$291,$F$9,$I$87:$I$291,$E$9))+(SUMIFS(Z$87:Z$291,X$87:X$291,$K1,$G$87:$G$291,$F$10,$I$87:$I$291,"")+SUMIFS(Z$87:Z$291,X$87:X$291,$K1,$G$87:$G$291,$F$10,$I$87:$I$291,$E$9))+(SUMIFS(Z$87:Z$291,X$87:X$291,$K1,$G$87:$G$291,$F$11,$I$87:$I$291,"")+SUMIFS(Z$87:Z$291,X$87:X$291,$K1,$G$87:$G$291,$F$11,$I$87:$I$291,$E$9))+(SUMIFS(Z$87:Z$291,X$87:X$291,$K1,$G$87:$G$291,$F$8,$I$87:$I$291,"")+SUMIFS(Z$87:Z$291,X$87:X$291,$K1,$G$87:$G$291,$F$8,$I$87:$I$291,$E$9))</f>
        <v>0</v>
      </c>
      <c r="AC1" s="138">
        <f>(SUMIFS(AC$87:AC$291,AA$87:AA$291,$K1,$G$87:$G$291,$F$9,$I$87:$I$291,"")+SUMIFS(AC$87:AC$291,AA$87:AA$291,$K1,$G$87:$G$291,$F$9,$I$87:$I$291,$E$9))+(SUMIFS(AC$87:AC$291,AA$87:AA$291,$K1,$G$87:$G$291,$F$10,$I$87:$I$291,"")+SUMIFS(AC$87:AC$291,AA$87:AA$291,$K1,$G$87:$G$291,$F$10,$I$87:$I$291,$E$9))+(SUMIFS(AC$87:AC$291,AA$87:AA$291,$K1,$G$87:$G$291,$F$11,$I$87:$I$291,"")+SUMIFS(AC$87:AC$291,AA$87:AA$291,$K1,$G$87:$G$291,$F$11,$I$87:$I$291,$E$9))</f>
        <v>0</v>
      </c>
      <c r="AD1" s="142">
        <f>(SUMIFS(AC$87:AC$291,AA$87:AA$291,$K1,$G$87:$G$291,$F$9,$I$87:$I$291,"")+SUMIFS(AC$87:AC$291,AA$87:AA$291,$K1,$G$87:$G$291,$F$9,$I$87:$I$291,$E$9))+(SUMIFS(AC$87:AC$291,AA$87:AA$291,$K1,$G$87:$G$291,$F$10,$I$87:$I$291,"")+SUMIFS(AC$87:AC$291,AA$87:AA$291,$K1,$G$87:$G$291,$F$10,$I$87:$I$291,$E$9))+(SUMIFS(AC$87:AC$291,AA$87:AA$291,$K1,$G$87:$G$291,$F$11,$I$87:$I$291,"")+SUMIFS(AC$87:AC$291,AA$87:AA$291,$K1,$G$87:$G$291,$F$11,$I$87:$I$291,$E$9))+(SUMIFS(AC$87:AC$291,AA$87:AA$291,$K1,$G$87:$G$291,$F$8,$I$87:$I$291,"")+SUMIFS(AC$87:AC$291,AA$87:AA$291,$K1,$G$87:$G$291,$F$8,$I$87:$I$291,$E$9))</f>
        <v>0</v>
      </c>
      <c r="AF1" s="138">
        <f>(SUMIFS(AF$87:AF$291,AD$87:AD$291,$K1,$G$87:$G$291,$F$9,$I$87:$I$291,"")+SUMIFS(AF$87:AF$291,AD$87:AD$291,$K1,$G$87:$G$291,$F$9,$I$87:$I$291,$E$9))+(SUMIFS(AF$87:AF$291,AD$87:AD$291,$K1,$G$87:$G$291,$F$10,$I$87:$I$291,"")+SUMIFS(AF$87:AF$291,AD$87:AD$291,$K1,$G$87:$G$291,$F$10,$I$87:$I$291,$E$9))+(SUMIFS(AF$87:AF$291,AD$87:AD$291,$K1,$G$87:$G$291,$F$11,$I$87:$I$291,"")+SUMIFS(AF$87:AF$291,AD$87:AD$291,$K1,$G$87:$G$291,$F$11,$I$87:$I$291,$E$9))</f>
        <v>0</v>
      </c>
      <c r="AG1" s="142">
        <f>(SUMIFS(AF$87:AF$291,AD$87:AD$291,$K1,$G$87:$G$291,$F$9,$I$87:$I$291,"")+SUMIFS(AF$87:AF$291,AD$87:AD$291,$K1,$G$87:$G$291,$F$9,$I$87:$I$291,$E$9))+(SUMIFS(AF$87:AF$291,AD$87:AD$291,$K1,$G$87:$G$291,$F$10,$I$87:$I$291,"")+SUMIFS(AF$87:AF$291,AD$87:AD$291,$K1,$G$87:$G$291,$F$10,$I$87:$I$291,$E$9))+(SUMIFS(AF$87:AF$291,AD$87:AD$291,$K1,$G$87:$G$291,$F$11,$I$87:$I$291,"")+SUMIFS(AF$87:AF$291,AD$87:AD$291,$K1,$G$87:$G$291,$F$11,$I$87:$I$291,$E$9))+(SUMIFS(AF$87:AF$291,AD$87:AD$291,$K1,$G$87:$G$291,$F$8,$I$87:$I$291,"")+SUMIFS(AF$87:AF$291,AD$87:AD$291,$K1,$G$87:$G$291,$F$8,$I$87:$I$291,$E$9))</f>
        <v>0</v>
      </c>
      <c r="AI1" s="138">
        <f>(SUMIFS(AI$87:AI$291,AG$87:AG$291,$K1,$G$87:$G$291,$F$9,$I$87:$I$291,"")+SUMIFS(AI$87:AI$291,AG$87:AG$291,$K1,$G$87:$G$291,$F$9,$I$87:$I$291,$E$9))+(SUMIFS(AI$87:AI$291,AG$87:AG$291,$K1,$G$87:$G$291,$F$10,$I$87:$I$291,"")+SUMIFS(AI$87:AI$291,AG$87:AG$291,$K1,$G$87:$G$291,$F$10,$I$87:$I$291,$E$9))+(SUMIFS(AI$87:AI$291,AG$87:AG$291,$K1,$G$87:$G$291,$F$11,$I$87:$I$291,"")+SUMIFS(AI$87:AI$291,AG$87:AG$291,$K1,$G$87:$G$291,$F$11,$I$87:$I$291,$E$9))</f>
        <v>0</v>
      </c>
      <c r="AJ1" s="142">
        <f>(SUMIFS(AI$87:AI$291,AG$87:AG$291,$K1,$G$87:$G$291,$F$9,$I$87:$I$291,"")+SUMIFS(AI$87:AI$291,AG$87:AG$291,$K1,$G$87:$G$291,$F$9,$I$87:$I$291,$E$9))+(SUMIFS(AI$87:AI$291,AG$87:AG$291,$K1,$G$87:$G$291,$F$10,$I$87:$I$291,"")+SUMIFS(AI$87:AI$291,AG$87:AG$291,$K1,$G$87:$G$291,$F$10,$I$87:$I$291,$E$9))+(SUMIFS(AI$87:AI$291,AG$87:AG$291,$K1,$G$87:$G$291,$F$11,$I$87:$I$291,"")+SUMIFS(AI$87:AI$291,AG$87:AG$291,$K1,$G$87:$G$291,$F$11,$I$87:$I$291,$E$9))+(SUMIFS(AI$87:AI$291,AG$87:AG$291,$K1,$G$87:$G$291,$F$8,$I$87:$I$291,"")+SUMIFS(AI$87:AI$291,AG$87:AG$291,$K1,$G$87:$G$291,$F$8,$I$87:$I$291,$E$9))</f>
        <v>0</v>
      </c>
      <c r="AL1" s="138">
        <f>(SUMIFS(AL$87:AL$291,AJ$87:AJ$291,$K1,$G$87:$G$291,$F$9,$I$87:$I$291,"")+SUMIFS(AL$87:AL$291,AJ$87:AJ$291,$K1,$G$87:$G$291,$F$9,$I$87:$I$291,$E$9))+(SUMIFS(AL$87:AL$291,AJ$87:AJ$291,$K1,$G$87:$G$291,$F$10,$I$87:$I$291,"")+SUMIFS(AL$87:AL$291,AJ$87:AJ$291,$K1,$G$87:$G$291,$F$10,$I$87:$I$291,$E$9))+(SUMIFS(AL$87:AL$291,AJ$87:AJ$291,$K1,$G$87:$G$291,$F$11,$I$87:$I$291,"")+SUMIFS(AL$87:AL$291,AJ$87:AJ$291,$K1,$G$87:$G$291,$F$11,$I$87:$I$291,$E$9))</f>
        <v>0</v>
      </c>
      <c r="AM1" s="142">
        <f>(SUMIFS(AL$87:AL$291,AJ$87:AJ$291,$K1,$G$87:$G$291,$F$9,$I$87:$I$291,"")+SUMIFS(AL$87:AL$291,AJ$87:AJ$291,$K1,$G$87:$G$291,$F$9,$I$87:$I$291,$E$9))+(SUMIFS(AL$87:AL$291,AJ$87:AJ$291,$K1,$G$87:$G$291,$F$10,$I$87:$I$291,"")+SUMIFS(AL$87:AL$291,AJ$87:AJ$291,$K1,$G$87:$G$291,$F$10,$I$87:$I$291,$E$9))+(SUMIFS(AL$87:AL$291,AJ$87:AJ$291,$K1,$G$87:$G$291,$F$11,$I$87:$I$291,"")+SUMIFS(AL$87:AL$291,AJ$87:AJ$291,$K1,$G$87:$G$291,$F$11,$I$87:$I$291,$E$9))+(SUMIFS(AL$87:AL$291,AJ$87:AJ$291,$K1,$G$87:$G$291,$F$8,$I$87:$I$291,"")+SUMIFS(AL$87:AL$291,AJ$87:AJ$291,$K1,$G$87:$G$291,$F$8,$I$87:$I$291,$E$9))</f>
        <v>0</v>
      </c>
      <c r="AO1" s="138">
        <f>(SUMIFS(AO$87:AO$291,AM$87:AM$291,$K1,$G$87:$G$291,$F$9,$I$87:$I$291,"")+SUMIFS(AO$87:AO$291,AM$87:AM$291,$K1,$G$87:$G$291,$F$9,$I$87:$I$291,$E$9))+(SUMIFS(AO$87:AO$291,AM$87:AM$291,$K1,$G$87:$G$291,$F$10,$I$87:$I$291,"")+SUMIFS(AO$87:AO$291,AM$87:AM$291,$K1,$G$87:$G$291,$F$10,$I$87:$I$291,$E$9))+(SUMIFS(AO$87:AO$291,AM$87:AM$291,$K1,$G$87:$G$291,$F$11,$I$87:$I$291,"")+SUMIFS(AO$87:AO$291,AM$87:AM$291,$K1,$G$87:$G$291,$F$11,$I$87:$I$291,$E$9))</f>
        <v>0</v>
      </c>
      <c r="AP1" s="142">
        <f>(SUMIFS(AO$87:AO$291,AM$87:AM$291,$K1,$G$87:$G$291,$F$9,$I$87:$I$291,"")+SUMIFS(AO$87:AO$291,AM$87:AM$291,$K1,$G$87:$G$291,$F$9,$I$87:$I$291,$E$9))+(SUMIFS(AO$87:AO$291,AM$87:AM$291,$K1,$G$87:$G$291,$F$10,$I$87:$I$291,"")+SUMIFS(AO$87:AO$291,AM$87:AM$291,$K1,$G$87:$G$291,$F$10,$I$87:$I$291,$E$9))+(SUMIFS(AO$87:AO$291,AM$87:AM$291,$K1,$G$87:$G$291,$F$11,$I$87:$I$291,"")+SUMIFS(AO$87:AO$291,AM$87:AM$291,$K1,$G$87:$G$291,$F$11,$I$87:$I$291,$E$9))+(SUMIFS(AO$87:AO$291,AM$87:AM$291,$K1,$G$87:$G$291,$F$8,$I$87:$I$291,"")+SUMIFS(AO$87:AO$291,AM$87:AM$291,$K1,$G$87:$G$291,$F$8,$I$87:$I$291,$E$9))</f>
        <v>0</v>
      </c>
    </row>
    <row r="2" spans="4:42" ht="15" hidden="1" x14ac:dyDescent="0.25">
      <c r="D2" t="s">
        <v>18</v>
      </c>
      <c r="E2" s="16"/>
      <c r="F2" s="16" t="s">
        <v>56</v>
      </c>
      <c r="K2" s="132">
        <v>2</v>
      </c>
      <c r="L2" s="8"/>
      <c r="M2" s="139">
        <f t="shared" ref="M2:M5" si="0">SUM(Q2,T2,W2,Z2,AC2,AF2,AI2,AL2,AO2)</f>
        <v>0</v>
      </c>
      <c r="N2" s="139">
        <f t="shared" ref="N2:N5" si="1">SUM(R2,U2,X2,AA2,AD2,AG2,AJ2,AM2,AP2)</f>
        <v>0</v>
      </c>
      <c r="Q2" s="138">
        <f>(SUMIFS(Q$87:Q$291,O$87:O$291,$K2,$G$87:$G$291,$F$9,$I$87:$I$291,"")+SUMIFS(Q$87:Q$291,O$87:O$291,$K2,$G$87:$G$291,$F$9,$I$87:$I$291,$E$9))+(SUMIFS(Q$87:Q$291,O$87:O$291,$K2,$G$87:$G$291,$F$10,$I$87:$I$291,"")+SUMIFS(Q$87:Q$291,O$87:O$291,$K2,$G$87:$G$291,$F$10,$I$87:$I$291,$E$9))+(SUMIFS(Q$87:Q$291,O$87:O$291,$K2,$G$87:$G$291,$F$11,$I$87:$I$291,"")+SUMIFS(Q$87:Q$291,O$87:O$291,$K2,$G$87:$G$291,$F$11,$I$87:$I$291,$E$9))</f>
        <v>0</v>
      </c>
      <c r="R2" s="142">
        <f>(SUMIFS(Q$87:Q$291,O$87:O$291,$K2,$G$87:$G$291,$F$9,$I$87:$I$291,"")+SUMIFS(Q$87:Q$291,O$87:O$291,$K2,$G$87:$G$291,$F$9,$I$87:$I$291,$E$9))+(SUMIFS(Q$87:Q$291,O$87:O$291,$K2,$G$87:$G$291,$F$10,$I$87:$I$291,"")+SUMIFS(Q$87:Q$291,O$87:O$291,$K2,$G$87:$G$291,$F$10,$I$87:$I$291,$E$9))+(SUMIFS(Q$87:Q$291,O$87:O$291,$K2,$G$87:$G$291,$F$11,$I$87:$I$291,"")+SUMIFS(Q$87:Q$291,O$87:O$291,$K2,$G$87:$G$291,$F$11,$I$87:$I$291,$E$9))+(SUMIFS(Q$87:Q$291,O$87:O$291,$K2,$G$87:$G$291,$F$8,$I$87:$I$291,"")+SUMIFS(Q$87:Q$291,O$87:O$291,$K2,$G$87:$G$291,$F$8,$I$87:$I$291,$E$9))</f>
        <v>0</v>
      </c>
      <c r="T2" s="138">
        <f>(SUMIFS(T$87:T$291,R$87:R$291,$K2,$G$87:$G$291,$F$9,$I$87:$I$291,"")+SUMIFS(T$87:T$291,R$87:R$291,$K2,$G$87:$G$291,$F$9,$I$87:$I$291,$E$9))+(SUMIFS(T$87:T$291,R$87:R$291,$K2,$G$87:$G$291,$F$10,$I$87:$I$291,"")+SUMIFS(T$87:T$291,R$87:R$291,$K2,$G$87:$G$291,$F$10,$I$87:$I$291,$E$9))+(SUMIFS(T$87:T$291,R$87:R$291,$K2,$G$87:$G$291,$F$11,$I$87:$I$291,"")+SUMIFS(T$87:T$291,R$87:R$291,$K2,$G$87:$G$291,$F$11,$I$87:$I$291,$E$9))</f>
        <v>0</v>
      </c>
      <c r="U2" s="142">
        <f>(SUMIFS(T$87:T$291,R$87:R$291,$K2,$G$87:$G$291,$F$9,$I$87:$I$291,"")+SUMIFS(T$87:T$291,R$87:R$291,$K2,$G$87:$G$291,$F$9,$I$87:$I$291,$E$9))+(SUMIFS(T$87:T$291,R$87:R$291,$K2,$G$87:$G$291,$F$10,$I$87:$I$291,"")+SUMIFS(T$87:T$291,R$87:R$291,$K2,$G$87:$G$291,$F$10,$I$87:$I$291,$E$9))+(SUMIFS(T$87:T$291,R$87:R$291,$K2,$G$87:$G$291,$F$11,$I$87:$I$291,"")+SUMIFS(T$87:T$291,R$87:R$291,$K2,$G$87:$G$291,$F$11,$I$87:$I$291,$E$9))+(SUMIFS(T$87:T$291,R$87:R$291,$K2,$G$87:$G$291,$F$8,$I$87:$I$291,"")+SUMIFS(T$87:T$291,R$87:R$291,$K2,$G$87:$G$291,$F$8,$I$87:$I$291,$E$9))</f>
        <v>0</v>
      </c>
      <c r="W2" s="138">
        <f>(SUMIFS(W$87:W$291,U$87:U$291,$K2,$G$87:$G$291,$F$9,$I$87:$I$291,"")+SUMIFS(W$87:W$291,U$87:U$291,$K2,$G$87:$G$291,$F$9,$I$87:$I$291,$E$9))+(SUMIFS(W$87:W$291,U$87:U$291,$K2,$G$87:$G$291,$F$10,$I$87:$I$291,"")+SUMIFS(W$87:W$291,U$87:U$291,$K2,$G$87:$G$291,$F$10,$I$87:$I$291,$E$9))+(SUMIFS(W$87:W$291,U$87:U$291,$K2,$G$87:$G$291,$F$11,$I$87:$I$291,"")+SUMIFS(W$87:W$291,U$87:U$291,$K2,$G$87:$G$291,$F$11,$I$87:$I$291,$E$9))</f>
        <v>0</v>
      </c>
      <c r="X2" s="142">
        <f>(SUMIFS(W$87:W$291,U$87:U$291,$K2,$G$87:$G$291,$F$9,$I$87:$I$291,"")+SUMIFS(W$87:W$291,U$87:U$291,$K2,$G$87:$G$291,$F$9,$I$87:$I$291,$E$9))+(SUMIFS(W$87:W$291,U$87:U$291,$K2,$G$87:$G$291,$F$10,$I$87:$I$291,"")+SUMIFS(W$87:W$291,U$87:U$291,$K2,$G$87:$G$291,$F$10,$I$87:$I$291,$E$9))+(SUMIFS(W$87:W$291,U$87:U$291,$K2,$G$87:$G$291,$F$11,$I$87:$I$291,"")+SUMIFS(W$87:W$291,U$87:U$291,$K2,$G$87:$G$291,$F$11,$I$87:$I$291,$E$9))+(SUMIFS(W$87:W$291,U$87:U$291,$K2,$G$87:$G$291,$F$8,$I$87:$I$291,"")+SUMIFS(W$87:W$291,U$87:U$291,$K2,$G$87:$G$291,$F$8,$I$87:$I$291,$E$9))</f>
        <v>0</v>
      </c>
      <c r="Z2" s="138">
        <f>(SUMIFS(Z$87:Z$291,X$87:X$291,$K2,$G$87:$G$291,$F$9,$I$87:$I$291,"")+SUMIFS(Z$87:Z$291,X$87:X$291,$K2,$G$87:$G$291,$F$9,$I$87:$I$291,$E$9))+(SUMIFS(Z$87:Z$291,X$87:X$291,$K2,$G$87:$G$291,$F$10,$I$87:$I$291,"")+SUMIFS(Z$87:Z$291,X$87:X$291,$K2,$G$87:$G$291,$F$10,$I$87:$I$291,$E$9))+(SUMIFS(Z$87:Z$291,X$87:X$291,$K2,$G$87:$G$291,$F$11,$I$87:$I$291,"")+SUMIFS(Z$87:Z$291,X$87:X$291,$K2,$G$87:$G$291,$F$11,$I$87:$I$291,$E$9))</f>
        <v>0</v>
      </c>
      <c r="AA2" s="142">
        <f>(SUMIFS(Z$87:Z$291,X$87:X$291,$K2,$G$87:$G$291,$F$9,$I$87:$I$291,"")+SUMIFS(Z$87:Z$291,X$87:X$291,$K2,$G$87:$G$291,$F$9,$I$87:$I$291,$E$9))+(SUMIFS(Z$87:Z$291,X$87:X$291,$K2,$G$87:$G$291,$F$10,$I$87:$I$291,"")+SUMIFS(Z$87:Z$291,X$87:X$291,$K2,$G$87:$G$291,$F$10,$I$87:$I$291,$E$9))+(SUMIFS(Z$87:Z$291,X$87:X$291,$K2,$G$87:$G$291,$F$11,$I$87:$I$291,"")+SUMIFS(Z$87:Z$291,X$87:X$291,$K2,$G$87:$G$291,$F$11,$I$87:$I$291,$E$9))+(SUMIFS(Z$87:Z$291,X$87:X$291,$K2,$G$87:$G$291,$F$8,$I$87:$I$291,"")+SUMIFS(Z$87:Z$291,X$87:X$291,$K2,$G$87:$G$291,$F$8,$I$87:$I$291,$E$9))</f>
        <v>0</v>
      </c>
      <c r="AC2" s="138">
        <f>(SUMIFS(AC$87:AC$291,AA$87:AA$291,$K2,$G$87:$G$291,$F$9,$I$87:$I$291,"")+SUMIFS(AC$87:AC$291,AA$87:AA$291,$K2,$G$87:$G$291,$F$9,$I$87:$I$291,$E$9))+(SUMIFS(AC$87:AC$291,AA$87:AA$291,$K2,$G$87:$G$291,$F$10,$I$87:$I$291,"")+SUMIFS(AC$87:AC$291,AA$87:AA$291,$K2,$G$87:$G$291,$F$10,$I$87:$I$291,$E$9))+(SUMIFS(AC$87:AC$291,AA$87:AA$291,$K2,$G$87:$G$291,$F$11,$I$87:$I$291,"")+SUMIFS(AC$87:AC$291,AA$87:AA$291,$K2,$G$87:$G$291,$F$11,$I$87:$I$291,$E$9))</f>
        <v>0</v>
      </c>
      <c r="AD2" s="142">
        <f>(SUMIFS(AC$87:AC$291,AA$87:AA$291,$K2,$G$87:$G$291,$F$9,$I$87:$I$291,"")+SUMIFS(AC$87:AC$291,AA$87:AA$291,$K2,$G$87:$G$291,$F$9,$I$87:$I$291,$E$9))+(SUMIFS(AC$87:AC$291,AA$87:AA$291,$K2,$G$87:$G$291,$F$10,$I$87:$I$291,"")+SUMIFS(AC$87:AC$291,AA$87:AA$291,$K2,$G$87:$G$291,$F$10,$I$87:$I$291,$E$9))+(SUMIFS(AC$87:AC$291,AA$87:AA$291,$K2,$G$87:$G$291,$F$11,$I$87:$I$291,"")+SUMIFS(AC$87:AC$291,AA$87:AA$291,$K2,$G$87:$G$291,$F$11,$I$87:$I$291,$E$9))+(SUMIFS(AC$87:AC$291,AA$87:AA$291,$K2,$G$87:$G$291,$F$8,$I$87:$I$291,"")+SUMIFS(AC$87:AC$291,AA$87:AA$291,$K2,$G$87:$G$291,$F$8,$I$87:$I$291,$E$9))</f>
        <v>0</v>
      </c>
      <c r="AF2" s="138">
        <f>(SUMIFS(AF$87:AF$291,AD$87:AD$291,$K2,$G$87:$G$291,$F$9,$I$87:$I$291,"")+SUMIFS(AF$87:AF$291,AD$87:AD$291,$K2,$G$87:$G$291,$F$9,$I$87:$I$291,$E$9))+(SUMIFS(AF$87:AF$291,AD$87:AD$291,$K2,$G$87:$G$291,$F$10,$I$87:$I$291,"")+SUMIFS(AF$87:AF$291,AD$87:AD$291,$K2,$G$87:$G$291,$F$10,$I$87:$I$291,$E$9))+(SUMIFS(AF$87:AF$291,AD$87:AD$291,$K2,$G$87:$G$291,$F$11,$I$87:$I$291,"")+SUMIFS(AF$87:AF$291,AD$87:AD$291,$K2,$G$87:$G$291,$F$11,$I$87:$I$291,$E$9))</f>
        <v>0</v>
      </c>
      <c r="AG2" s="142">
        <f>(SUMIFS(AF$87:AF$291,AD$87:AD$291,$K2,$G$87:$G$291,$F$9,$I$87:$I$291,"")+SUMIFS(AF$87:AF$291,AD$87:AD$291,$K2,$G$87:$G$291,$F$9,$I$87:$I$291,$E$9))+(SUMIFS(AF$87:AF$291,AD$87:AD$291,$K2,$G$87:$G$291,$F$10,$I$87:$I$291,"")+SUMIFS(AF$87:AF$291,AD$87:AD$291,$K2,$G$87:$G$291,$F$10,$I$87:$I$291,$E$9))+(SUMIFS(AF$87:AF$291,AD$87:AD$291,$K2,$G$87:$G$291,$F$11,$I$87:$I$291,"")+SUMIFS(AF$87:AF$291,AD$87:AD$291,$K2,$G$87:$G$291,$F$11,$I$87:$I$291,$E$9))+(SUMIFS(AF$87:AF$291,AD$87:AD$291,$K2,$G$87:$G$291,$F$8,$I$87:$I$291,"")+SUMIFS(AF$87:AF$291,AD$87:AD$291,$K2,$G$87:$G$291,$F$8,$I$87:$I$291,$E$9))</f>
        <v>0</v>
      </c>
      <c r="AI2" s="138">
        <f>(SUMIFS(AI$87:AI$291,AG$87:AG$291,$K2,$G$87:$G$291,$F$9,$I$87:$I$291,"")+SUMIFS(AI$87:AI$291,AG$87:AG$291,$K2,$G$87:$G$291,$F$9,$I$87:$I$291,$E$9))+(SUMIFS(AI$87:AI$291,AG$87:AG$291,$K2,$G$87:$G$291,$F$10,$I$87:$I$291,"")+SUMIFS(AI$87:AI$291,AG$87:AG$291,$K2,$G$87:$G$291,$F$10,$I$87:$I$291,$E$9))+(SUMIFS(AI$87:AI$291,AG$87:AG$291,$K2,$G$87:$G$291,$F$11,$I$87:$I$291,"")+SUMIFS(AI$87:AI$291,AG$87:AG$291,$K2,$G$87:$G$291,$F$11,$I$87:$I$291,$E$9))</f>
        <v>0</v>
      </c>
      <c r="AJ2" s="142">
        <f>(SUMIFS(AI$87:AI$291,AG$87:AG$291,$K2,$G$87:$G$291,$F$9,$I$87:$I$291,"")+SUMIFS(AI$87:AI$291,AG$87:AG$291,$K2,$G$87:$G$291,$F$9,$I$87:$I$291,$E$9))+(SUMIFS(AI$87:AI$291,AG$87:AG$291,$K2,$G$87:$G$291,$F$10,$I$87:$I$291,"")+SUMIFS(AI$87:AI$291,AG$87:AG$291,$K2,$G$87:$G$291,$F$10,$I$87:$I$291,$E$9))+(SUMIFS(AI$87:AI$291,AG$87:AG$291,$K2,$G$87:$G$291,$F$11,$I$87:$I$291,"")+SUMIFS(AI$87:AI$291,AG$87:AG$291,$K2,$G$87:$G$291,$F$11,$I$87:$I$291,$E$9))+(SUMIFS(AI$87:AI$291,AG$87:AG$291,$K2,$G$87:$G$291,$F$8,$I$87:$I$291,"")+SUMIFS(AI$87:AI$291,AG$87:AG$291,$K2,$G$87:$G$291,$F$8,$I$87:$I$291,$E$9))</f>
        <v>0</v>
      </c>
      <c r="AL2" s="138">
        <f>(SUMIFS(AL$87:AL$291,AJ$87:AJ$291,$K2,$G$87:$G$291,$F$9,$I$87:$I$291,"")+SUMIFS(AL$87:AL$291,AJ$87:AJ$291,$K2,$G$87:$G$291,$F$9,$I$87:$I$291,$E$9))+(SUMIFS(AL$87:AL$291,AJ$87:AJ$291,$K2,$G$87:$G$291,$F$10,$I$87:$I$291,"")+SUMIFS(AL$87:AL$291,AJ$87:AJ$291,$K2,$G$87:$G$291,$F$10,$I$87:$I$291,$E$9))+(SUMIFS(AL$87:AL$291,AJ$87:AJ$291,$K2,$G$87:$G$291,$F$11,$I$87:$I$291,"")+SUMIFS(AL$87:AL$291,AJ$87:AJ$291,$K2,$G$87:$G$291,$F$11,$I$87:$I$291,$E$9))</f>
        <v>0</v>
      </c>
      <c r="AM2" s="142">
        <f>(SUMIFS(AL$87:AL$291,AJ$87:AJ$291,$K2,$G$87:$G$291,$F$9,$I$87:$I$291,"")+SUMIFS(AL$87:AL$291,AJ$87:AJ$291,$K2,$G$87:$G$291,$F$9,$I$87:$I$291,$E$9))+(SUMIFS(AL$87:AL$291,AJ$87:AJ$291,$K2,$G$87:$G$291,$F$10,$I$87:$I$291,"")+SUMIFS(AL$87:AL$291,AJ$87:AJ$291,$K2,$G$87:$G$291,$F$10,$I$87:$I$291,$E$9))+(SUMIFS(AL$87:AL$291,AJ$87:AJ$291,$K2,$G$87:$G$291,$F$11,$I$87:$I$291,"")+SUMIFS(AL$87:AL$291,AJ$87:AJ$291,$K2,$G$87:$G$291,$F$11,$I$87:$I$291,$E$9))+(SUMIFS(AL$87:AL$291,AJ$87:AJ$291,$K2,$G$87:$G$291,$F$8,$I$87:$I$291,"")+SUMIFS(AL$87:AL$291,AJ$87:AJ$291,$K2,$G$87:$G$291,$F$8,$I$87:$I$291,$E$9))</f>
        <v>0</v>
      </c>
      <c r="AO2" s="138">
        <f>(SUMIFS(AO$87:AO$291,AM$87:AM$291,$K2,$G$87:$G$291,$F$9,$I$87:$I$291,"")+SUMIFS(AO$87:AO$291,AM$87:AM$291,$K2,$G$87:$G$291,$F$9,$I$87:$I$291,$E$9))+(SUMIFS(AO$87:AO$291,AM$87:AM$291,$K2,$G$87:$G$291,$F$10,$I$87:$I$291,"")+SUMIFS(AO$87:AO$291,AM$87:AM$291,$K2,$G$87:$G$291,$F$10,$I$87:$I$291,$E$9))+(SUMIFS(AO$87:AO$291,AM$87:AM$291,$K2,$G$87:$G$291,$F$11,$I$87:$I$291,"")+SUMIFS(AO$87:AO$291,AM$87:AM$291,$K2,$G$87:$G$291,$F$11,$I$87:$I$291,$E$9))</f>
        <v>0</v>
      </c>
      <c r="AP2" s="142">
        <f>(SUMIFS(AO$87:AO$291,AM$87:AM$291,$K2,$G$87:$G$291,$F$9,$I$87:$I$291,"")+SUMIFS(AO$87:AO$291,AM$87:AM$291,$K2,$G$87:$G$291,$F$9,$I$87:$I$291,$E$9))+(SUMIFS(AO$87:AO$291,AM$87:AM$291,$K2,$G$87:$G$291,$F$10,$I$87:$I$291,"")+SUMIFS(AO$87:AO$291,AM$87:AM$291,$K2,$G$87:$G$291,$F$10,$I$87:$I$291,$E$9))+(SUMIFS(AO$87:AO$291,AM$87:AM$291,$K2,$G$87:$G$291,$F$11,$I$87:$I$291,"")+SUMIFS(AO$87:AO$291,AM$87:AM$291,$K2,$G$87:$G$291,$F$11,$I$87:$I$291,$E$9))+(SUMIFS(AO$87:AO$291,AM$87:AM$291,$K2,$G$87:$G$291,$F$8,$I$87:$I$291,"")+SUMIFS(AO$87:AO$291,AM$87:AM$291,$K2,$G$87:$G$291,$F$8,$I$87:$I$291,$E$9))</f>
        <v>0</v>
      </c>
    </row>
    <row r="3" spans="4:42" ht="15" hidden="1" x14ac:dyDescent="0.25">
      <c r="D3" t="s">
        <v>19</v>
      </c>
      <c r="E3" s="16"/>
      <c r="F3" s="16" t="s">
        <v>60</v>
      </c>
      <c r="K3" s="132">
        <v>3</v>
      </c>
      <c r="L3" s="8"/>
      <c r="M3" s="139">
        <f t="shared" si="0"/>
        <v>3</v>
      </c>
      <c r="N3" s="139">
        <f t="shared" si="1"/>
        <v>3</v>
      </c>
      <c r="Q3" s="138">
        <f>(SUMIFS(Q$87:Q$291,O$87:O$291,$K3,$G$87:$G$291,$F$9,$I$87:$I$291,"")+SUMIFS(Q$87:Q$291,O$87:O$291,$K3,$G$87:$G$291,$F$9,$I$87:$I$291,$E$9))+(SUMIFS(Q$87:Q$291,O$87:O$291,$K3,$G$87:$G$291,$F$10,$I$87:$I$291,"")+SUMIFS(Q$87:Q$291,O$87:O$291,$K3,$G$87:$G$291,$F$10,$I$87:$I$291,$E$9))+(SUMIFS(Q$87:Q$291,O$87:O$291,$K3,$G$87:$G$291,$F$11,$I$87:$I$291,"")+SUMIFS(Q$87:Q$291,O$87:O$291,$K3,$G$87:$G$291,$F$11,$I$87:$I$291,$E$9))</f>
        <v>0</v>
      </c>
      <c r="R3" s="142">
        <f>(SUMIFS(Q$87:Q$291,O$87:O$291,$K3,$G$87:$G$291,$F$9,$I$87:$I$291,"")+SUMIFS(Q$87:Q$291,O$87:O$291,$K3,$G$87:$G$291,$F$9,$I$87:$I$291,$E$9))+(SUMIFS(Q$87:Q$291,O$87:O$291,$K3,$G$87:$G$291,$F$10,$I$87:$I$291,"")+SUMIFS(Q$87:Q$291,O$87:O$291,$K3,$G$87:$G$291,$F$10,$I$87:$I$291,$E$9))+(SUMIFS(Q$87:Q$291,O$87:O$291,$K3,$G$87:$G$291,$F$11,$I$87:$I$291,"")+SUMIFS(Q$87:Q$291,O$87:O$291,$K3,$G$87:$G$291,$F$11,$I$87:$I$291,$E$9))+(SUMIFS(Q$87:Q$291,O$87:O$291,$K3,$G$87:$G$291,$F$8,$I$87:$I$291,"")+SUMIFS(Q$87:Q$291,O$87:O$291,$K3,$G$87:$G$291,$F$8,$I$87:$I$291,$E$9))</f>
        <v>0</v>
      </c>
      <c r="T3" s="138">
        <f>(SUMIFS(T$87:T$291,R$87:R$291,$K3,$G$87:$G$291,$F$9,$I$87:$I$291,"")+SUMIFS(T$87:T$291,R$87:R$291,$K3,$G$87:$G$291,$F$9,$I$87:$I$291,$E$9))+(SUMIFS(T$87:T$291,R$87:R$291,$K3,$G$87:$G$291,$F$10,$I$87:$I$291,"")+SUMIFS(T$87:T$291,R$87:R$291,$K3,$G$87:$G$291,$F$10,$I$87:$I$291,$E$9))+(SUMIFS(T$87:T$291,R$87:R$291,$K3,$G$87:$G$291,$F$11,$I$87:$I$291,"")+SUMIFS(T$87:T$291,R$87:R$291,$K3,$G$87:$G$291,$F$11,$I$87:$I$291,$E$9))</f>
        <v>1</v>
      </c>
      <c r="U3" s="142">
        <f>(SUMIFS(T$87:T$291,R$87:R$291,$K3,$G$87:$G$291,$F$9,$I$87:$I$291,"")+SUMIFS(T$87:T$291,R$87:R$291,$K3,$G$87:$G$291,$F$9,$I$87:$I$291,$E$9))+(SUMIFS(T$87:T$291,R$87:R$291,$K3,$G$87:$G$291,$F$10,$I$87:$I$291,"")+SUMIFS(T$87:T$291,R$87:R$291,$K3,$G$87:$G$291,$F$10,$I$87:$I$291,$E$9))+(SUMIFS(T$87:T$291,R$87:R$291,$K3,$G$87:$G$291,$F$11,$I$87:$I$291,"")+SUMIFS(T$87:T$291,R$87:R$291,$K3,$G$87:$G$291,$F$11,$I$87:$I$291,$E$9))+(SUMIFS(T$87:T$291,R$87:R$291,$K3,$G$87:$G$291,$F$8,$I$87:$I$291,"")+SUMIFS(T$87:T$291,R$87:R$291,$K3,$G$87:$G$291,$F$8,$I$87:$I$291,$E$9))</f>
        <v>1</v>
      </c>
      <c r="W3" s="138">
        <f>(SUMIFS(W$87:W$291,U$87:U$291,$K3,$G$87:$G$291,$F$9,$I$87:$I$291,"")+SUMIFS(W$87:W$291,U$87:U$291,$K3,$G$87:$G$291,$F$9,$I$87:$I$291,$E$9))+(SUMIFS(W$87:W$291,U$87:U$291,$K3,$G$87:$G$291,$F$10,$I$87:$I$291,"")+SUMIFS(W$87:W$291,U$87:U$291,$K3,$G$87:$G$291,$F$10,$I$87:$I$291,$E$9))+(SUMIFS(W$87:W$291,U$87:U$291,$K3,$G$87:$G$291,$F$11,$I$87:$I$291,"")+SUMIFS(W$87:W$291,U$87:U$291,$K3,$G$87:$G$291,$F$11,$I$87:$I$291,$E$9))</f>
        <v>1</v>
      </c>
      <c r="X3" s="142">
        <f>(SUMIFS(W$87:W$291,U$87:U$291,$K3,$G$87:$G$291,$F$9,$I$87:$I$291,"")+SUMIFS(W$87:W$291,U$87:U$291,$K3,$G$87:$G$291,$F$9,$I$87:$I$291,$E$9))+(SUMIFS(W$87:W$291,U$87:U$291,$K3,$G$87:$G$291,$F$10,$I$87:$I$291,"")+SUMIFS(W$87:W$291,U$87:U$291,$K3,$G$87:$G$291,$F$10,$I$87:$I$291,$E$9))+(SUMIFS(W$87:W$291,U$87:U$291,$K3,$G$87:$G$291,$F$11,$I$87:$I$291,"")+SUMIFS(W$87:W$291,U$87:U$291,$K3,$G$87:$G$291,$F$11,$I$87:$I$291,$E$9))+(SUMIFS(W$87:W$291,U$87:U$291,$K3,$G$87:$G$291,$F$8,$I$87:$I$291,"")+SUMIFS(W$87:W$291,U$87:U$291,$K3,$G$87:$G$291,$F$8,$I$87:$I$291,$E$9))</f>
        <v>1</v>
      </c>
      <c r="Z3" s="138">
        <f>(SUMIFS(Z$87:Z$291,X$87:X$291,$K3,$G$87:$G$291,$F$9,$I$87:$I$291,"")+SUMIFS(Z$87:Z$291,X$87:X$291,$K3,$G$87:$G$291,$F$9,$I$87:$I$291,$E$9))+(SUMIFS(Z$87:Z$291,X$87:X$291,$K3,$G$87:$G$291,$F$10,$I$87:$I$291,"")+SUMIFS(Z$87:Z$291,X$87:X$291,$K3,$G$87:$G$291,$F$10,$I$87:$I$291,$E$9))+(SUMIFS(Z$87:Z$291,X$87:X$291,$K3,$G$87:$G$291,$F$11,$I$87:$I$291,"")+SUMIFS(Z$87:Z$291,X$87:X$291,$K3,$G$87:$G$291,$F$11,$I$87:$I$291,$E$9))</f>
        <v>0</v>
      </c>
      <c r="AA3" s="142">
        <f>(SUMIFS(Z$87:Z$291,X$87:X$291,$K3,$G$87:$G$291,$F$9,$I$87:$I$291,"")+SUMIFS(Z$87:Z$291,X$87:X$291,$K3,$G$87:$G$291,$F$9,$I$87:$I$291,$E$9))+(SUMIFS(Z$87:Z$291,X$87:X$291,$K3,$G$87:$G$291,$F$10,$I$87:$I$291,"")+SUMIFS(Z$87:Z$291,X$87:X$291,$K3,$G$87:$G$291,$F$10,$I$87:$I$291,$E$9))+(SUMIFS(Z$87:Z$291,X$87:X$291,$K3,$G$87:$G$291,$F$11,$I$87:$I$291,"")+SUMIFS(Z$87:Z$291,X$87:X$291,$K3,$G$87:$G$291,$F$11,$I$87:$I$291,$E$9))+(SUMIFS(Z$87:Z$291,X$87:X$291,$K3,$G$87:$G$291,$F$8,$I$87:$I$291,"")+SUMIFS(Z$87:Z$291,X$87:X$291,$K3,$G$87:$G$291,$F$8,$I$87:$I$291,$E$9))</f>
        <v>0</v>
      </c>
      <c r="AC3" s="138">
        <f>(SUMIFS(AC$87:AC$291,AA$87:AA$291,$K3,$G$87:$G$291,$F$9,$I$87:$I$291,"")+SUMIFS(AC$87:AC$291,AA$87:AA$291,$K3,$G$87:$G$291,$F$9,$I$87:$I$291,$E$9))+(SUMIFS(AC$87:AC$291,AA$87:AA$291,$K3,$G$87:$G$291,$F$10,$I$87:$I$291,"")+SUMIFS(AC$87:AC$291,AA$87:AA$291,$K3,$G$87:$G$291,$F$10,$I$87:$I$291,$E$9))+(SUMIFS(AC$87:AC$291,AA$87:AA$291,$K3,$G$87:$G$291,$F$11,$I$87:$I$291,"")+SUMIFS(AC$87:AC$291,AA$87:AA$291,$K3,$G$87:$G$291,$F$11,$I$87:$I$291,$E$9))</f>
        <v>0</v>
      </c>
      <c r="AD3" s="142">
        <f>(SUMIFS(AC$87:AC$291,AA$87:AA$291,$K3,$G$87:$G$291,$F$9,$I$87:$I$291,"")+SUMIFS(AC$87:AC$291,AA$87:AA$291,$K3,$G$87:$G$291,$F$9,$I$87:$I$291,$E$9))+(SUMIFS(AC$87:AC$291,AA$87:AA$291,$K3,$G$87:$G$291,$F$10,$I$87:$I$291,"")+SUMIFS(AC$87:AC$291,AA$87:AA$291,$K3,$G$87:$G$291,$F$10,$I$87:$I$291,$E$9))+(SUMIFS(AC$87:AC$291,AA$87:AA$291,$K3,$G$87:$G$291,$F$11,$I$87:$I$291,"")+SUMIFS(AC$87:AC$291,AA$87:AA$291,$K3,$G$87:$G$291,$F$11,$I$87:$I$291,$E$9))+(SUMIFS(AC$87:AC$291,AA$87:AA$291,$K3,$G$87:$G$291,$F$8,$I$87:$I$291,"")+SUMIFS(AC$87:AC$291,AA$87:AA$291,$K3,$G$87:$G$291,$F$8,$I$87:$I$291,$E$9))</f>
        <v>0</v>
      </c>
      <c r="AF3" s="138">
        <f>(SUMIFS(AF$87:AF$291,AD$87:AD$291,$K3,$G$87:$G$291,$F$9,$I$87:$I$291,"")+SUMIFS(AF$87:AF$291,AD$87:AD$291,$K3,$G$87:$G$291,$F$9,$I$87:$I$291,$E$9))+(SUMIFS(AF$87:AF$291,AD$87:AD$291,$K3,$G$87:$G$291,$F$10,$I$87:$I$291,"")+SUMIFS(AF$87:AF$291,AD$87:AD$291,$K3,$G$87:$G$291,$F$10,$I$87:$I$291,$E$9))+(SUMIFS(AF$87:AF$291,AD$87:AD$291,$K3,$G$87:$G$291,$F$11,$I$87:$I$291,"")+SUMIFS(AF$87:AF$291,AD$87:AD$291,$K3,$G$87:$G$291,$F$11,$I$87:$I$291,$E$9))</f>
        <v>0</v>
      </c>
      <c r="AG3" s="142">
        <f>(SUMIFS(AF$87:AF$291,AD$87:AD$291,$K3,$G$87:$G$291,$F$9,$I$87:$I$291,"")+SUMIFS(AF$87:AF$291,AD$87:AD$291,$K3,$G$87:$G$291,$F$9,$I$87:$I$291,$E$9))+(SUMIFS(AF$87:AF$291,AD$87:AD$291,$K3,$G$87:$G$291,$F$10,$I$87:$I$291,"")+SUMIFS(AF$87:AF$291,AD$87:AD$291,$K3,$G$87:$G$291,$F$10,$I$87:$I$291,$E$9))+(SUMIFS(AF$87:AF$291,AD$87:AD$291,$K3,$G$87:$G$291,$F$11,$I$87:$I$291,"")+SUMIFS(AF$87:AF$291,AD$87:AD$291,$K3,$G$87:$G$291,$F$11,$I$87:$I$291,$E$9))+(SUMIFS(AF$87:AF$291,AD$87:AD$291,$K3,$G$87:$G$291,$F$8,$I$87:$I$291,"")+SUMIFS(AF$87:AF$291,AD$87:AD$291,$K3,$G$87:$G$291,$F$8,$I$87:$I$291,$E$9))</f>
        <v>0</v>
      </c>
      <c r="AI3" s="138">
        <f>(SUMIFS(AI$87:AI$291,AG$87:AG$291,$K3,$G$87:$G$291,$F$9,$I$87:$I$291,"")+SUMIFS(AI$87:AI$291,AG$87:AG$291,$K3,$G$87:$G$291,$F$9,$I$87:$I$291,$E$9))+(SUMIFS(AI$87:AI$291,AG$87:AG$291,$K3,$G$87:$G$291,$F$10,$I$87:$I$291,"")+SUMIFS(AI$87:AI$291,AG$87:AG$291,$K3,$G$87:$G$291,$F$10,$I$87:$I$291,$E$9))+(SUMIFS(AI$87:AI$291,AG$87:AG$291,$K3,$G$87:$G$291,$F$11,$I$87:$I$291,"")+SUMIFS(AI$87:AI$291,AG$87:AG$291,$K3,$G$87:$G$291,$F$11,$I$87:$I$291,$E$9))</f>
        <v>0</v>
      </c>
      <c r="AJ3" s="142">
        <f>(SUMIFS(AI$87:AI$291,AG$87:AG$291,$K3,$G$87:$G$291,$F$9,$I$87:$I$291,"")+SUMIFS(AI$87:AI$291,AG$87:AG$291,$K3,$G$87:$G$291,$F$9,$I$87:$I$291,$E$9))+(SUMIFS(AI$87:AI$291,AG$87:AG$291,$K3,$G$87:$G$291,$F$10,$I$87:$I$291,"")+SUMIFS(AI$87:AI$291,AG$87:AG$291,$K3,$G$87:$G$291,$F$10,$I$87:$I$291,$E$9))+(SUMIFS(AI$87:AI$291,AG$87:AG$291,$K3,$G$87:$G$291,$F$11,$I$87:$I$291,"")+SUMIFS(AI$87:AI$291,AG$87:AG$291,$K3,$G$87:$G$291,$F$11,$I$87:$I$291,$E$9))+(SUMIFS(AI$87:AI$291,AG$87:AG$291,$K3,$G$87:$G$291,$F$8,$I$87:$I$291,"")+SUMIFS(AI$87:AI$291,AG$87:AG$291,$K3,$G$87:$G$291,$F$8,$I$87:$I$291,$E$9))</f>
        <v>0</v>
      </c>
      <c r="AL3" s="138">
        <f>(SUMIFS(AL$87:AL$291,AJ$87:AJ$291,$K3,$G$87:$G$291,$F$9,$I$87:$I$291,"")+SUMIFS(AL$87:AL$291,AJ$87:AJ$291,$K3,$G$87:$G$291,$F$9,$I$87:$I$291,$E$9))+(SUMIFS(AL$87:AL$291,AJ$87:AJ$291,$K3,$G$87:$G$291,$F$10,$I$87:$I$291,"")+SUMIFS(AL$87:AL$291,AJ$87:AJ$291,$K3,$G$87:$G$291,$F$10,$I$87:$I$291,$E$9))+(SUMIFS(AL$87:AL$291,AJ$87:AJ$291,$K3,$G$87:$G$291,$F$11,$I$87:$I$291,"")+SUMIFS(AL$87:AL$291,AJ$87:AJ$291,$K3,$G$87:$G$291,$F$11,$I$87:$I$291,$E$9))</f>
        <v>0</v>
      </c>
      <c r="AM3" s="142">
        <f>(SUMIFS(AL$87:AL$291,AJ$87:AJ$291,$K3,$G$87:$G$291,$F$9,$I$87:$I$291,"")+SUMIFS(AL$87:AL$291,AJ$87:AJ$291,$K3,$G$87:$G$291,$F$9,$I$87:$I$291,$E$9))+(SUMIFS(AL$87:AL$291,AJ$87:AJ$291,$K3,$G$87:$G$291,$F$10,$I$87:$I$291,"")+SUMIFS(AL$87:AL$291,AJ$87:AJ$291,$K3,$G$87:$G$291,$F$10,$I$87:$I$291,$E$9))+(SUMIFS(AL$87:AL$291,AJ$87:AJ$291,$K3,$G$87:$G$291,$F$11,$I$87:$I$291,"")+SUMIFS(AL$87:AL$291,AJ$87:AJ$291,$K3,$G$87:$G$291,$F$11,$I$87:$I$291,$E$9))+(SUMIFS(AL$87:AL$291,AJ$87:AJ$291,$K3,$G$87:$G$291,$F$8,$I$87:$I$291,"")+SUMIFS(AL$87:AL$291,AJ$87:AJ$291,$K3,$G$87:$G$291,$F$8,$I$87:$I$291,$E$9))</f>
        <v>0</v>
      </c>
      <c r="AO3" s="138">
        <f>(SUMIFS(AO$87:AO$291,AM$87:AM$291,$K3,$G$87:$G$291,$F$9,$I$87:$I$291,"")+SUMIFS(AO$87:AO$291,AM$87:AM$291,$K3,$G$87:$G$291,$F$9,$I$87:$I$291,$E$9))+(SUMIFS(AO$87:AO$291,AM$87:AM$291,$K3,$G$87:$G$291,$F$10,$I$87:$I$291,"")+SUMIFS(AO$87:AO$291,AM$87:AM$291,$K3,$G$87:$G$291,$F$10,$I$87:$I$291,$E$9))+(SUMIFS(AO$87:AO$291,AM$87:AM$291,$K3,$G$87:$G$291,$F$11,$I$87:$I$291,"")+SUMIFS(AO$87:AO$291,AM$87:AM$291,$K3,$G$87:$G$291,$F$11,$I$87:$I$291,$E$9))</f>
        <v>1</v>
      </c>
      <c r="AP3" s="142">
        <f>(SUMIFS(AO$87:AO$291,AM$87:AM$291,$K3,$G$87:$G$291,$F$9,$I$87:$I$291,"")+SUMIFS(AO$87:AO$291,AM$87:AM$291,$K3,$G$87:$G$291,$F$9,$I$87:$I$291,$E$9))+(SUMIFS(AO$87:AO$291,AM$87:AM$291,$K3,$G$87:$G$291,$F$10,$I$87:$I$291,"")+SUMIFS(AO$87:AO$291,AM$87:AM$291,$K3,$G$87:$G$291,$F$10,$I$87:$I$291,$E$9))+(SUMIFS(AO$87:AO$291,AM$87:AM$291,$K3,$G$87:$G$291,$F$11,$I$87:$I$291,"")+SUMIFS(AO$87:AO$291,AM$87:AM$291,$K3,$G$87:$G$291,$F$11,$I$87:$I$291,$E$9))+(SUMIFS(AO$87:AO$291,AM$87:AM$291,$K3,$G$87:$G$291,$F$8,$I$87:$I$291,"")+SUMIFS(AO$87:AO$291,AM$87:AM$291,$K3,$G$87:$G$291,$F$8,$I$87:$I$291,$E$9))</f>
        <v>1</v>
      </c>
    </row>
    <row r="4" spans="4:42" ht="15" hidden="1" x14ac:dyDescent="0.25">
      <c r="D4" t="s">
        <v>63</v>
      </c>
      <c r="E4" s="16"/>
      <c r="F4" s="16" t="s">
        <v>59</v>
      </c>
      <c r="K4" s="132">
        <v>4</v>
      </c>
      <c r="L4" s="8"/>
      <c r="M4" s="139">
        <f t="shared" si="0"/>
        <v>0</v>
      </c>
      <c r="N4" s="139">
        <f t="shared" si="1"/>
        <v>0</v>
      </c>
      <c r="Q4" s="138">
        <f>(SUMIFS(Q$87:Q$291,O$87:O$291,$K4,$G$87:$G$291,$F$9,$I$87:$I$291,"")+SUMIFS(Q$87:Q$291,O$87:O$291,$K4,$G$87:$G$291,$F$9,$I$87:$I$291,$E$9))+(SUMIFS(Q$87:Q$291,O$87:O$291,$K4,$G$87:$G$291,$F$10,$I$87:$I$291,"")+SUMIFS(Q$87:Q$291,O$87:O$291,$K4,$G$87:$G$291,$F$10,$I$87:$I$291,$E$9))+(SUMIFS(Q$87:Q$291,O$87:O$291,$K4,$G$87:$G$291,$F$11,$I$87:$I$291,"")+SUMIFS(Q$87:Q$291,O$87:O$291,$K4,$G$87:$G$291,$F$11,$I$87:$I$291,$E$9))</f>
        <v>0</v>
      </c>
      <c r="R4" s="142">
        <f>(SUMIFS(Q$87:Q$291,O$87:O$291,$K4,$G$87:$G$291,$F$9,$I$87:$I$291,"")+SUMIFS(Q$87:Q$291,O$87:O$291,$K4,$G$87:$G$291,$F$9,$I$87:$I$291,$E$9))+(SUMIFS(Q$87:Q$291,O$87:O$291,$K4,$G$87:$G$291,$F$10,$I$87:$I$291,"")+SUMIFS(Q$87:Q$291,O$87:O$291,$K4,$G$87:$G$291,$F$10,$I$87:$I$291,$E$9))+(SUMIFS(Q$87:Q$291,O$87:O$291,$K4,$G$87:$G$291,$F$11,$I$87:$I$291,"")+SUMIFS(Q$87:Q$291,O$87:O$291,$K4,$G$87:$G$291,$F$11,$I$87:$I$291,$E$9))+(SUMIFS(Q$87:Q$291,O$87:O$291,$K4,$G$87:$G$291,$F$8,$I$87:$I$291,"")+SUMIFS(Q$87:Q$291,O$87:O$291,$K4,$G$87:$G$291,$F$8,$I$87:$I$291,$E$9))</f>
        <v>0</v>
      </c>
      <c r="T4" s="138">
        <f>(SUMIFS(T$87:T$291,R$87:R$291,$K4,$G$87:$G$291,$F$9,$I$87:$I$291,"")+SUMIFS(T$87:T$291,R$87:R$291,$K4,$G$87:$G$291,$F$9,$I$87:$I$291,$E$9))+(SUMIFS(T$87:T$291,R$87:R$291,$K4,$G$87:$G$291,$F$10,$I$87:$I$291,"")+SUMIFS(T$87:T$291,R$87:R$291,$K4,$G$87:$G$291,$F$10,$I$87:$I$291,$E$9))+(SUMIFS(T$87:T$291,R$87:R$291,$K4,$G$87:$G$291,$F$11,$I$87:$I$291,"")+SUMIFS(T$87:T$291,R$87:R$291,$K4,$G$87:$G$291,$F$11,$I$87:$I$291,$E$9))</f>
        <v>0</v>
      </c>
      <c r="U4" s="142">
        <f>(SUMIFS(T$87:T$291,R$87:R$291,$K4,$G$87:$G$291,$F$9,$I$87:$I$291,"")+SUMIFS(T$87:T$291,R$87:R$291,$K4,$G$87:$G$291,$F$9,$I$87:$I$291,$E$9))+(SUMIFS(T$87:T$291,R$87:R$291,$K4,$G$87:$G$291,$F$10,$I$87:$I$291,"")+SUMIFS(T$87:T$291,R$87:R$291,$K4,$G$87:$G$291,$F$10,$I$87:$I$291,$E$9))+(SUMIFS(T$87:T$291,R$87:R$291,$K4,$G$87:$G$291,$F$11,$I$87:$I$291,"")+SUMIFS(T$87:T$291,R$87:R$291,$K4,$G$87:$G$291,$F$11,$I$87:$I$291,$E$9))+(SUMIFS(T$87:T$291,R$87:R$291,$K4,$G$87:$G$291,$F$8,$I$87:$I$291,"")+SUMIFS(T$87:T$291,R$87:R$291,$K4,$G$87:$G$291,$F$8,$I$87:$I$291,$E$9))</f>
        <v>0</v>
      </c>
      <c r="W4" s="138">
        <f>(SUMIFS(W$87:W$291,U$87:U$291,$K4,$G$87:$G$291,$F$9,$I$87:$I$291,"")+SUMIFS(W$87:W$291,U$87:U$291,$K4,$G$87:$G$291,$F$9,$I$87:$I$291,$E$9))+(SUMIFS(W$87:W$291,U$87:U$291,$K4,$G$87:$G$291,$F$10,$I$87:$I$291,"")+SUMIFS(W$87:W$291,U$87:U$291,$K4,$G$87:$G$291,$F$10,$I$87:$I$291,$E$9))+(SUMIFS(W$87:W$291,U$87:U$291,$K4,$G$87:$G$291,$F$11,$I$87:$I$291,"")+SUMIFS(W$87:W$291,U$87:U$291,$K4,$G$87:$G$291,$F$11,$I$87:$I$291,$E$9))</f>
        <v>0</v>
      </c>
      <c r="X4" s="142">
        <f>(SUMIFS(W$87:W$291,U$87:U$291,$K4,$G$87:$G$291,$F$9,$I$87:$I$291,"")+SUMIFS(W$87:W$291,U$87:U$291,$K4,$G$87:$G$291,$F$9,$I$87:$I$291,$E$9))+(SUMIFS(W$87:W$291,U$87:U$291,$K4,$G$87:$G$291,$F$10,$I$87:$I$291,"")+SUMIFS(W$87:W$291,U$87:U$291,$K4,$G$87:$G$291,$F$10,$I$87:$I$291,$E$9))+(SUMIFS(W$87:W$291,U$87:U$291,$K4,$G$87:$G$291,$F$11,$I$87:$I$291,"")+SUMIFS(W$87:W$291,U$87:U$291,$K4,$G$87:$G$291,$F$11,$I$87:$I$291,$E$9))+(SUMIFS(W$87:W$291,U$87:U$291,$K4,$G$87:$G$291,$F$8,$I$87:$I$291,"")+SUMIFS(W$87:W$291,U$87:U$291,$K4,$G$87:$G$291,$F$8,$I$87:$I$291,$E$9))</f>
        <v>0</v>
      </c>
      <c r="Z4" s="138">
        <f>(SUMIFS(Z$87:Z$291,X$87:X$291,$K4,$G$87:$G$291,$F$9,$I$87:$I$291,"")+SUMIFS(Z$87:Z$291,X$87:X$291,$K4,$G$87:$G$291,$F$9,$I$87:$I$291,$E$9))+(SUMIFS(Z$87:Z$291,X$87:X$291,$K4,$G$87:$G$291,$F$10,$I$87:$I$291,"")+SUMIFS(Z$87:Z$291,X$87:X$291,$K4,$G$87:$G$291,$F$10,$I$87:$I$291,$E$9))+(SUMIFS(Z$87:Z$291,X$87:X$291,$K4,$G$87:$G$291,$F$11,$I$87:$I$291,"")+SUMIFS(Z$87:Z$291,X$87:X$291,$K4,$G$87:$G$291,$F$11,$I$87:$I$291,$E$9))</f>
        <v>0</v>
      </c>
      <c r="AA4" s="142">
        <f>(SUMIFS(Z$87:Z$291,X$87:X$291,$K4,$G$87:$G$291,$F$9,$I$87:$I$291,"")+SUMIFS(Z$87:Z$291,X$87:X$291,$K4,$G$87:$G$291,$F$9,$I$87:$I$291,$E$9))+(SUMIFS(Z$87:Z$291,X$87:X$291,$K4,$G$87:$G$291,$F$10,$I$87:$I$291,"")+SUMIFS(Z$87:Z$291,X$87:X$291,$K4,$G$87:$G$291,$F$10,$I$87:$I$291,$E$9))+(SUMIFS(Z$87:Z$291,X$87:X$291,$K4,$G$87:$G$291,$F$11,$I$87:$I$291,"")+SUMIFS(Z$87:Z$291,X$87:X$291,$K4,$G$87:$G$291,$F$11,$I$87:$I$291,$E$9))+(SUMIFS(Z$87:Z$291,X$87:X$291,$K4,$G$87:$G$291,$F$8,$I$87:$I$291,"")+SUMIFS(Z$87:Z$291,X$87:X$291,$K4,$G$87:$G$291,$F$8,$I$87:$I$291,$E$9))</f>
        <v>0</v>
      </c>
      <c r="AC4" s="138">
        <f>(SUMIFS(AC$87:AC$291,AA$87:AA$291,$K4,$G$87:$G$291,$F$9,$I$87:$I$291,"")+SUMIFS(AC$87:AC$291,AA$87:AA$291,$K4,$G$87:$G$291,$F$9,$I$87:$I$291,$E$9))+(SUMIFS(AC$87:AC$291,AA$87:AA$291,$K4,$G$87:$G$291,$F$10,$I$87:$I$291,"")+SUMIFS(AC$87:AC$291,AA$87:AA$291,$K4,$G$87:$G$291,$F$10,$I$87:$I$291,$E$9))+(SUMIFS(AC$87:AC$291,AA$87:AA$291,$K4,$G$87:$G$291,$F$11,$I$87:$I$291,"")+SUMIFS(AC$87:AC$291,AA$87:AA$291,$K4,$G$87:$G$291,$F$11,$I$87:$I$291,$E$9))</f>
        <v>0</v>
      </c>
      <c r="AD4" s="142">
        <f>(SUMIFS(AC$87:AC$291,AA$87:AA$291,$K4,$G$87:$G$291,$F$9,$I$87:$I$291,"")+SUMIFS(AC$87:AC$291,AA$87:AA$291,$K4,$G$87:$G$291,$F$9,$I$87:$I$291,$E$9))+(SUMIFS(AC$87:AC$291,AA$87:AA$291,$K4,$G$87:$G$291,$F$10,$I$87:$I$291,"")+SUMIFS(AC$87:AC$291,AA$87:AA$291,$K4,$G$87:$G$291,$F$10,$I$87:$I$291,$E$9))+(SUMIFS(AC$87:AC$291,AA$87:AA$291,$K4,$G$87:$G$291,$F$11,$I$87:$I$291,"")+SUMIFS(AC$87:AC$291,AA$87:AA$291,$K4,$G$87:$G$291,$F$11,$I$87:$I$291,$E$9))+(SUMIFS(AC$87:AC$291,AA$87:AA$291,$K4,$G$87:$G$291,$F$8,$I$87:$I$291,"")+SUMIFS(AC$87:AC$291,AA$87:AA$291,$K4,$G$87:$G$291,$F$8,$I$87:$I$291,$E$9))</f>
        <v>0</v>
      </c>
      <c r="AF4" s="138">
        <f>(SUMIFS(AF$87:AF$291,AD$87:AD$291,$K4,$G$87:$G$291,$F$9,$I$87:$I$291,"")+SUMIFS(AF$87:AF$291,AD$87:AD$291,$K4,$G$87:$G$291,$F$9,$I$87:$I$291,$E$9))+(SUMIFS(AF$87:AF$291,AD$87:AD$291,$K4,$G$87:$G$291,$F$10,$I$87:$I$291,"")+SUMIFS(AF$87:AF$291,AD$87:AD$291,$K4,$G$87:$G$291,$F$10,$I$87:$I$291,$E$9))+(SUMIFS(AF$87:AF$291,AD$87:AD$291,$K4,$G$87:$G$291,$F$11,$I$87:$I$291,"")+SUMIFS(AF$87:AF$291,AD$87:AD$291,$K4,$G$87:$G$291,$F$11,$I$87:$I$291,$E$9))</f>
        <v>0</v>
      </c>
      <c r="AG4" s="142">
        <f>(SUMIFS(AF$87:AF$291,AD$87:AD$291,$K4,$G$87:$G$291,$F$9,$I$87:$I$291,"")+SUMIFS(AF$87:AF$291,AD$87:AD$291,$K4,$G$87:$G$291,$F$9,$I$87:$I$291,$E$9))+(SUMIFS(AF$87:AF$291,AD$87:AD$291,$K4,$G$87:$G$291,$F$10,$I$87:$I$291,"")+SUMIFS(AF$87:AF$291,AD$87:AD$291,$K4,$G$87:$G$291,$F$10,$I$87:$I$291,$E$9))+(SUMIFS(AF$87:AF$291,AD$87:AD$291,$K4,$G$87:$G$291,$F$11,$I$87:$I$291,"")+SUMIFS(AF$87:AF$291,AD$87:AD$291,$K4,$G$87:$G$291,$F$11,$I$87:$I$291,$E$9))+(SUMIFS(AF$87:AF$291,AD$87:AD$291,$K4,$G$87:$G$291,$F$8,$I$87:$I$291,"")+SUMIFS(AF$87:AF$291,AD$87:AD$291,$K4,$G$87:$G$291,$F$8,$I$87:$I$291,$E$9))</f>
        <v>0</v>
      </c>
      <c r="AI4" s="138">
        <f>(SUMIFS(AI$87:AI$291,AG$87:AG$291,$K4,$G$87:$G$291,$F$9,$I$87:$I$291,"")+SUMIFS(AI$87:AI$291,AG$87:AG$291,$K4,$G$87:$G$291,$F$9,$I$87:$I$291,$E$9))+(SUMIFS(AI$87:AI$291,AG$87:AG$291,$K4,$G$87:$G$291,$F$10,$I$87:$I$291,"")+SUMIFS(AI$87:AI$291,AG$87:AG$291,$K4,$G$87:$G$291,$F$10,$I$87:$I$291,$E$9))+(SUMIFS(AI$87:AI$291,AG$87:AG$291,$K4,$G$87:$G$291,$F$11,$I$87:$I$291,"")+SUMIFS(AI$87:AI$291,AG$87:AG$291,$K4,$G$87:$G$291,$F$11,$I$87:$I$291,$E$9))</f>
        <v>0</v>
      </c>
      <c r="AJ4" s="142">
        <f>(SUMIFS(AI$87:AI$291,AG$87:AG$291,$K4,$G$87:$G$291,$F$9,$I$87:$I$291,"")+SUMIFS(AI$87:AI$291,AG$87:AG$291,$K4,$G$87:$G$291,$F$9,$I$87:$I$291,$E$9))+(SUMIFS(AI$87:AI$291,AG$87:AG$291,$K4,$G$87:$G$291,$F$10,$I$87:$I$291,"")+SUMIFS(AI$87:AI$291,AG$87:AG$291,$K4,$G$87:$G$291,$F$10,$I$87:$I$291,$E$9))+(SUMIFS(AI$87:AI$291,AG$87:AG$291,$K4,$G$87:$G$291,$F$11,$I$87:$I$291,"")+SUMIFS(AI$87:AI$291,AG$87:AG$291,$K4,$G$87:$G$291,$F$11,$I$87:$I$291,$E$9))+(SUMIFS(AI$87:AI$291,AG$87:AG$291,$K4,$G$87:$G$291,$F$8,$I$87:$I$291,"")+SUMIFS(AI$87:AI$291,AG$87:AG$291,$K4,$G$87:$G$291,$F$8,$I$87:$I$291,$E$9))</f>
        <v>0</v>
      </c>
      <c r="AL4" s="138">
        <f>(SUMIFS(AL$87:AL$291,AJ$87:AJ$291,$K4,$G$87:$G$291,$F$9,$I$87:$I$291,"")+SUMIFS(AL$87:AL$291,AJ$87:AJ$291,$K4,$G$87:$G$291,$F$9,$I$87:$I$291,$E$9))+(SUMIFS(AL$87:AL$291,AJ$87:AJ$291,$K4,$G$87:$G$291,$F$10,$I$87:$I$291,"")+SUMIFS(AL$87:AL$291,AJ$87:AJ$291,$K4,$G$87:$G$291,$F$10,$I$87:$I$291,$E$9))+(SUMIFS(AL$87:AL$291,AJ$87:AJ$291,$K4,$G$87:$G$291,$F$11,$I$87:$I$291,"")+SUMIFS(AL$87:AL$291,AJ$87:AJ$291,$K4,$G$87:$G$291,$F$11,$I$87:$I$291,$E$9))</f>
        <v>0</v>
      </c>
      <c r="AM4" s="142">
        <f>(SUMIFS(AL$87:AL$291,AJ$87:AJ$291,$K4,$G$87:$G$291,$F$9,$I$87:$I$291,"")+SUMIFS(AL$87:AL$291,AJ$87:AJ$291,$K4,$G$87:$G$291,$F$9,$I$87:$I$291,$E$9))+(SUMIFS(AL$87:AL$291,AJ$87:AJ$291,$K4,$G$87:$G$291,$F$10,$I$87:$I$291,"")+SUMIFS(AL$87:AL$291,AJ$87:AJ$291,$K4,$G$87:$G$291,$F$10,$I$87:$I$291,$E$9))+(SUMIFS(AL$87:AL$291,AJ$87:AJ$291,$K4,$G$87:$G$291,$F$11,$I$87:$I$291,"")+SUMIFS(AL$87:AL$291,AJ$87:AJ$291,$K4,$G$87:$G$291,$F$11,$I$87:$I$291,$E$9))+(SUMIFS(AL$87:AL$291,AJ$87:AJ$291,$K4,$G$87:$G$291,$F$8,$I$87:$I$291,"")+SUMIFS(AL$87:AL$291,AJ$87:AJ$291,$K4,$G$87:$G$291,$F$8,$I$87:$I$291,$E$9))</f>
        <v>0</v>
      </c>
      <c r="AO4" s="138">
        <f>(SUMIFS(AO$87:AO$291,AM$87:AM$291,$K4,$G$87:$G$291,$F$9,$I$87:$I$291,"")+SUMIFS(AO$87:AO$291,AM$87:AM$291,$K4,$G$87:$G$291,$F$9,$I$87:$I$291,$E$9))+(SUMIFS(AO$87:AO$291,AM$87:AM$291,$K4,$G$87:$G$291,$F$10,$I$87:$I$291,"")+SUMIFS(AO$87:AO$291,AM$87:AM$291,$K4,$G$87:$G$291,$F$10,$I$87:$I$291,$E$9))+(SUMIFS(AO$87:AO$291,AM$87:AM$291,$K4,$G$87:$G$291,$F$11,$I$87:$I$291,"")+SUMIFS(AO$87:AO$291,AM$87:AM$291,$K4,$G$87:$G$291,$F$11,$I$87:$I$291,$E$9))</f>
        <v>0</v>
      </c>
      <c r="AP4" s="142">
        <f>(SUMIFS(AO$87:AO$291,AM$87:AM$291,$K4,$G$87:$G$291,$F$9,$I$87:$I$291,"")+SUMIFS(AO$87:AO$291,AM$87:AM$291,$K4,$G$87:$G$291,$F$9,$I$87:$I$291,$E$9))+(SUMIFS(AO$87:AO$291,AM$87:AM$291,$K4,$G$87:$G$291,$F$10,$I$87:$I$291,"")+SUMIFS(AO$87:AO$291,AM$87:AM$291,$K4,$G$87:$G$291,$F$10,$I$87:$I$291,$E$9))+(SUMIFS(AO$87:AO$291,AM$87:AM$291,$K4,$G$87:$G$291,$F$11,$I$87:$I$291,"")+SUMIFS(AO$87:AO$291,AM$87:AM$291,$K4,$G$87:$G$291,$F$11,$I$87:$I$291,$E$9))+(SUMIFS(AO$87:AO$291,AM$87:AM$291,$K4,$G$87:$G$291,$F$8,$I$87:$I$291,"")+SUMIFS(AO$87:AO$291,AM$87:AM$291,$K4,$G$87:$G$291,$F$8,$I$87:$I$291,$E$9))</f>
        <v>0</v>
      </c>
    </row>
    <row r="5" spans="4:42" ht="15" hidden="1" x14ac:dyDescent="0.25">
      <c r="D5" t="s">
        <v>70</v>
      </c>
      <c r="E5" s="16"/>
      <c r="F5" s="16"/>
      <c r="K5" s="132">
        <v>5</v>
      </c>
      <c r="L5" s="8"/>
      <c r="M5" s="139">
        <f t="shared" si="0"/>
        <v>0</v>
      </c>
      <c r="N5" s="139">
        <f t="shared" si="1"/>
        <v>0</v>
      </c>
      <c r="Q5" s="138">
        <f>(SUMIFS(Q$87:Q$291,O$87:O$291,$K5,$G$87:$G$291,$F$9,$I$87:$I$291,"")+SUMIFS(Q$87:Q$291,O$87:O$291,$K5,$G$87:$G$291,$F$9,$I$87:$I$291,$E$9))+(SUMIFS(Q$87:Q$291,O$87:O$291,$K5,$G$87:$G$291,$F$10,$I$87:$I$291,"")+SUMIFS(Q$87:Q$291,O$87:O$291,$K5,$G$87:$G$291,$F$10,$I$87:$I$291,$E$9))+(SUMIFS(Q$87:Q$291,O$87:O$291,$K5,$G$87:$G$291,$F$11,$I$87:$I$291,"")+SUMIFS(Q$87:Q$291,O$87:O$291,$K5,$G$87:$G$291,$F$11,$I$87:$I$291,$E$9))</f>
        <v>0</v>
      </c>
      <c r="R5" s="142">
        <f>(SUMIFS(Q$87:Q$291,O$87:O$291,$K5,$G$87:$G$291,$F$9,$I$87:$I$291,"")+SUMIFS(Q$87:Q$291,O$87:O$291,$K5,$G$87:$G$291,$F$9,$I$87:$I$291,$E$9))+(SUMIFS(Q$87:Q$291,O$87:O$291,$K5,$G$87:$G$291,$F$10,$I$87:$I$291,"")+SUMIFS(Q$87:Q$291,O$87:O$291,$K5,$G$87:$G$291,$F$10,$I$87:$I$291,$E$9))+(SUMIFS(Q$87:Q$291,O$87:O$291,$K5,$G$87:$G$291,$F$11,$I$87:$I$291,"")+SUMIFS(Q$87:Q$291,O$87:O$291,$K5,$G$87:$G$291,$F$11,$I$87:$I$291,$E$9))+(SUMIFS(Q$87:Q$291,O$87:O$291,$K5,$G$87:$G$291,$F$8,$I$87:$I$291,"")+SUMIFS(Q$87:Q$291,O$87:O$291,$K5,$G$87:$G$291,$F$8,$I$87:$I$291,$E$9))</f>
        <v>0</v>
      </c>
      <c r="T5" s="138">
        <f>(SUMIFS(T$87:T$291,R$87:R$291,$K5,$G$87:$G$291,$F$9,$I$87:$I$291,"")+SUMIFS(T$87:T$291,R$87:R$291,$K5,$G$87:$G$291,$F$9,$I$87:$I$291,$E$9))+(SUMIFS(T$87:T$291,R$87:R$291,$K5,$G$87:$G$291,$F$10,$I$87:$I$291,"")+SUMIFS(T$87:T$291,R$87:R$291,$K5,$G$87:$G$291,$F$10,$I$87:$I$291,$E$9))+(SUMIFS(T$87:T$291,R$87:R$291,$K5,$G$87:$G$291,$F$11,$I$87:$I$291,"")+SUMIFS(T$87:T$291,R$87:R$291,$K5,$G$87:$G$291,$F$11,$I$87:$I$291,$E$9))</f>
        <v>0</v>
      </c>
      <c r="U5" s="142">
        <f>(SUMIFS(T$87:T$291,R$87:R$291,$K5,$G$87:$G$291,$F$9,$I$87:$I$291,"")+SUMIFS(T$87:T$291,R$87:R$291,$K5,$G$87:$G$291,$F$9,$I$87:$I$291,$E$9))+(SUMIFS(T$87:T$291,R$87:R$291,$K5,$G$87:$G$291,$F$10,$I$87:$I$291,"")+SUMIFS(T$87:T$291,R$87:R$291,$K5,$G$87:$G$291,$F$10,$I$87:$I$291,$E$9))+(SUMIFS(T$87:T$291,R$87:R$291,$K5,$G$87:$G$291,$F$11,$I$87:$I$291,"")+SUMIFS(T$87:T$291,R$87:R$291,$K5,$G$87:$G$291,$F$11,$I$87:$I$291,$E$9))+(SUMIFS(T$87:T$291,R$87:R$291,$K5,$G$87:$G$291,$F$8,$I$87:$I$291,"")+SUMIFS(T$87:T$291,R$87:R$291,$K5,$G$87:$G$291,$F$8,$I$87:$I$291,$E$9))</f>
        <v>0</v>
      </c>
      <c r="W5" s="138">
        <f>(SUMIFS(W$87:W$291,U$87:U$291,$K5,$G$87:$G$291,$F$9,$I$87:$I$291,"")+SUMIFS(W$87:W$291,U$87:U$291,$K5,$G$87:$G$291,$F$9,$I$87:$I$291,$E$9))+(SUMIFS(W$87:W$291,U$87:U$291,$K5,$G$87:$G$291,$F$10,$I$87:$I$291,"")+SUMIFS(W$87:W$291,U$87:U$291,$K5,$G$87:$G$291,$F$10,$I$87:$I$291,$E$9))+(SUMIFS(W$87:W$291,U$87:U$291,$K5,$G$87:$G$291,$F$11,$I$87:$I$291,"")+SUMIFS(W$87:W$291,U$87:U$291,$K5,$G$87:$G$291,$F$11,$I$87:$I$291,$E$9))</f>
        <v>0</v>
      </c>
      <c r="X5" s="142">
        <f>(SUMIFS(W$87:W$291,U$87:U$291,$K5,$G$87:$G$291,$F$9,$I$87:$I$291,"")+SUMIFS(W$87:W$291,U$87:U$291,$K5,$G$87:$G$291,$F$9,$I$87:$I$291,$E$9))+(SUMIFS(W$87:W$291,U$87:U$291,$K5,$G$87:$G$291,$F$10,$I$87:$I$291,"")+SUMIFS(W$87:W$291,U$87:U$291,$K5,$G$87:$G$291,$F$10,$I$87:$I$291,$E$9))+(SUMIFS(W$87:W$291,U$87:U$291,$K5,$G$87:$G$291,$F$11,$I$87:$I$291,"")+SUMIFS(W$87:W$291,U$87:U$291,$K5,$G$87:$G$291,$F$11,$I$87:$I$291,$E$9))+(SUMIFS(W$87:W$291,U$87:U$291,$K5,$G$87:$G$291,$F$8,$I$87:$I$291,"")+SUMIFS(W$87:W$291,U$87:U$291,$K5,$G$87:$G$291,$F$8,$I$87:$I$291,$E$9))</f>
        <v>0</v>
      </c>
      <c r="Z5" s="138">
        <f>(SUMIFS(Z$87:Z$291,X$87:X$291,$K5,$G$87:$G$291,$F$9,$I$87:$I$291,"")+SUMIFS(Z$87:Z$291,X$87:X$291,$K5,$G$87:$G$291,$F$9,$I$87:$I$291,$E$9))+(SUMIFS(Z$87:Z$291,X$87:X$291,$K5,$G$87:$G$291,$F$10,$I$87:$I$291,"")+SUMIFS(Z$87:Z$291,X$87:X$291,$K5,$G$87:$G$291,$F$10,$I$87:$I$291,$E$9))+(SUMIFS(Z$87:Z$291,X$87:X$291,$K5,$G$87:$G$291,$F$11,$I$87:$I$291,"")+SUMIFS(Z$87:Z$291,X$87:X$291,$K5,$G$87:$G$291,$F$11,$I$87:$I$291,$E$9))</f>
        <v>0</v>
      </c>
      <c r="AA5" s="142">
        <f>(SUMIFS(Z$87:Z$291,X$87:X$291,$K5,$G$87:$G$291,$F$9,$I$87:$I$291,"")+SUMIFS(Z$87:Z$291,X$87:X$291,$K5,$G$87:$G$291,$F$9,$I$87:$I$291,$E$9))+(SUMIFS(Z$87:Z$291,X$87:X$291,$K5,$G$87:$G$291,$F$10,$I$87:$I$291,"")+SUMIFS(Z$87:Z$291,X$87:X$291,$K5,$G$87:$G$291,$F$10,$I$87:$I$291,$E$9))+(SUMIFS(Z$87:Z$291,X$87:X$291,$K5,$G$87:$G$291,$F$11,$I$87:$I$291,"")+SUMIFS(Z$87:Z$291,X$87:X$291,$K5,$G$87:$G$291,$F$11,$I$87:$I$291,$E$9))+(SUMIFS(Z$87:Z$291,X$87:X$291,$K5,$G$87:$G$291,$F$8,$I$87:$I$291,"")+SUMIFS(Z$87:Z$291,X$87:X$291,$K5,$G$87:$G$291,$F$8,$I$87:$I$291,$E$9))</f>
        <v>0</v>
      </c>
      <c r="AC5" s="138">
        <f>(SUMIFS(AC$87:AC$291,AA$87:AA$291,$K5,$G$87:$G$291,$F$9,$I$87:$I$291,"")+SUMIFS(AC$87:AC$291,AA$87:AA$291,$K5,$G$87:$G$291,$F$9,$I$87:$I$291,$E$9))+(SUMIFS(AC$87:AC$291,AA$87:AA$291,$K5,$G$87:$G$291,$F$10,$I$87:$I$291,"")+SUMIFS(AC$87:AC$291,AA$87:AA$291,$K5,$G$87:$G$291,$F$10,$I$87:$I$291,$E$9))+(SUMIFS(AC$87:AC$291,AA$87:AA$291,$K5,$G$87:$G$291,$F$11,$I$87:$I$291,"")+SUMIFS(AC$87:AC$291,AA$87:AA$291,$K5,$G$87:$G$291,$F$11,$I$87:$I$291,$E$9))</f>
        <v>0</v>
      </c>
      <c r="AD5" s="142">
        <f>(SUMIFS(AC$87:AC$291,AA$87:AA$291,$K5,$G$87:$G$291,$F$9,$I$87:$I$291,"")+SUMIFS(AC$87:AC$291,AA$87:AA$291,$K5,$G$87:$G$291,$F$9,$I$87:$I$291,$E$9))+(SUMIFS(AC$87:AC$291,AA$87:AA$291,$K5,$G$87:$G$291,$F$10,$I$87:$I$291,"")+SUMIFS(AC$87:AC$291,AA$87:AA$291,$K5,$G$87:$G$291,$F$10,$I$87:$I$291,$E$9))+(SUMIFS(AC$87:AC$291,AA$87:AA$291,$K5,$G$87:$G$291,$F$11,$I$87:$I$291,"")+SUMIFS(AC$87:AC$291,AA$87:AA$291,$K5,$G$87:$G$291,$F$11,$I$87:$I$291,$E$9))+(SUMIFS(AC$87:AC$291,AA$87:AA$291,$K5,$G$87:$G$291,$F$8,$I$87:$I$291,"")+SUMIFS(AC$87:AC$291,AA$87:AA$291,$K5,$G$87:$G$291,$F$8,$I$87:$I$291,$E$9))</f>
        <v>0</v>
      </c>
      <c r="AF5" s="138">
        <f>(SUMIFS(AF$87:AF$291,AD$87:AD$291,$K5,$G$87:$G$291,$F$9,$I$87:$I$291,"")+SUMIFS(AF$87:AF$291,AD$87:AD$291,$K5,$G$87:$G$291,$F$9,$I$87:$I$291,$E$9))+(SUMIFS(AF$87:AF$291,AD$87:AD$291,$K5,$G$87:$G$291,$F$10,$I$87:$I$291,"")+SUMIFS(AF$87:AF$291,AD$87:AD$291,$K5,$G$87:$G$291,$F$10,$I$87:$I$291,$E$9))+(SUMIFS(AF$87:AF$291,AD$87:AD$291,$K5,$G$87:$G$291,$F$11,$I$87:$I$291,"")+SUMIFS(AF$87:AF$291,AD$87:AD$291,$K5,$G$87:$G$291,$F$11,$I$87:$I$291,$E$9))</f>
        <v>0</v>
      </c>
      <c r="AG5" s="142">
        <f>(SUMIFS(AF$87:AF$291,AD$87:AD$291,$K5,$G$87:$G$291,$F$9,$I$87:$I$291,"")+SUMIFS(AF$87:AF$291,AD$87:AD$291,$K5,$G$87:$G$291,$F$9,$I$87:$I$291,$E$9))+(SUMIFS(AF$87:AF$291,AD$87:AD$291,$K5,$G$87:$G$291,$F$10,$I$87:$I$291,"")+SUMIFS(AF$87:AF$291,AD$87:AD$291,$K5,$G$87:$G$291,$F$10,$I$87:$I$291,$E$9))+(SUMIFS(AF$87:AF$291,AD$87:AD$291,$K5,$G$87:$G$291,$F$11,$I$87:$I$291,"")+SUMIFS(AF$87:AF$291,AD$87:AD$291,$K5,$G$87:$G$291,$F$11,$I$87:$I$291,$E$9))+(SUMIFS(AF$87:AF$291,AD$87:AD$291,$K5,$G$87:$G$291,$F$8,$I$87:$I$291,"")+SUMIFS(AF$87:AF$291,AD$87:AD$291,$K5,$G$87:$G$291,$F$8,$I$87:$I$291,$E$9))</f>
        <v>0</v>
      </c>
      <c r="AI5" s="138">
        <f>(SUMIFS(AI$87:AI$291,AG$87:AG$291,$K5,$G$87:$G$291,$F$9,$I$87:$I$291,"")+SUMIFS(AI$87:AI$291,AG$87:AG$291,$K5,$G$87:$G$291,$F$9,$I$87:$I$291,$E$9))+(SUMIFS(AI$87:AI$291,AG$87:AG$291,$K5,$G$87:$G$291,$F$10,$I$87:$I$291,"")+SUMIFS(AI$87:AI$291,AG$87:AG$291,$K5,$G$87:$G$291,$F$10,$I$87:$I$291,$E$9))+(SUMIFS(AI$87:AI$291,AG$87:AG$291,$K5,$G$87:$G$291,$F$11,$I$87:$I$291,"")+SUMIFS(AI$87:AI$291,AG$87:AG$291,$K5,$G$87:$G$291,$F$11,$I$87:$I$291,$E$9))</f>
        <v>0</v>
      </c>
      <c r="AJ5" s="142">
        <f>(SUMIFS(AI$87:AI$291,AG$87:AG$291,$K5,$G$87:$G$291,$F$9,$I$87:$I$291,"")+SUMIFS(AI$87:AI$291,AG$87:AG$291,$K5,$G$87:$G$291,$F$9,$I$87:$I$291,$E$9))+(SUMIFS(AI$87:AI$291,AG$87:AG$291,$K5,$G$87:$G$291,$F$10,$I$87:$I$291,"")+SUMIFS(AI$87:AI$291,AG$87:AG$291,$K5,$G$87:$G$291,$F$10,$I$87:$I$291,$E$9))+(SUMIFS(AI$87:AI$291,AG$87:AG$291,$K5,$G$87:$G$291,$F$11,$I$87:$I$291,"")+SUMIFS(AI$87:AI$291,AG$87:AG$291,$K5,$G$87:$G$291,$F$11,$I$87:$I$291,$E$9))+(SUMIFS(AI$87:AI$291,AG$87:AG$291,$K5,$G$87:$G$291,$F$8,$I$87:$I$291,"")+SUMIFS(AI$87:AI$291,AG$87:AG$291,$K5,$G$87:$G$291,$F$8,$I$87:$I$291,$E$9))</f>
        <v>0</v>
      </c>
      <c r="AL5" s="138">
        <f>(SUMIFS(AL$87:AL$291,AJ$87:AJ$291,$K5,$G$87:$G$291,$F$9,$I$87:$I$291,"")+SUMIFS(AL$87:AL$291,AJ$87:AJ$291,$K5,$G$87:$G$291,$F$9,$I$87:$I$291,$E$9))+(SUMIFS(AL$87:AL$291,AJ$87:AJ$291,$K5,$G$87:$G$291,$F$10,$I$87:$I$291,"")+SUMIFS(AL$87:AL$291,AJ$87:AJ$291,$K5,$G$87:$G$291,$F$10,$I$87:$I$291,$E$9))+(SUMIFS(AL$87:AL$291,AJ$87:AJ$291,$K5,$G$87:$G$291,$F$11,$I$87:$I$291,"")+SUMIFS(AL$87:AL$291,AJ$87:AJ$291,$K5,$G$87:$G$291,$F$11,$I$87:$I$291,$E$9))</f>
        <v>0</v>
      </c>
      <c r="AM5" s="142">
        <f>(SUMIFS(AL$87:AL$291,AJ$87:AJ$291,$K5,$G$87:$G$291,$F$9,$I$87:$I$291,"")+SUMIFS(AL$87:AL$291,AJ$87:AJ$291,$K5,$G$87:$G$291,$F$9,$I$87:$I$291,$E$9))+(SUMIFS(AL$87:AL$291,AJ$87:AJ$291,$K5,$G$87:$G$291,$F$10,$I$87:$I$291,"")+SUMIFS(AL$87:AL$291,AJ$87:AJ$291,$K5,$G$87:$G$291,$F$10,$I$87:$I$291,$E$9))+(SUMIFS(AL$87:AL$291,AJ$87:AJ$291,$K5,$G$87:$G$291,$F$11,$I$87:$I$291,"")+SUMIFS(AL$87:AL$291,AJ$87:AJ$291,$K5,$G$87:$G$291,$F$11,$I$87:$I$291,$E$9))+(SUMIFS(AL$87:AL$291,AJ$87:AJ$291,$K5,$G$87:$G$291,$F$8,$I$87:$I$291,"")+SUMIFS(AL$87:AL$291,AJ$87:AJ$291,$K5,$G$87:$G$291,$F$8,$I$87:$I$291,$E$9))</f>
        <v>0</v>
      </c>
      <c r="AO5" s="138">
        <f>(SUMIFS(AO$87:AO$291,AM$87:AM$291,$K5,$G$87:$G$291,$F$9,$I$87:$I$291,"")+SUMIFS(AO$87:AO$291,AM$87:AM$291,$K5,$G$87:$G$291,$F$9,$I$87:$I$291,$E$9))+(SUMIFS(AO$87:AO$291,AM$87:AM$291,$K5,$G$87:$G$291,$F$10,$I$87:$I$291,"")+SUMIFS(AO$87:AO$291,AM$87:AM$291,$K5,$G$87:$G$291,$F$10,$I$87:$I$291,$E$9))+(SUMIFS(AO$87:AO$291,AM$87:AM$291,$K5,$G$87:$G$291,$F$11,$I$87:$I$291,"")+SUMIFS(AO$87:AO$291,AM$87:AM$291,$K5,$G$87:$G$291,$F$11,$I$87:$I$291,$E$9))</f>
        <v>0</v>
      </c>
      <c r="AP5" s="142">
        <f>(SUMIFS(AO$87:AO$291,AM$87:AM$291,$K5,$G$87:$G$291,$F$9,$I$87:$I$291,"")+SUMIFS(AO$87:AO$291,AM$87:AM$291,$K5,$G$87:$G$291,$F$9,$I$87:$I$291,$E$9))+(SUMIFS(AO$87:AO$291,AM$87:AM$291,$K5,$G$87:$G$291,$F$10,$I$87:$I$291,"")+SUMIFS(AO$87:AO$291,AM$87:AM$291,$K5,$G$87:$G$291,$F$10,$I$87:$I$291,$E$9))+(SUMIFS(AO$87:AO$291,AM$87:AM$291,$K5,$G$87:$G$291,$F$11,$I$87:$I$291,"")+SUMIFS(AO$87:AO$291,AM$87:AM$291,$K5,$G$87:$G$291,$F$11,$I$87:$I$291,$E$9))+(SUMIFS(AO$87:AO$291,AM$87:AM$291,$K5,$G$87:$G$291,$F$8,$I$87:$I$291,"")+SUMIFS(AO$87:AO$291,AM$87:AM$291,$K5,$G$87:$G$291,$F$8,$I$87:$I$291,$E$9))</f>
        <v>0</v>
      </c>
    </row>
    <row r="6" spans="4:42" ht="15" hidden="1" x14ac:dyDescent="0.25">
      <c r="D6" t="s">
        <v>148</v>
      </c>
      <c r="K6" s="8"/>
      <c r="L6" s="8"/>
      <c r="M6" s="141">
        <f>SUM(M1:M5)</f>
        <v>3</v>
      </c>
      <c r="N6" s="141">
        <f>SUM(N1:N5)</f>
        <v>3</v>
      </c>
    </row>
    <row r="7" spans="4:42" ht="15" hidden="1" x14ac:dyDescent="0.25">
      <c r="K7" s="132" t="s">
        <v>23</v>
      </c>
      <c r="L7" s="8"/>
      <c r="M7" s="139">
        <f>SUM(Q7,T7,W7,Z7,AC7,AF7,AI7,AL7,AO7)</f>
        <v>3</v>
      </c>
      <c r="N7" s="139">
        <f>SUM(R7,U7,X7,AA7,AD7,AG7,AJ7,AM7,AP7)</f>
        <v>3</v>
      </c>
      <c r="Q7" s="138">
        <f>(SUMIFS(Q$87:Q$291,P$87:P$291,$K7,$G$87:$G$291,$F$9,$I$87:$I$291,"")+SUMIFS(Q$87:Q$291,P$87:P$291,$K7,$G$87:$G$291,$F$9,$I$87:$I$291,$E$9))+(SUMIFS(Q$87:Q$291,P$87:P$291,$K7,$G$87:$G$291,$F$10,$I$87:$I$291,"")+SUMIFS(Q$87:Q$291,P$87:P$291,$K7,$G$87:$G$291,$F$10,$I$87:$I$291,$E$9))+(SUMIFS(Q$87:Q$291,P$87:P$291,$K7,$G$87:$G$291,$F$11,$I$87:$I$291,"")+SUMIFS(Q$87:Q$291,P$87:P$291,$K7,$G$87:$G$291,$F$11,$I$87:$I$291,$E$9))</f>
        <v>0</v>
      </c>
      <c r="R7" s="140">
        <f>(SUMIFS(Q$87:Q$291,P$87:P$291,$K7,$G$87:$G$291,$F$9,$I$87:$I$291,"")+SUMIFS(Q$87:Q$291,P$87:P$291,$K7,$G$87:$G$291,$F$9,$I$87:$I$291,$E$9))+(SUMIFS(Q$87:Q$291,P$87:P$291,$K7,$G$87:$G$291,$F$10,$I$87:$I$291,"")+SUMIFS(Q$87:Q$291,P$87:P$291,$K7,$G$87:$G$291,$F$10,$I$87:$I$291,$E$9))+(SUMIFS(Q$87:Q$291,P$87:P$291,$K7,$G$87:$G$291,$F$11,$I$87:$I$291,"")+SUMIFS(Q$87:Q$291,P$87:P$291,$K7,$G$87:$G$291,$F$11,$I$87:$I$291,$E$9))+(SUMIFS(Q$87:Q$291,P$87:P$291,$K7,$G$87:$G$291,$F$8,$I$87:$I$291,"")+SUMIFS(Q$87:Q$291,P$87:P$291,$K7,$G$87:$G$291,$F$8,$I$87:$I$291,$E$9))</f>
        <v>0</v>
      </c>
      <c r="T7" s="138">
        <f>(SUMIFS(T$87:T$291,S$87:S$291,$K7,$G$87:$G$291,$F$9,$I$87:$I$291,"")+SUMIFS(T$87:T$291,S$87:S$291,$K7,$G$87:$G$291,$F$9,$I$87:$I$291,$E$9))+(SUMIFS(T$87:T$291,S$87:S$291,$K7,$G$87:$G$291,$F$10,$I$87:$I$291,"")+SUMIFS(T$87:T$291,S$87:S$291,$K7,$G$87:$G$291,$F$10,$I$87:$I$291,$E$9))+(SUMIFS(T$87:T$291,S$87:S$291,$K7,$G$87:$G$291,$F$11,$I$87:$I$291,"")+SUMIFS(T$87:T$291,S$87:S$291,$K7,$G$87:$G$291,$F$11,$I$87:$I$291,$E$9))</f>
        <v>1</v>
      </c>
      <c r="U7" s="140">
        <f>(SUMIFS(T$87:T$291,S$87:S$291,$K7,$G$87:$G$291,$F$9,$I$87:$I$291,"")+SUMIFS(T$87:T$291,S$87:S$291,$K7,$G$87:$G$291,$F$9,$I$87:$I$291,$E$9))+(SUMIFS(T$87:T$291,S$87:S$291,$K7,$G$87:$G$291,$F$10,$I$87:$I$291,"")+SUMIFS(T$87:T$291,S$87:S$291,$K7,$G$87:$G$291,$F$10,$I$87:$I$291,$E$9))+(SUMIFS(T$87:T$291,S$87:S$291,$K7,$G$87:$G$291,$F$11,$I$87:$I$291,"")+SUMIFS(T$87:T$291,S$87:S$291,$K7,$G$87:$G$291,$F$11,$I$87:$I$291,$E$9))+(SUMIFS(T$87:T$291,S$87:S$291,$K7,$G$87:$G$291,$F$8,$I$87:$I$291,"")+SUMIFS(T$87:T$291,S$87:S$291,$K7,$G$87:$G$291,$F$8,$I$87:$I$291,$E$9))</f>
        <v>1</v>
      </c>
      <c r="W7" s="138">
        <f>(SUMIFS(W$87:W$291,V$87:V$291,$K7,$G$87:$G$291,$F$9,$I$87:$I$291,"")+SUMIFS(W$87:W$291,V$87:V$291,$K7,$G$87:$G$291,$F$9,$I$87:$I$291,$E$9))+(SUMIFS(W$87:W$291,V$87:V$291,$K7,$G$87:$G$291,$F$10,$I$87:$I$291,"")+SUMIFS(W$87:W$291,V$87:V$291,$K7,$G$87:$G$291,$F$10,$I$87:$I$291,$E$9))+(SUMIFS(W$87:W$291,V$87:V$291,$K7,$G$87:$G$291,$F$11,$I$87:$I$291,"")+SUMIFS(W$87:W$291,V$87:V$291,$K7,$G$87:$G$291,$F$11,$I$87:$I$291,$E$9))</f>
        <v>1</v>
      </c>
      <c r="X7" s="140">
        <f>(SUMIFS(W$87:W$291,V$87:V$291,$K7,$G$87:$G$291,$F$9,$I$87:$I$291,"")+SUMIFS(W$87:W$291,V$87:V$291,$K7,$G$87:$G$291,$F$9,$I$87:$I$291,$E$9))+(SUMIFS(W$87:W$291,V$87:V$291,$K7,$G$87:$G$291,$F$10,$I$87:$I$291,"")+SUMIFS(W$87:W$291,V$87:V$291,$K7,$G$87:$G$291,$F$10,$I$87:$I$291,$E$9))+(SUMIFS(W$87:W$291,V$87:V$291,$K7,$G$87:$G$291,$F$11,$I$87:$I$291,"")+SUMIFS(W$87:W$291,V$87:V$291,$K7,$G$87:$G$291,$F$11,$I$87:$I$291,$E$9))+(SUMIFS(W$87:W$291,V$87:V$291,$K7,$G$87:$G$291,$F$8,$I$87:$I$291,"")+SUMIFS(W$87:W$291,V$87:V$291,$K7,$G$87:$G$291,$F$8,$I$87:$I$291,$E$9))</f>
        <v>1</v>
      </c>
      <c r="Z7" s="138">
        <f>(SUMIFS(Z$87:Z$291,Y$87:Y$291,$K7,$G$87:$G$291,$F$9,$I$87:$I$291,"")+SUMIFS(Z$87:Z$291,Y$87:Y$291,$K7,$G$87:$G$291,$F$9,$I$87:$I$291,$E$9))+(SUMIFS(Z$87:Z$291,Y$87:Y$291,$K7,$G$87:$G$291,$F$10,$I$87:$I$291,"")+SUMIFS(Z$87:Z$291,Y$87:Y$291,$K7,$G$87:$G$291,$F$10,$I$87:$I$291,$E$9))+(SUMIFS(Z$87:Z$291,Y$87:Y$291,$K7,$G$87:$G$291,$F$11,$I$87:$I$291,"")+SUMIFS(Z$87:Z$291,Y$87:Y$291,$K7,$G$87:$G$291,$F$11,$I$87:$I$291,$E$9))</f>
        <v>0</v>
      </c>
      <c r="AA7" s="140">
        <f>(SUMIFS(Z$87:Z$291,Y$87:Y$291,$K7,$G$87:$G$291,$F$9,$I$87:$I$291,"")+SUMIFS(Z$87:Z$291,Y$87:Y$291,$K7,$G$87:$G$291,$F$9,$I$87:$I$291,$E$9))+(SUMIFS(Z$87:Z$291,Y$87:Y$291,$K7,$G$87:$G$291,$F$10,$I$87:$I$291,"")+SUMIFS(Z$87:Z$291,Y$87:Y$291,$K7,$G$87:$G$291,$F$10,$I$87:$I$291,$E$9))+(SUMIFS(Z$87:Z$291,Y$87:Y$291,$K7,$G$87:$G$291,$F$11,$I$87:$I$291,"")+SUMIFS(Z$87:Z$291,Y$87:Y$291,$K7,$G$87:$G$291,$F$11,$I$87:$I$291,$E$9))+(SUMIFS(Z$87:Z$291,Y$87:Y$291,$K7,$G$87:$G$291,$F$8,$I$87:$I$291,"")+SUMIFS(Z$87:Z$291,Y$87:Y$291,$K7,$G$87:$G$291,$F$8,$I$87:$I$291,$E$9))</f>
        <v>0</v>
      </c>
      <c r="AC7" s="138">
        <f>(SUMIFS(AC$87:AC$291,AB$87:AB$291,$K7,$G$87:$G$291,$F$9,$I$87:$I$291,"")+SUMIFS(AC$87:AC$291,AB$87:AB$291,$K7,$G$87:$G$291,$F$9,$I$87:$I$291,$E$9))+(SUMIFS(AC$87:AC$291,AB$87:AB$291,$K7,$G$87:$G$291,$F$10,$I$87:$I$291,"")+SUMIFS(AC$87:AC$291,AB$87:AB$291,$K7,$G$87:$G$291,$F$10,$I$87:$I$291,$E$9))+(SUMIFS(AC$87:AC$291,AB$87:AB$291,$K7,$G$87:$G$291,$F$11,$I$87:$I$291,"")+SUMIFS(AC$87:AC$291,AB$87:AB$291,$K7,$G$87:$G$291,$F$11,$I$87:$I$291,$E$9))</f>
        <v>0</v>
      </c>
      <c r="AD7" s="140">
        <f>(SUMIFS(AC$87:AC$291,AB$87:AB$291,$K7,$G$87:$G$291,$F$9,$I$87:$I$291,"")+SUMIFS(AC$87:AC$291,AB$87:AB$291,$K7,$G$87:$G$291,$F$9,$I$87:$I$291,$E$9))+(SUMIFS(AC$87:AC$291,AB$87:AB$291,$K7,$G$87:$G$291,$F$10,$I$87:$I$291,"")+SUMIFS(AC$87:AC$291,AB$87:AB$291,$K7,$G$87:$G$291,$F$10,$I$87:$I$291,$E$9))+(SUMIFS(AC$87:AC$291,AB$87:AB$291,$K7,$G$87:$G$291,$F$11,$I$87:$I$291,"")+SUMIFS(AC$87:AC$291,AB$87:AB$291,$K7,$G$87:$G$291,$F$11,$I$87:$I$291,$E$9))+(SUMIFS(AC$87:AC$291,AB$87:AB$291,$K7,$G$87:$G$291,$F$8,$I$87:$I$291,"")+SUMIFS(AC$87:AC$291,AB$87:AB$291,$K7,$G$87:$G$291,$F$8,$I$87:$I$291,$E$9))</f>
        <v>0</v>
      </c>
      <c r="AF7" s="138">
        <f>(SUMIFS(AF$87:AF$291,AE$87:AE$291,$K7,$G$87:$G$291,$F$9,$I$87:$I$291,"")+SUMIFS(AF$87:AF$291,AE$87:AE$291,$K7,$G$87:$G$291,$F$9,$I$87:$I$291,$E$9))+(SUMIFS(AF$87:AF$291,AE$87:AE$291,$K7,$G$87:$G$291,$F$10,$I$87:$I$291,"")+SUMIFS(AF$87:AF$291,AE$87:AE$291,$K7,$G$87:$G$291,$F$10,$I$87:$I$291,$E$9))+(SUMIFS(AF$87:AF$291,AE$87:AE$291,$K7,$G$87:$G$291,$F$11,$I$87:$I$291,"")+SUMIFS(AF$87:AF$291,AE$87:AE$291,$K7,$G$87:$G$291,$F$11,$I$87:$I$291,$E$9))</f>
        <v>0</v>
      </c>
      <c r="AG7" s="140">
        <f>(SUMIFS(AF$87:AF$291,AE$87:AE$291,$K7,$G$87:$G$291,$F$9,$I$87:$I$291,"")+SUMIFS(AF$87:AF$291,AE$87:AE$291,$K7,$G$87:$G$291,$F$9,$I$87:$I$291,$E$9))+(SUMIFS(AF$87:AF$291,AE$87:AE$291,$K7,$G$87:$G$291,$F$10,$I$87:$I$291,"")+SUMIFS(AF$87:AF$291,AE$87:AE$291,$K7,$G$87:$G$291,$F$10,$I$87:$I$291,$E$9))+(SUMIFS(AF$87:AF$291,AE$87:AE$291,$K7,$G$87:$G$291,$F$11,$I$87:$I$291,"")+SUMIFS(AF$87:AF$291,AE$87:AE$291,$K7,$G$87:$G$291,$F$11,$I$87:$I$291,$E$9))+(SUMIFS(AF$87:AF$291,AE$87:AE$291,$K7,$G$87:$G$291,$F$8,$I$87:$I$291,"")+SUMIFS(AF$87:AF$291,AE$87:AE$291,$K7,$G$87:$G$291,$F$8,$I$87:$I$291,$E$9))</f>
        <v>0</v>
      </c>
      <c r="AI7" s="138">
        <f>(SUMIFS(AI$87:AI$291,AH$87:AH$291,$K7,$G$87:$G$291,$F$9,$I$87:$I$291,"")+SUMIFS(AI$87:AI$291,AH$87:AH$291,$K7,$G$87:$G$291,$F$9,$I$87:$I$291,$E$9))+(SUMIFS(AI$87:AI$291,AH$87:AH$291,$K7,$G$87:$G$291,$F$10,$I$87:$I$291,"")+SUMIFS(AI$87:AI$291,AH$87:AH$291,$K7,$G$87:$G$291,$F$10,$I$87:$I$291,$E$9))+(SUMIFS(AI$87:AI$291,AH$87:AH$291,$K7,$G$87:$G$291,$F$11,$I$87:$I$291,"")+SUMIFS(AI$87:AI$291,AH$87:AH$291,$K7,$G$87:$G$291,$F$11,$I$87:$I$291,$E$9))</f>
        <v>0</v>
      </c>
      <c r="AJ7" s="140">
        <f>(SUMIFS(AI$87:AI$291,AH$87:AH$291,$K7,$G$87:$G$291,$F$9,$I$87:$I$291,"")+SUMIFS(AI$87:AI$291,AH$87:AH$291,$K7,$G$87:$G$291,$F$9,$I$87:$I$291,$E$9))+(SUMIFS(AI$87:AI$291,AH$87:AH$291,$K7,$G$87:$G$291,$F$10,$I$87:$I$291,"")+SUMIFS(AI$87:AI$291,AH$87:AH$291,$K7,$G$87:$G$291,$F$10,$I$87:$I$291,$E$9))+(SUMIFS(AI$87:AI$291,AH$87:AH$291,$K7,$G$87:$G$291,$F$11,$I$87:$I$291,"")+SUMIFS(AI$87:AI$291,AH$87:AH$291,$K7,$G$87:$G$291,$F$11,$I$87:$I$291,$E$9))+(SUMIFS(AI$87:AI$291,AH$87:AH$291,$K7,$G$87:$G$291,$F$8,$I$87:$I$291,"")+SUMIFS(AI$87:AI$291,AH$87:AH$291,$K7,$G$87:$G$291,$F$8,$I$87:$I$291,$E$9))</f>
        <v>0</v>
      </c>
      <c r="AL7" s="138">
        <f>(SUMIFS(AL$87:AL$291,AK$87:AK$291,$K7,$G$87:$G$291,$F$9,$I$87:$I$291,"")+SUMIFS(AL$87:AL$291,AK$87:AK$291,$K7,$G$87:$G$291,$F$9,$I$87:$I$291,$E$9))+(SUMIFS(AL$87:AL$291,AK$87:AK$291,$K7,$G$87:$G$291,$F$10,$I$87:$I$291,"")+SUMIFS(AL$87:AL$291,AK$87:AK$291,$K7,$G$87:$G$291,$F$10,$I$87:$I$291,$E$9))+(SUMIFS(AL$87:AL$291,AK$87:AK$291,$K7,$G$87:$G$291,$F$11,$I$87:$I$291,"")+SUMIFS(AL$87:AL$291,AK$87:AK$291,$K7,$G$87:$G$291,$F$11,$I$87:$I$291,$E$9))</f>
        <v>0</v>
      </c>
      <c r="AM7" s="140">
        <f>(SUMIFS(AL$87:AL$291,AK$87:AK$291,$K7,$G$87:$G$291,$F$9,$I$87:$I$291,"")+SUMIFS(AL$87:AL$291,AK$87:AK$291,$K7,$G$87:$G$291,$F$9,$I$87:$I$291,$E$9))+(SUMIFS(AL$87:AL$291,AK$87:AK$291,$K7,$G$87:$G$291,$F$10,$I$87:$I$291,"")+SUMIFS(AL$87:AL$291,AK$87:AK$291,$K7,$G$87:$G$291,$F$10,$I$87:$I$291,$E$9))+(SUMIFS(AL$87:AL$291,AK$87:AK$291,$K7,$G$87:$G$291,$F$11,$I$87:$I$291,"")+SUMIFS(AL$87:AL$291,AK$87:AK$291,$K7,$G$87:$G$291,$F$11,$I$87:$I$291,$E$9))+(SUMIFS(AL$87:AL$291,AK$87:AK$291,$K7,$G$87:$G$291,$F$8,$I$87:$I$291,"")+SUMIFS(AL$87:AL$291,AK$87:AK$291,$K7,$G$87:$G$291,$F$8,$I$87:$I$291,$E$9))</f>
        <v>0</v>
      </c>
      <c r="AO7" s="138">
        <f>(SUMIFS(AO$87:AO$291,AN$87:AN$291,$K7,$G$87:$G$291,$F$9,$I$87:$I$291,"")+SUMIFS(AO$87:AO$291,AN$87:AN$291,$K7,$G$87:$G$291,$F$9,$I$87:$I$291,$E$9))+(SUMIFS(AO$87:AO$291,AN$87:AN$291,$K7,$G$87:$G$291,$F$10,$I$87:$I$291,"")+SUMIFS(AO$87:AO$291,AN$87:AN$291,$K7,$G$87:$G$291,$F$10,$I$87:$I$291,$E$9))+(SUMIFS(AO$87:AO$291,AN$87:AN$291,$K7,$G$87:$G$291,$F$11,$I$87:$I$291,"")+SUMIFS(AO$87:AO$291,AN$87:AN$291,$K7,$G$87:$G$291,$F$11,$I$87:$I$291,$E$9))</f>
        <v>1</v>
      </c>
      <c r="AP7" s="140">
        <f>(SUMIFS(AO$87:AO$291,AN$87:AN$291,$K7,$G$87:$G$291,$F$9,$I$87:$I$291,"")+SUMIFS(AO$87:AO$291,AN$87:AN$291,$K7,$G$87:$G$291,$F$9,$I$87:$I$291,$E$9))+(SUMIFS(AO$87:AO$291,AN$87:AN$291,$K7,$G$87:$G$291,$F$10,$I$87:$I$291,"")+SUMIFS(AO$87:AO$291,AN$87:AN$291,$K7,$G$87:$G$291,$F$10,$I$87:$I$291,$E$9))+(SUMIFS(AO$87:AO$291,AN$87:AN$291,$K7,$G$87:$G$291,$F$11,$I$87:$I$291,"")+SUMIFS(AO$87:AO$291,AN$87:AN$291,$K7,$G$87:$G$291,$F$11,$I$87:$I$291,$E$9))+(SUMIFS(AO$87:AO$291,AN$87:AN$291,$K7,$G$87:$G$291,$F$8,$I$87:$I$291,"")+SUMIFS(AO$87:AO$291,AN$87:AN$291,$K7,$G$87:$G$291,$F$8,$I$87:$I$291,$E$9))</f>
        <v>1</v>
      </c>
    </row>
    <row r="8" spans="4:42" ht="15" hidden="1" x14ac:dyDescent="0.25">
      <c r="F8" s="7" t="s">
        <v>78</v>
      </c>
      <c r="K8" s="132" t="s">
        <v>114</v>
      </c>
      <c r="L8" s="8"/>
      <c r="M8" s="139">
        <f t="shared" ref="M8:M10" si="2">SUM(Q8,T8,W8,Z8,AC8,AF8,AI8,AL8,AO8)</f>
        <v>0</v>
      </c>
      <c r="N8" s="139">
        <f t="shared" ref="N8:N10" si="3">SUM(R8,U8,X8,AA8,AD8,AG8,AJ8,AM8,AP8)</f>
        <v>0</v>
      </c>
      <c r="Q8" s="138">
        <f>(SUMIFS(Q$87:Q$291,P$87:P$291,$K8,$G$87:$G$291,$F$9,$I$87:$I$291,"")+SUMIFS(Q$87:Q$291,P$87:P$291,$K8,$G$87:$G$291,$F$9,$I$87:$I$291,$E$9))+(SUMIFS(Q$87:Q$291,P$87:P$291,$K8,$G$87:$G$291,$F$10,$I$87:$I$291,"")+SUMIFS(Q$87:Q$291,P$87:P$291,$K8,$G$87:$G$291,$F$10,$I$87:$I$291,$E$9))+(SUMIFS(Q$87:Q$291,P$87:P$291,$K8,$G$87:$G$291,$F$11,$I$87:$I$291,"")+SUMIFS(Q$87:Q$291,P$87:P$291,$K8,$G$87:$G$291,$F$11,$I$87:$I$291,$E$9))</f>
        <v>0</v>
      </c>
      <c r="R8" s="140">
        <f>(SUMIFS(Q$87:Q$291,P$87:P$291,$K8,$G$87:$G$291,$F$9,$I$87:$I$291,"")+SUMIFS(Q$87:Q$291,P$87:P$291,$K8,$G$87:$G$291,$F$9,$I$87:$I$291,$E$9))+(SUMIFS(Q$87:Q$291,P$87:P$291,$K8,$G$87:$G$291,$F$10,$I$87:$I$291,"")+SUMIFS(Q$87:Q$291,P$87:P$291,$K8,$G$87:$G$291,$F$10,$I$87:$I$291,$E$9))+(SUMIFS(Q$87:Q$291,P$87:P$291,$K8,$G$87:$G$291,$F$11,$I$87:$I$291,"")+SUMIFS(Q$87:Q$291,P$87:P$291,$K8,$G$87:$G$291,$F$11,$I$87:$I$291,$E$9))+(SUMIFS(Q$87:Q$291,P$87:P$291,$K8,$G$87:$G$291,$F$8,$I$87:$I$291,"")+SUMIFS(Q$87:Q$291,P$87:P$291,$K8,$G$87:$G$291,$F$8,$I$87:$I$291,$E$9))</f>
        <v>0</v>
      </c>
      <c r="T8" s="138">
        <f>(SUMIFS(T$87:T$291,S$87:S$291,$K8,$G$87:$G$291,$F$9,$I$87:$I$291,"")+SUMIFS(T$87:T$291,S$87:S$291,$K8,$G$87:$G$291,$F$9,$I$87:$I$291,$E$9))+(SUMIFS(T$87:T$291,S$87:S$291,$K8,$G$87:$G$291,$F$10,$I$87:$I$291,"")+SUMIFS(T$87:T$291,S$87:S$291,$K8,$G$87:$G$291,$F$10,$I$87:$I$291,$E$9))+(SUMIFS(T$87:T$291,S$87:S$291,$K8,$G$87:$G$291,$F$11,$I$87:$I$291,"")+SUMIFS(T$87:T$291,S$87:S$291,$K8,$G$87:$G$291,$F$11,$I$87:$I$291,$E$9))</f>
        <v>0</v>
      </c>
      <c r="U8" s="140">
        <f>(SUMIFS(T$87:T$291,S$87:S$291,$K8,$G$87:$G$291,$F$9,$I$87:$I$291,"")+SUMIFS(T$87:T$291,S$87:S$291,$K8,$G$87:$G$291,$F$9,$I$87:$I$291,$E$9))+(SUMIFS(T$87:T$291,S$87:S$291,$K8,$G$87:$G$291,$F$10,$I$87:$I$291,"")+SUMIFS(T$87:T$291,S$87:S$291,$K8,$G$87:$G$291,$F$10,$I$87:$I$291,$E$9))+(SUMIFS(T$87:T$291,S$87:S$291,$K8,$G$87:$G$291,$F$11,$I$87:$I$291,"")+SUMIFS(T$87:T$291,S$87:S$291,$K8,$G$87:$G$291,$F$11,$I$87:$I$291,$E$9))+(SUMIFS(T$87:T$291,S$87:S$291,$K8,$G$87:$G$291,$F$8,$I$87:$I$291,"")+SUMIFS(T$87:T$291,S$87:S$291,$K8,$G$87:$G$291,$F$8,$I$87:$I$291,$E$9))</f>
        <v>0</v>
      </c>
      <c r="W8" s="138">
        <f>(SUMIFS(W$87:W$291,V$87:V$291,$K8,$G$87:$G$291,$F$9,$I$87:$I$291,"")+SUMIFS(W$87:W$291,V$87:V$291,$K8,$G$87:$G$291,$F$9,$I$87:$I$291,$E$9))+(SUMIFS(W$87:W$291,V$87:V$291,$K8,$G$87:$G$291,$F$10,$I$87:$I$291,"")+SUMIFS(W$87:W$291,V$87:V$291,$K8,$G$87:$G$291,$F$10,$I$87:$I$291,$E$9))+(SUMIFS(W$87:W$291,V$87:V$291,$K8,$G$87:$G$291,$F$11,$I$87:$I$291,"")+SUMIFS(W$87:W$291,V$87:V$291,$K8,$G$87:$G$291,$F$11,$I$87:$I$291,$E$9))</f>
        <v>0</v>
      </c>
      <c r="X8" s="140">
        <f>(SUMIFS(W$87:W$291,V$87:V$291,$K8,$G$87:$G$291,$F$9,$I$87:$I$291,"")+SUMIFS(W$87:W$291,V$87:V$291,$K8,$G$87:$G$291,$F$9,$I$87:$I$291,$E$9))+(SUMIFS(W$87:W$291,V$87:V$291,$K8,$G$87:$G$291,$F$10,$I$87:$I$291,"")+SUMIFS(W$87:W$291,V$87:V$291,$K8,$G$87:$G$291,$F$10,$I$87:$I$291,$E$9))+(SUMIFS(W$87:W$291,V$87:V$291,$K8,$G$87:$G$291,$F$11,$I$87:$I$291,"")+SUMIFS(W$87:W$291,V$87:V$291,$K8,$G$87:$G$291,$F$11,$I$87:$I$291,$E$9))+(SUMIFS(W$87:W$291,V$87:V$291,$K8,$G$87:$G$291,$F$8,$I$87:$I$291,"")+SUMIFS(W$87:W$291,V$87:V$291,$K8,$G$87:$G$291,$F$8,$I$87:$I$291,$E$9))</f>
        <v>0</v>
      </c>
      <c r="Z8" s="138">
        <f>(SUMIFS(Z$87:Z$291,Y$87:Y$291,$K8,$G$87:$G$291,$F$9,$I$87:$I$291,"")+SUMIFS(Z$87:Z$291,Y$87:Y$291,$K8,$G$87:$G$291,$F$9,$I$87:$I$291,$E$9))+(SUMIFS(Z$87:Z$291,Y$87:Y$291,$K8,$G$87:$G$291,$F$10,$I$87:$I$291,"")+SUMIFS(Z$87:Z$291,Y$87:Y$291,$K8,$G$87:$G$291,$F$10,$I$87:$I$291,$E$9))+(SUMIFS(Z$87:Z$291,Y$87:Y$291,$K8,$G$87:$G$291,$F$11,$I$87:$I$291,"")+SUMIFS(Z$87:Z$291,Y$87:Y$291,$K8,$G$87:$G$291,$F$11,$I$87:$I$291,$E$9))</f>
        <v>0</v>
      </c>
      <c r="AA8" s="140">
        <f>(SUMIFS(Z$87:Z$291,Y$87:Y$291,$K8,$G$87:$G$291,$F$9,$I$87:$I$291,"")+SUMIFS(Z$87:Z$291,Y$87:Y$291,$K8,$G$87:$G$291,$F$9,$I$87:$I$291,$E$9))+(SUMIFS(Z$87:Z$291,Y$87:Y$291,$K8,$G$87:$G$291,$F$10,$I$87:$I$291,"")+SUMIFS(Z$87:Z$291,Y$87:Y$291,$K8,$G$87:$G$291,$F$10,$I$87:$I$291,$E$9))+(SUMIFS(Z$87:Z$291,Y$87:Y$291,$K8,$G$87:$G$291,$F$11,$I$87:$I$291,"")+SUMIFS(Z$87:Z$291,Y$87:Y$291,$K8,$G$87:$G$291,$F$11,$I$87:$I$291,$E$9))+(SUMIFS(Z$87:Z$291,Y$87:Y$291,$K8,$G$87:$G$291,$F$8,$I$87:$I$291,"")+SUMIFS(Z$87:Z$291,Y$87:Y$291,$K8,$G$87:$G$291,$F$8,$I$87:$I$291,$E$9))</f>
        <v>0</v>
      </c>
      <c r="AC8" s="138">
        <f>(SUMIFS(AC$87:AC$291,AB$87:AB$291,$K8,$G$87:$G$291,$F$9,$I$87:$I$291,"")+SUMIFS(AC$87:AC$291,AB$87:AB$291,$K8,$G$87:$G$291,$F$9,$I$87:$I$291,$E$9))+(SUMIFS(AC$87:AC$291,AB$87:AB$291,$K8,$G$87:$G$291,$F$10,$I$87:$I$291,"")+SUMIFS(AC$87:AC$291,AB$87:AB$291,$K8,$G$87:$G$291,$F$10,$I$87:$I$291,$E$9))+(SUMIFS(AC$87:AC$291,AB$87:AB$291,$K8,$G$87:$G$291,$F$11,$I$87:$I$291,"")+SUMIFS(AC$87:AC$291,AB$87:AB$291,$K8,$G$87:$G$291,$F$11,$I$87:$I$291,$E$9))</f>
        <v>0</v>
      </c>
      <c r="AD8" s="140">
        <f>(SUMIFS(AC$87:AC$291,AB$87:AB$291,$K8,$G$87:$G$291,$F$9,$I$87:$I$291,"")+SUMIFS(AC$87:AC$291,AB$87:AB$291,$K8,$G$87:$G$291,$F$9,$I$87:$I$291,$E$9))+(SUMIFS(AC$87:AC$291,AB$87:AB$291,$K8,$G$87:$G$291,$F$10,$I$87:$I$291,"")+SUMIFS(AC$87:AC$291,AB$87:AB$291,$K8,$G$87:$G$291,$F$10,$I$87:$I$291,$E$9))+(SUMIFS(AC$87:AC$291,AB$87:AB$291,$K8,$G$87:$G$291,$F$11,$I$87:$I$291,"")+SUMIFS(AC$87:AC$291,AB$87:AB$291,$K8,$G$87:$G$291,$F$11,$I$87:$I$291,$E$9))+(SUMIFS(AC$87:AC$291,AB$87:AB$291,$K8,$G$87:$G$291,$F$8,$I$87:$I$291,"")+SUMIFS(AC$87:AC$291,AB$87:AB$291,$K8,$G$87:$G$291,$F$8,$I$87:$I$291,$E$9))</f>
        <v>0</v>
      </c>
      <c r="AF8" s="138">
        <f>(SUMIFS(AF$87:AF$291,AE$87:AE$291,$K8,$G$87:$G$291,$F$9,$I$87:$I$291,"")+SUMIFS(AF$87:AF$291,AE$87:AE$291,$K8,$G$87:$G$291,$F$9,$I$87:$I$291,$E$9))+(SUMIFS(AF$87:AF$291,AE$87:AE$291,$K8,$G$87:$G$291,$F$10,$I$87:$I$291,"")+SUMIFS(AF$87:AF$291,AE$87:AE$291,$K8,$G$87:$G$291,$F$10,$I$87:$I$291,$E$9))+(SUMIFS(AF$87:AF$291,AE$87:AE$291,$K8,$G$87:$G$291,$F$11,$I$87:$I$291,"")+SUMIFS(AF$87:AF$291,AE$87:AE$291,$K8,$G$87:$G$291,$F$11,$I$87:$I$291,$E$9))</f>
        <v>0</v>
      </c>
      <c r="AG8" s="140">
        <f>(SUMIFS(AF$87:AF$291,AE$87:AE$291,$K8,$G$87:$G$291,$F$9,$I$87:$I$291,"")+SUMIFS(AF$87:AF$291,AE$87:AE$291,$K8,$G$87:$G$291,$F$9,$I$87:$I$291,$E$9))+(SUMIFS(AF$87:AF$291,AE$87:AE$291,$K8,$G$87:$G$291,$F$10,$I$87:$I$291,"")+SUMIFS(AF$87:AF$291,AE$87:AE$291,$K8,$G$87:$G$291,$F$10,$I$87:$I$291,$E$9))+(SUMIFS(AF$87:AF$291,AE$87:AE$291,$K8,$G$87:$G$291,$F$11,$I$87:$I$291,"")+SUMIFS(AF$87:AF$291,AE$87:AE$291,$K8,$G$87:$G$291,$F$11,$I$87:$I$291,$E$9))+(SUMIFS(AF$87:AF$291,AE$87:AE$291,$K8,$G$87:$G$291,$F$8,$I$87:$I$291,"")+SUMIFS(AF$87:AF$291,AE$87:AE$291,$K8,$G$87:$G$291,$F$8,$I$87:$I$291,$E$9))</f>
        <v>0</v>
      </c>
      <c r="AI8" s="138">
        <f>(SUMIFS(AI$87:AI$291,AH$87:AH$291,$K8,$G$87:$G$291,$F$9,$I$87:$I$291,"")+SUMIFS(AI$87:AI$291,AH$87:AH$291,$K8,$G$87:$G$291,$F$9,$I$87:$I$291,$E$9))+(SUMIFS(AI$87:AI$291,AH$87:AH$291,$K8,$G$87:$G$291,$F$10,$I$87:$I$291,"")+SUMIFS(AI$87:AI$291,AH$87:AH$291,$K8,$G$87:$G$291,$F$10,$I$87:$I$291,$E$9))+(SUMIFS(AI$87:AI$291,AH$87:AH$291,$K8,$G$87:$G$291,$F$11,$I$87:$I$291,"")+SUMIFS(AI$87:AI$291,AH$87:AH$291,$K8,$G$87:$G$291,$F$11,$I$87:$I$291,$E$9))</f>
        <v>0</v>
      </c>
      <c r="AJ8" s="140">
        <f>(SUMIFS(AI$87:AI$291,AH$87:AH$291,$K8,$G$87:$G$291,$F$9,$I$87:$I$291,"")+SUMIFS(AI$87:AI$291,AH$87:AH$291,$K8,$G$87:$G$291,$F$9,$I$87:$I$291,$E$9))+(SUMIFS(AI$87:AI$291,AH$87:AH$291,$K8,$G$87:$G$291,$F$10,$I$87:$I$291,"")+SUMIFS(AI$87:AI$291,AH$87:AH$291,$K8,$G$87:$G$291,$F$10,$I$87:$I$291,$E$9))+(SUMIFS(AI$87:AI$291,AH$87:AH$291,$K8,$G$87:$G$291,$F$11,$I$87:$I$291,"")+SUMIFS(AI$87:AI$291,AH$87:AH$291,$K8,$G$87:$G$291,$F$11,$I$87:$I$291,$E$9))+(SUMIFS(AI$87:AI$291,AH$87:AH$291,$K8,$G$87:$G$291,$F$8,$I$87:$I$291,"")+SUMIFS(AI$87:AI$291,AH$87:AH$291,$K8,$G$87:$G$291,$F$8,$I$87:$I$291,$E$9))</f>
        <v>0</v>
      </c>
      <c r="AL8" s="138">
        <f>(SUMIFS(AL$87:AL$291,AK$87:AK$291,$K8,$G$87:$G$291,$F$9,$I$87:$I$291,"")+SUMIFS(AL$87:AL$291,AK$87:AK$291,$K8,$G$87:$G$291,$F$9,$I$87:$I$291,$E$9))+(SUMIFS(AL$87:AL$291,AK$87:AK$291,$K8,$G$87:$G$291,$F$10,$I$87:$I$291,"")+SUMIFS(AL$87:AL$291,AK$87:AK$291,$K8,$G$87:$G$291,$F$10,$I$87:$I$291,$E$9))+(SUMIFS(AL$87:AL$291,AK$87:AK$291,$K8,$G$87:$G$291,$F$11,$I$87:$I$291,"")+SUMIFS(AL$87:AL$291,AK$87:AK$291,$K8,$G$87:$G$291,$F$11,$I$87:$I$291,$E$9))</f>
        <v>0</v>
      </c>
      <c r="AM8" s="140">
        <f>(SUMIFS(AL$87:AL$291,AK$87:AK$291,$K8,$G$87:$G$291,$F$9,$I$87:$I$291,"")+SUMIFS(AL$87:AL$291,AK$87:AK$291,$K8,$G$87:$G$291,$F$9,$I$87:$I$291,$E$9))+(SUMIFS(AL$87:AL$291,AK$87:AK$291,$K8,$G$87:$G$291,$F$10,$I$87:$I$291,"")+SUMIFS(AL$87:AL$291,AK$87:AK$291,$K8,$G$87:$G$291,$F$10,$I$87:$I$291,$E$9))+(SUMIFS(AL$87:AL$291,AK$87:AK$291,$K8,$G$87:$G$291,$F$11,$I$87:$I$291,"")+SUMIFS(AL$87:AL$291,AK$87:AK$291,$K8,$G$87:$G$291,$F$11,$I$87:$I$291,$E$9))+(SUMIFS(AL$87:AL$291,AK$87:AK$291,$K8,$G$87:$G$291,$F$8,$I$87:$I$291,"")+SUMIFS(AL$87:AL$291,AK$87:AK$291,$K8,$G$87:$G$291,$F$8,$I$87:$I$291,$E$9))</f>
        <v>0</v>
      </c>
      <c r="AO8" s="138">
        <f>(SUMIFS(AO$87:AO$291,AN$87:AN$291,$K8,$G$87:$G$291,$F$9,$I$87:$I$291,"")+SUMIFS(AO$87:AO$291,AN$87:AN$291,$K8,$G$87:$G$291,$F$9,$I$87:$I$291,$E$9))+(SUMIFS(AO$87:AO$291,AN$87:AN$291,$K8,$G$87:$G$291,$F$10,$I$87:$I$291,"")+SUMIFS(AO$87:AO$291,AN$87:AN$291,$K8,$G$87:$G$291,$F$10,$I$87:$I$291,$E$9))+(SUMIFS(AO$87:AO$291,AN$87:AN$291,$K8,$G$87:$G$291,$F$11,$I$87:$I$291,"")+SUMIFS(AO$87:AO$291,AN$87:AN$291,$K8,$G$87:$G$291,$F$11,$I$87:$I$291,$E$9))</f>
        <v>0</v>
      </c>
      <c r="AP8" s="140">
        <f>(SUMIFS(AO$87:AO$291,AN$87:AN$291,$K8,$G$87:$G$291,$F$9,$I$87:$I$291,"")+SUMIFS(AO$87:AO$291,AN$87:AN$291,$K8,$G$87:$G$291,$F$9,$I$87:$I$291,$E$9))+(SUMIFS(AO$87:AO$291,AN$87:AN$291,$K8,$G$87:$G$291,$F$10,$I$87:$I$291,"")+SUMIFS(AO$87:AO$291,AN$87:AN$291,$K8,$G$87:$G$291,$F$10,$I$87:$I$291,$E$9))+(SUMIFS(AO$87:AO$291,AN$87:AN$291,$K8,$G$87:$G$291,$F$11,$I$87:$I$291,"")+SUMIFS(AO$87:AO$291,AN$87:AN$291,$K8,$G$87:$G$291,$F$11,$I$87:$I$291,$E$9))+(SUMIFS(AO$87:AO$291,AN$87:AN$291,$K8,$G$87:$G$291,$F$8,$I$87:$I$291,"")+SUMIFS(AO$87:AO$291,AN$87:AN$291,$K8,$G$87:$G$291,$F$8,$I$87:$I$291,$E$9))</f>
        <v>0</v>
      </c>
    </row>
    <row r="9" spans="4:42" ht="15" hidden="1" x14ac:dyDescent="0.25">
      <c r="E9" t="s">
        <v>154</v>
      </c>
      <c r="F9" s="7" t="s">
        <v>20</v>
      </c>
      <c r="K9" s="132" t="s">
        <v>115</v>
      </c>
      <c r="L9" s="8"/>
      <c r="M9" s="139">
        <f t="shared" si="2"/>
        <v>0</v>
      </c>
      <c r="N9" s="139">
        <f t="shared" si="3"/>
        <v>0</v>
      </c>
      <c r="Q9" s="138">
        <f>(SUMIFS(Q$87:Q$291,P$87:P$291,$K9,$G$87:$G$291,$F$9,$I$87:$I$291,"")+SUMIFS(Q$87:Q$291,P$87:P$291,$K9,$G$87:$G$291,$F$9,$I$87:$I$291,$E$9))+(SUMIFS(Q$87:Q$291,P$87:P$291,$K9,$G$87:$G$291,$F$10,$I$87:$I$291,"")+SUMIFS(Q$87:Q$291,P$87:P$291,$K9,$G$87:$G$291,$F$10,$I$87:$I$291,$E$9))+(SUMIFS(Q$87:Q$291,P$87:P$291,$K9,$G$87:$G$291,$F$11,$I$87:$I$291,"")+SUMIFS(Q$87:Q$291,P$87:P$291,$K9,$G$87:$G$291,$F$11,$I$87:$I$291,$E$9))</f>
        <v>0</v>
      </c>
      <c r="R9" s="140">
        <f>(SUMIFS(Q$87:Q$291,P$87:P$291,$K9,$G$87:$G$291,$F$9,$I$87:$I$291,"")+SUMIFS(Q$87:Q$291,P$87:P$291,$K9,$G$87:$G$291,$F$9,$I$87:$I$291,$E$9))+(SUMIFS(Q$87:Q$291,P$87:P$291,$K9,$G$87:$G$291,$F$10,$I$87:$I$291,"")+SUMIFS(Q$87:Q$291,P$87:P$291,$K9,$G$87:$G$291,$F$10,$I$87:$I$291,$E$9))+(SUMIFS(Q$87:Q$291,P$87:P$291,$K9,$G$87:$G$291,$F$11,$I$87:$I$291,"")+SUMIFS(Q$87:Q$291,P$87:P$291,$K9,$G$87:$G$291,$F$11,$I$87:$I$291,$E$9))+(SUMIFS(Q$87:Q$291,P$87:P$291,$K9,$G$87:$G$291,$F$8,$I$87:$I$291,"")+SUMIFS(Q$87:Q$291,P$87:P$291,$K9,$G$87:$G$291,$F$8,$I$87:$I$291,$E$9))</f>
        <v>0</v>
      </c>
      <c r="T9" s="138">
        <f>(SUMIFS(T$87:T$291,S$87:S$291,$K9,$G$87:$G$291,$F$9,$I$87:$I$291,"")+SUMIFS(T$87:T$291,S$87:S$291,$K9,$G$87:$G$291,$F$9,$I$87:$I$291,$E$9))+(SUMIFS(T$87:T$291,S$87:S$291,$K9,$G$87:$G$291,$F$10,$I$87:$I$291,"")+SUMIFS(T$87:T$291,S$87:S$291,$K9,$G$87:$G$291,$F$10,$I$87:$I$291,$E$9))+(SUMIFS(T$87:T$291,S$87:S$291,$K9,$G$87:$G$291,$F$11,$I$87:$I$291,"")+SUMIFS(T$87:T$291,S$87:S$291,$K9,$G$87:$G$291,$F$11,$I$87:$I$291,$E$9))</f>
        <v>0</v>
      </c>
      <c r="U9" s="140">
        <f>(SUMIFS(T$87:T$291,S$87:S$291,$K9,$G$87:$G$291,$F$9,$I$87:$I$291,"")+SUMIFS(T$87:T$291,S$87:S$291,$K9,$G$87:$G$291,$F$9,$I$87:$I$291,$E$9))+(SUMIFS(T$87:T$291,S$87:S$291,$K9,$G$87:$G$291,$F$10,$I$87:$I$291,"")+SUMIFS(T$87:T$291,S$87:S$291,$K9,$G$87:$G$291,$F$10,$I$87:$I$291,$E$9))+(SUMIFS(T$87:T$291,S$87:S$291,$K9,$G$87:$G$291,$F$11,$I$87:$I$291,"")+SUMIFS(T$87:T$291,S$87:S$291,$K9,$G$87:$G$291,$F$11,$I$87:$I$291,$E$9))+(SUMIFS(T$87:T$291,S$87:S$291,$K9,$G$87:$G$291,$F$8,$I$87:$I$291,"")+SUMIFS(T$87:T$291,S$87:S$291,$K9,$G$87:$G$291,$F$8,$I$87:$I$291,$E$9))</f>
        <v>0</v>
      </c>
      <c r="W9" s="138">
        <f>(SUMIFS(W$87:W$291,V$87:V$291,$K9,$G$87:$G$291,$F$9,$I$87:$I$291,"")+SUMIFS(W$87:W$291,V$87:V$291,$K9,$G$87:$G$291,$F$9,$I$87:$I$291,$E$9))+(SUMIFS(W$87:W$291,V$87:V$291,$K9,$G$87:$G$291,$F$10,$I$87:$I$291,"")+SUMIFS(W$87:W$291,V$87:V$291,$K9,$G$87:$G$291,$F$10,$I$87:$I$291,$E$9))+(SUMIFS(W$87:W$291,V$87:V$291,$K9,$G$87:$G$291,$F$11,$I$87:$I$291,"")+SUMIFS(W$87:W$291,V$87:V$291,$K9,$G$87:$G$291,$F$11,$I$87:$I$291,$E$9))</f>
        <v>0</v>
      </c>
      <c r="X9" s="140">
        <f>(SUMIFS(W$87:W$291,V$87:V$291,$K9,$G$87:$G$291,$F$9,$I$87:$I$291,"")+SUMIFS(W$87:W$291,V$87:V$291,$K9,$G$87:$G$291,$F$9,$I$87:$I$291,$E$9))+(SUMIFS(W$87:W$291,V$87:V$291,$K9,$G$87:$G$291,$F$10,$I$87:$I$291,"")+SUMIFS(W$87:W$291,V$87:V$291,$K9,$G$87:$G$291,$F$10,$I$87:$I$291,$E$9))+(SUMIFS(W$87:W$291,V$87:V$291,$K9,$G$87:$G$291,$F$11,$I$87:$I$291,"")+SUMIFS(W$87:W$291,V$87:V$291,$K9,$G$87:$G$291,$F$11,$I$87:$I$291,$E$9))+(SUMIFS(W$87:W$291,V$87:V$291,$K9,$G$87:$G$291,$F$8,$I$87:$I$291,"")+SUMIFS(W$87:W$291,V$87:V$291,$K9,$G$87:$G$291,$F$8,$I$87:$I$291,$E$9))</f>
        <v>0</v>
      </c>
      <c r="Z9" s="138">
        <f>(SUMIFS(Z$87:Z$291,Y$87:Y$291,$K9,$G$87:$G$291,$F$9,$I$87:$I$291,"")+SUMIFS(Z$87:Z$291,Y$87:Y$291,$K9,$G$87:$G$291,$F$9,$I$87:$I$291,$E$9))+(SUMIFS(Z$87:Z$291,Y$87:Y$291,$K9,$G$87:$G$291,$F$10,$I$87:$I$291,"")+SUMIFS(Z$87:Z$291,Y$87:Y$291,$K9,$G$87:$G$291,$F$10,$I$87:$I$291,$E$9))+(SUMIFS(Z$87:Z$291,Y$87:Y$291,$K9,$G$87:$G$291,$F$11,$I$87:$I$291,"")+SUMIFS(Z$87:Z$291,Y$87:Y$291,$K9,$G$87:$G$291,$F$11,$I$87:$I$291,$E$9))</f>
        <v>0</v>
      </c>
      <c r="AA9" s="140">
        <f>(SUMIFS(Z$87:Z$291,Y$87:Y$291,$K9,$G$87:$G$291,$F$9,$I$87:$I$291,"")+SUMIFS(Z$87:Z$291,Y$87:Y$291,$K9,$G$87:$G$291,$F$9,$I$87:$I$291,$E$9))+(SUMIFS(Z$87:Z$291,Y$87:Y$291,$K9,$G$87:$G$291,$F$10,$I$87:$I$291,"")+SUMIFS(Z$87:Z$291,Y$87:Y$291,$K9,$G$87:$G$291,$F$10,$I$87:$I$291,$E$9))+(SUMIFS(Z$87:Z$291,Y$87:Y$291,$K9,$G$87:$G$291,$F$11,$I$87:$I$291,"")+SUMIFS(Z$87:Z$291,Y$87:Y$291,$K9,$G$87:$G$291,$F$11,$I$87:$I$291,$E$9))+(SUMIFS(Z$87:Z$291,Y$87:Y$291,$K9,$G$87:$G$291,$F$8,$I$87:$I$291,"")+SUMIFS(Z$87:Z$291,Y$87:Y$291,$K9,$G$87:$G$291,$F$8,$I$87:$I$291,$E$9))</f>
        <v>0</v>
      </c>
      <c r="AC9" s="138">
        <f>(SUMIFS(AC$87:AC$291,AB$87:AB$291,$K9,$G$87:$G$291,$F$9,$I$87:$I$291,"")+SUMIFS(AC$87:AC$291,AB$87:AB$291,$K9,$G$87:$G$291,$F$9,$I$87:$I$291,$E$9))+(SUMIFS(AC$87:AC$291,AB$87:AB$291,$K9,$G$87:$G$291,$F$10,$I$87:$I$291,"")+SUMIFS(AC$87:AC$291,AB$87:AB$291,$K9,$G$87:$G$291,$F$10,$I$87:$I$291,$E$9))+(SUMIFS(AC$87:AC$291,AB$87:AB$291,$K9,$G$87:$G$291,$F$11,$I$87:$I$291,"")+SUMIFS(AC$87:AC$291,AB$87:AB$291,$K9,$G$87:$G$291,$F$11,$I$87:$I$291,$E$9))</f>
        <v>0</v>
      </c>
      <c r="AD9" s="140">
        <f>(SUMIFS(AC$87:AC$291,AB$87:AB$291,$K9,$G$87:$G$291,$F$9,$I$87:$I$291,"")+SUMIFS(AC$87:AC$291,AB$87:AB$291,$K9,$G$87:$G$291,$F$9,$I$87:$I$291,$E$9))+(SUMIFS(AC$87:AC$291,AB$87:AB$291,$K9,$G$87:$G$291,$F$10,$I$87:$I$291,"")+SUMIFS(AC$87:AC$291,AB$87:AB$291,$K9,$G$87:$G$291,$F$10,$I$87:$I$291,$E$9))+(SUMIFS(AC$87:AC$291,AB$87:AB$291,$K9,$G$87:$G$291,$F$11,$I$87:$I$291,"")+SUMIFS(AC$87:AC$291,AB$87:AB$291,$K9,$G$87:$G$291,$F$11,$I$87:$I$291,$E$9))+(SUMIFS(AC$87:AC$291,AB$87:AB$291,$K9,$G$87:$G$291,$F$8,$I$87:$I$291,"")+SUMIFS(AC$87:AC$291,AB$87:AB$291,$K9,$G$87:$G$291,$F$8,$I$87:$I$291,$E$9))</f>
        <v>0</v>
      </c>
      <c r="AF9" s="138">
        <f>(SUMIFS(AF$87:AF$291,AE$87:AE$291,$K9,$G$87:$G$291,$F$9,$I$87:$I$291,"")+SUMIFS(AF$87:AF$291,AE$87:AE$291,$K9,$G$87:$G$291,$F$9,$I$87:$I$291,$E$9))+(SUMIFS(AF$87:AF$291,AE$87:AE$291,$K9,$G$87:$G$291,$F$10,$I$87:$I$291,"")+SUMIFS(AF$87:AF$291,AE$87:AE$291,$K9,$G$87:$G$291,$F$10,$I$87:$I$291,$E$9))+(SUMIFS(AF$87:AF$291,AE$87:AE$291,$K9,$G$87:$G$291,$F$11,$I$87:$I$291,"")+SUMIFS(AF$87:AF$291,AE$87:AE$291,$K9,$G$87:$G$291,$F$11,$I$87:$I$291,$E$9))</f>
        <v>0</v>
      </c>
      <c r="AG9" s="140">
        <f>(SUMIFS(AF$87:AF$291,AE$87:AE$291,$K9,$G$87:$G$291,$F$9,$I$87:$I$291,"")+SUMIFS(AF$87:AF$291,AE$87:AE$291,$K9,$G$87:$G$291,$F$9,$I$87:$I$291,$E$9))+(SUMIFS(AF$87:AF$291,AE$87:AE$291,$K9,$G$87:$G$291,$F$10,$I$87:$I$291,"")+SUMIFS(AF$87:AF$291,AE$87:AE$291,$K9,$G$87:$G$291,$F$10,$I$87:$I$291,$E$9))+(SUMIFS(AF$87:AF$291,AE$87:AE$291,$K9,$G$87:$G$291,$F$11,$I$87:$I$291,"")+SUMIFS(AF$87:AF$291,AE$87:AE$291,$K9,$G$87:$G$291,$F$11,$I$87:$I$291,$E$9))+(SUMIFS(AF$87:AF$291,AE$87:AE$291,$K9,$G$87:$G$291,$F$8,$I$87:$I$291,"")+SUMIFS(AF$87:AF$291,AE$87:AE$291,$K9,$G$87:$G$291,$F$8,$I$87:$I$291,$E$9))</f>
        <v>0</v>
      </c>
      <c r="AI9" s="138">
        <f>(SUMIFS(AI$87:AI$291,AH$87:AH$291,$K9,$G$87:$G$291,$F$9,$I$87:$I$291,"")+SUMIFS(AI$87:AI$291,AH$87:AH$291,$K9,$G$87:$G$291,$F$9,$I$87:$I$291,$E$9))+(SUMIFS(AI$87:AI$291,AH$87:AH$291,$K9,$G$87:$G$291,$F$10,$I$87:$I$291,"")+SUMIFS(AI$87:AI$291,AH$87:AH$291,$K9,$G$87:$G$291,$F$10,$I$87:$I$291,$E$9))+(SUMIFS(AI$87:AI$291,AH$87:AH$291,$K9,$G$87:$G$291,$F$11,$I$87:$I$291,"")+SUMIFS(AI$87:AI$291,AH$87:AH$291,$K9,$G$87:$G$291,$F$11,$I$87:$I$291,$E$9))</f>
        <v>0</v>
      </c>
      <c r="AJ9" s="140">
        <f>(SUMIFS(AI$87:AI$291,AH$87:AH$291,$K9,$G$87:$G$291,$F$9,$I$87:$I$291,"")+SUMIFS(AI$87:AI$291,AH$87:AH$291,$K9,$G$87:$G$291,$F$9,$I$87:$I$291,$E$9))+(SUMIFS(AI$87:AI$291,AH$87:AH$291,$K9,$G$87:$G$291,$F$10,$I$87:$I$291,"")+SUMIFS(AI$87:AI$291,AH$87:AH$291,$K9,$G$87:$G$291,$F$10,$I$87:$I$291,$E$9))+(SUMIFS(AI$87:AI$291,AH$87:AH$291,$K9,$G$87:$G$291,$F$11,$I$87:$I$291,"")+SUMIFS(AI$87:AI$291,AH$87:AH$291,$K9,$G$87:$G$291,$F$11,$I$87:$I$291,$E$9))+(SUMIFS(AI$87:AI$291,AH$87:AH$291,$K9,$G$87:$G$291,$F$8,$I$87:$I$291,"")+SUMIFS(AI$87:AI$291,AH$87:AH$291,$K9,$G$87:$G$291,$F$8,$I$87:$I$291,$E$9))</f>
        <v>0</v>
      </c>
      <c r="AL9" s="138">
        <f>(SUMIFS(AL$87:AL$291,AK$87:AK$291,$K9,$G$87:$G$291,$F$9,$I$87:$I$291,"")+SUMIFS(AL$87:AL$291,AK$87:AK$291,$K9,$G$87:$G$291,$F$9,$I$87:$I$291,$E$9))+(SUMIFS(AL$87:AL$291,AK$87:AK$291,$K9,$G$87:$G$291,$F$10,$I$87:$I$291,"")+SUMIFS(AL$87:AL$291,AK$87:AK$291,$K9,$G$87:$G$291,$F$10,$I$87:$I$291,$E$9))+(SUMIFS(AL$87:AL$291,AK$87:AK$291,$K9,$G$87:$G$291,$F$11,$I$87:$I$291,"")+SUMIFS(AL$87:AL$291,AK$87:AK$291,$K9,$G$87:$G$291,$F$11,$I$87:$I$291,$E$9))</f>
        <v>0</v>
      </c>
      <c r="AM9" s="140">
        <f>(SUMIFS(AL$87:AL$291,AK$87:AK$291,$K9,$G$87:$G$291,$F$9,$I$87:$I$291,"")+SUMIFS(AL$87:AL$291,AK$87:AK$291,$K9,$G$87:$G$291,$F$9,$I$87:$I$291,$E$9))+(SUMIFS(AL$87:AL$291,AK$87:AK$291,$K9,$G$87:$G$291,$F$10,$I$87:$I$291,"")+SUMIFS(AL$87:AL$291,AK$87:AK$291,$K9,$G$87:$G$291,$F$10,$I$87:$I$291,$E$9))+(SUMIFS(AL$87:AL$291,AK$87:AK$291,$K9,$G$87:$G$291,$F$11,$I$87:$I$291,"")+SUMIFS(AL$87:AL$291,AK$87:AK$291,$K9,$G$87:$G$291,$F$11,$I$87:$I$291,$E$9))+(SUMIFS(AL$87:AL$291,AK$87:AK$291,$K9,$G$87:$G$291,$F$8,$I$87:$I$291,"")+SUMIFS(AL$87:AL$291,AK$87:AK$291,$K9,$G$87:$G$291,$F$8,$I$87:$I$291,$E$9))</f>
        <v>0</v>
      </c>
      <c r="AO9" s="138">
        <f>(SUMIFS(AO$87:AO$291,AN$87:AN$291,$K9,$G$87:$G$291,$F$9,$I$87:$I$291,"")+SUMIFS(AO$87:AO$291,AN$87:AN$291,$K9,$G$87:$G$291,$F$9,$I$87:$I$291,$E$9))+(SUMIFS(AO$87:AO$291,AN$87:AN$291,$K9,$G$87:$G$291,$F$10,$I$87:$I$291,"")+SUMIFS(AO$87:AO$291,AN$87:AN$291,$K9,$G$87:$G$291,$F$10,$I$87:$I$291,$E$9))+(SUMIFS(AO$87:AO$291,AN$87:AN$291,$K9,$G$87:$G$291,$F$11,$I$87:$I$291,"")+SUMIFS(AO$87:AO$291,AN$87:AN$291,$K9,$G$87:$G$291,$F$11,$I$87:$I$291,$E$9))</f>
        <v>0</v>
      </c>
      <c r="AP9" s="140">
        <f>(SUMIFS(AO$87:AO$291,AN$87:AN$291,$K9,$G$87:$G$291,$F$9,$I$87:$I$291,"")+SUMIFS(AO$87:AO$291,AN$87:AN$291,$K9,$G$87:$G$291,$F$9,$I$87:$I$291,$E$9))+(SUMIFS(AO$87:AO$291,AN$87:AN$291,$K9,$G$87:$G$291,$F$10,$I$87:$I$291,"")+SUMIFS(AO$87:AO$291,AN$87:AN$291,$K9,$G$87:$G$291,$F$10,$I$87:$I$291,$E$9))+(SUMIFS(AO$87:AO$291,AN$87:AN$291,$K9,$G$87:$G$291,$F$11,$I$87:$I$291,"")+SUMIFS(AO$87:AO$291,AN$87:AN$291,$K9,$G$87:$G$291,$F$11,$I$87:$I$291,$E$9))+(SUMIFS(AO$87:AO$291,AN$87:AN$291,$K9,$G$87:$G$291,$F$8,$I$87:$I$291,"")+SUMIFS(AO$87:AO$291,AN$87:AN$291,$K9,$G$87:$G$291,$F$8,$I$87:$I$291,$E$9))</f>
        <v>0</v>
      </c>
    </row>
    <row r="10" spans="4:42" ht="14.25" hidden="1" customHeight="1" x14ac:dyDescent="0.25">
      <c r="E10" t="s">
        <v>12</v>
      </c>
      <c r="F10" s="7" t="s">
        <v>21</v>
      </c>
      <c r="K10" s="132" t="s">
        <v>12</v>
      </c>
      <c r="L10" s="8"/>
      <c r="M10" s="139">
        <f t="shared" si="2"/>
        <v>0</v>
      </c>
      <c r="N10" s="139">
        <f t="shared" si="3"/>
        <v>0</v>
      </c>
      <c r="Q10" s="138">
        <f>(SUMIFS(Q$87:Q$291,P$87:P$291,$K10,$G$87:$G$291,$F$9,$I$87:$I$291,"")+SUMIFS(Q$87:Q$291,P$87:P$291,$K10,$G$87:$G$291,$F$9,$I$87:$I$291,$E$9))+(SUMIFS(Q$87:Q$291,P$87:P$291,$K10,$G$87:$G$291,$F$10,$I$87:$I$291,"")+SUMIFS(Q$87:Q$291,P$87:P$291,$K10,$G$87:$G$291,$F$10,$I$87:$I$291,$E$9))+(SUMIFS(Q$87:Q$291,P$87:P$291,$K10,$G$87:$G$291,$F$11,$I$87:$I$291,"")+SUMIFS(Q$87:Q$291,P$87:P$291,$K10,$G$87:$G$291,$F$11,$I$87:$I$291,$E$9))</f>
        <v>0</v>
      </c>
      <c r="R10" s="140">
        <f>(SUMIFS(Q$87:Q$291,P$87:P$291,$K10,$G$87:$G$291,$F$9,$I$87:$I$291,"")+SUMIFS(Q$87:Q$291,P$87:P$291,$K10,$G$87:$G$291,$F$9,$I$87:$I$291,$E$9))+(SUMIFS(Q$87:Q$291,P$87:P$291,$K10,$G$87:$G$291,$F$10,$I$87:$I$291,"")+SUMIFS(Q$87:Q$291,P$87:P$291,$K10,$G$87:$G$291,$F$10,$I$87:$I$291,$E$9))+(SUMIFS(Q$87:Q$291,P$87:P$291,$K10,$G$87:$G$291,$F$11,$I$87:$I$291,"")+SUMIFS(Q$87:Q$291,P$87:P$291,$K10,$G$87:$G$291,$F$11,$I$87:$I$291,$E$9))+(SUMIFS(Q$87:Q$291,P$87:P$291,$K10,$G$87:$G$291,$F$8,$I$87:$I$291,"")+SUMIFS(Q$87:Q$291,P$87:P$291,$K10,$G$87:$G$291,$F$8,$I$87:$I$291,$E$9))</f>
        <v>0</v>
      </c>
      <c r="T10" s="138">
        <f>(SUMIFS(T$87:T$291,S$87:S$291,$K10,$G$87:$G$291,$F$9,$I$87:$I$291,"")+SUMIFS(T$87:T$291,S$87:S$291,$K10,$G$87:$G$291,$F$9,$I$87:$I$291,$E$9))+(SUMIFS(T$87:T$291,S$87:S$291,$K10,$G$87:$G$291,$F$10,$I$87:$I$291,"")+SUMIFS(T$87:T$291,S$87:S$291,$K10,$G$87:$G$291,$F$10,$I$87:$I$291,$E$9))+(SUMIFS(T$87:T$291,S$87:S$291,$K10,$G$87:$G$291,$F$11,$I$87:$I$291,"")+SUMIFS(T$87:T$291,S$87:S$291,$K10,$G$87:$G$291,$F$11,$I$87:$I$291,$E$9))</f>
        <v>0</v>
      </c>
      <c r="U10" s="140">
        <f>(SUMIFS(T$87:T$291,S$87:S$291,$K10,$G$87:$G$291,$F$9,$I$87:$I$291,"")+SUMIFS(T$87:T$291,S$87:S$291,$K10,$G$87:$G$291,$F$9,$I$87:$I$291,$E$9))+(SUMIFS(T$87:T$291,S$87:S$291,$K10,$G$87:$G$291,$F$10,$I$87:$I$291,"")+SUMIFS(T$87:T$291,S$87:S$291,$K10,$G$87:$G$291,$F$10,$I$87:$I$291,$E$9))+(SUMIFS(T$87:T$291,S$87:S$291,$K10,$G$87:$G$291,$F$11,$I$87:$I$291,"")+SUMIFS(T$87:T$291,S$87:S$291,$K10,$G$87:$G$291,$F$11,$I$87:$I$291,$E$9))+(SUMIFS(T$87:T$291,S$87:S$291,$K10,$G$87:$G$291,$F$8,$I$87:$I$291,"")+SUMIFS(T$87:T$291,S$87:S$291,$K10,$G$87:$G$291,$F$8,$I$87:$I$291,$E$9))</f>
        <v>0</v>
      </c>
      <c r="W10" s="138">
        <f>(SUMIFS(W$87:W$291,V$87:V$291,$K10,$G$87:$G$291,$F$9,$I$87:$I$291,"")+SUMIFS(W$87:W$291,V$87:V$291,$K10,$G$87:$G$291,$F$9,$I$87:$I$291,$E$9))+(SUMIFS(W$87:W$291,V$87:V$291,$K10,$G$87:$G$291,$F$10,$I$87:$I$291,"")+SUMIFS(W$87:W$291,V$87:V$291,$K10,$G$87:$G$291,$F$10,$I$87:$I$291,$E$9))+(SUMIFS(W$87:W$291,V$87:V$291,$K10,$G$87:$G$291,$F$11,$I$87:$I$291,"")+SUMIFS(W$87:W$291,V$87:V$291,$K10,$G$87:$G$291,$F$11,$I$87:$I$291,$E$9))</f>
        <v>0</v>
      </c>
      <c r="X10" s="140">
        <f>(SUMIFS(W$87:W$291,V$87:V$291,$K10,$G$87:$G$291,$F$9,$I$87:$I$291,"")+SUMIFS(W$87:W$291,V$87:V$291,$K10,$G$87:$G$291,$F$9,$I$87:$I$291,$E$9))+(SUMIFS(W$87:W$291,V$87:V$291,$K10,$G$87:$G$291,$F$10,$I$87:$I$291,"")+SUMIFS(W$87:W$291,V$87:V$291,$K10,$G$87:$G$291,$F$10,$I$87:$I$291,$E$9))+(SUMIFS(W$87:W$291,V$87:V$291,$K10,$G$87:$G$291,$F$11,$I$87:$I$291,"")+SUMIFS(W$87:W$291,V$87:V$291,$K10,$G$87:$G$291,$F$11,$I$87:$I$291,$E$9))+(SUMIFS(W$87:W$291,V$87:V$291,$K10,$G$87:$G$291,$F$8,$I$87:$I$291,"")+SUMIFS(W$87:W$291,V$87:V$291,$K10,$G$87:$G$291,$F$8,$I$87:$I$291,$E$9))</f>
        <v>0</v>
      </c>
      <c r="Z10" s="138">
        <f>(SUMIFS(Z$87:Z$291,Y$87:Y$291,$K10,$G$87:$G$291,$F$9,$I$87:$I$291,"")+SUMIFS(Z$87:Z$291,Y$87:Y$291,$K10,$G$87:$G$291,$F$9,$I$87:$I$291,$E$9))+(SUMIFS(Z$87:Z$291,Y$87:Y$291,$K10,$G$87:$G$291,$F$10,$I$87:$I$291,"")+SUMIFS(Z$87:Z$291,Y$87:Y$291,$K10,$G$87:$G$291,$F$10,$I$87:$I$291,$E$9))+(SUMIFS(Z$87:Z$291,Y$87:Y$291,$K10,$G$87:$G$291,$F$11,$I$87:$I$291,"")+SUMIFS(Z$87:Z$291,Y$87:Y$291,$K10,$G$87:$G$291,$F$11,$I$87:$I$291,$E$9))</f>
        <v>0</v>
      </c>
      <c r="AA10" s="140">
        <f>(SUMIFS(Z$87:Z$291,Y$87:Y$291,$K10,$G$87:$G$291,$F$9,$I$87:$I$291,"")+SUMIFS(Z$87:Z$291,Y$87:Y$291,$K10,$G$87:$G$291,$F$9,$I$87:$I$291,$E$9))+(SUMIFS(Z$87:Z$291,Y$87:Y$291,$K10,$G$87:$G$291,$F$10,$I$87:$I$291,"")+SUMIFS(Z$87:Z$291,Y$87:Y$291,$K10,$G$87:$G$291,$F$10,$I$87:$I$291,$E$9))+(SUMIFS(Z$87:Z$291,Y$87:Y$291,$K10,$G$87:$G$291,$F$11,$I$87:$I$291,"")+SUMIFS(Z$87:Z$291,Y$87:Y$291,$K10,$G$87:$G$291,$F$11,$I$87:$I$291,$E$9))+(SUMIFS(Z$87:Z$291,Y$87:Y$291,$K10,$G$87:$G$291,$F$8,$I$87:$I$291,"")+SUMIFS(Z$87:Z$291,Y$87:Y$291,$K10,$G$87:$G$291,$F$8,$I$87:$I$291,$E$9))</f>
        <v>0</v>
      </c>
      <c r="AC10" s="138">
        <f>(SUMIFS(AC$87:AC$291,AB$87:AB$291,$K10,$G$87:$G$291,$F$9,$I$87:$I$291,"")+SUMIFS(AC$87:AC$291,AB$87:AB$291,$K10,$G$87:$G$291,$F$9,$I$87:$I$291,$E$9))+(SUMIFS(AC$87:AC$291,AB$87:AB$291,$K10,$G$87:$G$291,$F$10,$I$87:$I$291,"")+SUMIFS(AC$87:AC$291,AB$87:AB$291,$K10,$G$87:$G$291,$F$10,$I$87:$I$291,$E$9))+(SUMIFS(AC$87:AC$291,AB$87:AB$291,$K10,$G$87:$G$291,$F$11,$I$87:$I$291,"")+SUMIFS(AC$87:AC$291,AB$87:AB$291,$K10,$G$87:$G$291,$F$11,$I$87:$I$291,$E$9))</f>
        <v>0</v>
      </c>
      <c r="AD10" s="140">
        <f>(SUMIFS(AC$87:AC$291,AB$87:AB$291,$K10,$G$87:$G$291,$F$9,$I$87:$I$291,"")+SUMIFS(AC$87:AC$291,AB$87:AB$291,$K10,$G$87:$G$291,$F$9,$I$87:$I$291,$E$9))+(SUMIFS(AC$87:AC$291,AB$87:AB$291,$K10,$G$87:$G$291,$F$10,$I$87:$I$291,"")+SUMIFS(AC$87:AC$291,AB$87:AB$291,$K10,$G$87:$G$291,$F$10,$I$87:$I$291,$E$9))+(SUMIFS(AC$87:AC$291,AB$87:AB$291,$K10,$G$87:$G$291,$F$11,$I$87:$I$291,"")+SUMIFS(AC$87:AC$291,AB$87:AB$291,$K10,$G$87:$G$291,$F$11,$I$87:$I$291,$E$9))+(SUMIFS(AC$87:AC$291,AB$87:AB$291,$K10,$G$87:$G$291,$F$8,$I$87:$I$291,"")+SUMIFS(AC$87:AC$291,AB$87:AB$291,$K10,$G$87:$G$291,$F$8,$I$87:$I$291,$E$9))</f>
        <v>0</v>
      </c>
      <c r="AF10" s="138">
        <f>(SUMIFS(AF$87:AF$291,AE$87:AE$291,$K10,$G$87:$G$291,$F$9,$I$87:$I$291,"")+SUMIFS(AF$87:AF$291,AE$87:AE$291,$K10,$G$87:$G$291,$F$9,$I$87:$I$291,$E$9))+(SUMIFS(AF$87:AF$291,AE$87:AE$291,$K10,$G$87:$G$291,$F$10,$I$87:$I$291,"")+SUMIFS(AF$87:AF$291,AE$87:AE$291,$K10,$G$87:$G$291,$F$10,$I$87:$I$291,$E$9))+(SUMIFS(AF$87:AF$291,AE$87:AE$291,$K10,$G$87:$G$291,$F$11,$I$87:$I$291,"")+SUMIFS(AF$87:AF$291,AE$87:AE$291,$K10,$G$87:$G$291,$F$11,$I$87:$I$291,$E$9))</f>
        <v>0</v>
      </c>
      <c r="AG10" s="140">
        <f>(SUMIFS(AF$87:AF$291,AE$87:AE$291,$K10,$G$87:$G$291,$F$9,$I$87:$I$291,"")+SUMIFS(AF$87:AF$291,AE$87:AE$291,$K10,$G$87:$G$291,$F$9,$I$87:$I$291,$E$9))+(SUMIFS(AF$87:AF$291,AE$87:AE$291,$K10,$G$87:$G$291,$F$10,$I$87:$I$291,"")+SUMIFS(AF$87:AF$291,AE$87:AE$291,$K10,$G$87:$G$291,$F$10,$I$87:$I$291,$E$9))+(SUMIFS(AF$87:AF$291,AE$87:AE$291,$K10,$G$87:$G$291,$F$11,$I$87:$I$291,"")+SUMIFS(AF$87:AF$291,AE$87:AE$291,$K10,$G$87:$G$291,$F$11,$I$87:$I$291,$E$9))+(SUMIFS(AF$87:AF$291,AE$87:AE$291,$K10,$G$87:$G$291,$F$8,$I$87:$I$291,"")+SUMIFS(AF$87:AF$291,AE$87:AE$291,$K10,$G$87:$G$291,$F$8,$I$87:$I$291,$E$9))</f>
        <v>0</v>
      </c>
      <c r="AI10" s="138">
        <f>(SUMIFS(AI$87:AI$291,AH$87:AH$291,$K10,$G$87:$G$291,$F$9,$I$87:$I$291,"")+SUMIFS(AI$87:AI$291,AH$87:AH$291,$K10,$G$87:$G$291,$F$9,$I$87:$I$291,$E$9))+(SUMIFS(AI$87:AI$291,AH$87:AH$291,$K10,$G$87:$G$291,$F$10,$I$87:$I$291,"")+SUMIFS(AI$87:AI$291,AH$87:AH$291,$K10,$G$87:$G$291,$F$10,$I$87:$I$291,$E$9))+(SUMIFS(AI$87:AI$291,AH$87:AH$291,$K10,$G$87:$G$291,$F$11,$I$87:$I$291,"")+SUMIFS(AI$87:AI$291,AH$87:AH$291,$K10,$G$87:$G$291,$F$11,$I$87:$I$291,$E$9))</f>
        <v>0</v>
      </c>
      <c r="AJ10" s="140">
        <f>(SUMIFS(AI$87:AI$291,AH$87:AH$291,$K10,$G$87:$G$291,$F$9,$I$87:$I$291,"")+SUMIFS(AI$87:AI$291,AH$87:AH$291,$K10,$G$87:$G$291,$F$9,$I$87:$I$291,$E$9))+(SUMIFS(AI$87:AI$291,AH$87:AH$291,$K10,$G$87:$G$291,$F$10,$I$87:$I$291,"")+SUMIFS(AI$87:AI$291,AH$87:AH$291,$K10,$G$87:$G$291,$F$10,$I$87:$I$291,$E$9))+(SUMIFS(AI$87:AI$291,AH$87:AH$291,$K10,$G$87:$G$291,$F$11,$I$87:$I$291,"")+SUMIFS(AI$87:AI$291,AH$87:AH$291,$K10,$G$87:$G$291,$F$11,$I$87:$I$291,$E$9))+(SUMIFS(AI$87:AI$291,AH$87:AH$291,$K10,$G$87:$G$291,$F$8,$I$87:$I$291,"")+SUMIFS(AI$87:AI$291,AH$87:AH$291,$K10,$G$87:$G$291,$F$8,$I$87:$I$291,$E$9))</f>
        <v>0</v>
      </c>
      <c r="AL10" s="138">
        <f>(SUMIFS(AL$87:AL$291,AK$87:AK$291,$K10,$G$87:$G$291,$F$9,$I$87:$I$291,"")+SUMIFS(AL$87:AL$291,AK$87:AK$291,$K10,$G$87:$G$291,$F$9,$I$87:$I$291,$E$9))+(SUMIFS(AL$87:AL$291,AK$87:AK$291,$K10,$G$87:$G$291,$F$10,$I$87:$I$291,"")+SUMIFS(AL$87:AL$291,AK$87:AK$291,$K10,$G$87:$G$291,$F$10,$I$87:$I$291,$E$9))+(SUMIFS(AL$87:AL$291,AK$87:AK$291,$K10,$G$87:$G$291,$F$11,$I$87:$I$291,"")+SUMIFS(AL$87:AL$291,AK$87:AK$291,$K10,$G$87:$G$291,$F$11,$I$87:$I$291,$E$9))</f>
        <v>0</v>
      </c>
      <c r="AM10" s="140">
        <f>(SUMIFS(AL$87:AL$291,AK$87:AK$291,$K10,$G$87:$G$291,$F$9,$I$87:$I$291,"")+SUMIFS(AL$87:AL$291,AK$87:AK$291,$K10,$G$87:$G$291,$F$9,$I$87:$I$291,$E$9))+(SUMIFS(AL$87:AL$291,AK$87:AK$291,$K10,$G$87:$G$291,$F$10,$I$87:$I$291,"")+SUMIFS(AL$87:AL$291,AK$87:AK$291,$K10,$G$87:$G$291,$F$10,$I$87:$I$291,$E$9))+(SUMIFS(AL$87:AL$291,AK$87:AK$291,$K10,$G$87:$G$291,$F$11,$I$87:$I$291,"")+SUMIFS(AL$87:AL$291,AK$87:AK$291,$K10,$G$87:$G$291,$F$11,$I$87:$I$291,$E$9))+(SUMIFS(AL$87:AL$291,AK$87:AK$291,$K10,$G$87:$G$291,$F$8,$I$87:$I$291,"")+SUMIFS(AL$87:AL$291,AK$87:AK$291,$K10,$G$87:$G$291,$F$8,$I$87:$I$291,$E$9))</f>
        <v>0</v>
      </c>
      <c r="AO10" s="138">
        <f>(SUMIFS(AO$87:AO$291,AN$87:AN$291,$K10,$G$87:$G$291,$F$9,$I$87:$I$291,"")+SUMIFS(AO$87:AO$291,AN$87:AN$291,$K10,$G$87:$G$291,$F$9,$I$87:$I$291,$E$9))+(SUMIFS(AO$87:AO$291,AN$87:AN$291,$K10,$G$87:$G$291,$F$10,$I$87:$I$291,"")+SUMIFS(AO$87:AO$291,AN$87:AN$291,$K10,$G$87:$G$291,$F$10,$I$87:$I$291,$E$9))+(SUMIFS(AO$87:AO$291,AN$87:AN$291,$K10,$G$87:$G$291,$F$11,$I$87:$I$291,"")+SUMIFS(AO$87:AO$291,AN$87:AN$291,$K10,$G$87:$G$291,$F$11,$I$87:$I$291,$E$9))</f>
        <v>0</v>
      </c>
      <c r="AP10" s="140">
        <f>(SUMIFS(AO$87:AO$291,AN$87:AN$291,$K10,$G$87:$G$291,$F$9,$I$87:$I$291,"")+SUMIFS(AO$87:AO$291,AN$87:AN$291,$K10,$G$87:$G$291,$F$9,$I$87:$I$291,$E$9))+(SUMIFS(AO$87:AO$291,AN$87:AN$291,$K10,$G$87:$G$291,$F$10,$I$87:$I$291,"")+SUMIFS(AO$87:AO$291,AN$87:AN$291,$K10,$G$87:$G$291,$F$10,$I$87:$I$291,$E$9))+(SUMIFS(AO$87:AO$291,AN$87:AN$291,$K10,$G$87:$G$291,$F$11,$I$87:$I$291,"")+SUMIFS(AO$87:AO$291,AN$87:AN$291,$K10,$G$87:$G$291,$F$11,$I$87:$I$291,$E$9))+(SUMIFS(AO$87:AO$291,AN$87:AN$291,$K10,$G$87:$G$291,$F$8,$I$87:$I$291,"")+SUMIFS(AO$87:AO$291,AN$87:AN$291,$K10,$G$87:$G$291,$F$8,$I$87:$I$291,$E$9))</f>
        <v>0</v>
      </c>
    </row>
    <row r="11" spans="4:42" ht="15" hidden="1" x14ac:dyDescent="0.25">
      <c r="F11" s="7" t="s">
        <v>22</v>
      </c>
      <c r="M11" s="141">
        <f>SUM(M7:M10)</f>
        <v>3</v>
      </c>
      <c r="N11" s="141">
        <f>SUM(N7:N10)</f>
        <v>3</v>
      </c>
    </row>
    <row r="12" spans="4:42" hidden="1" x14ac:dyDescent="0.2">
      <c r="M12" s="9"/>
      <c r="N12" s="9"/>
    </row>
    <row r="13" spans="4:42" hidden="1" x14ac:dyDescent="0.2">
      <c r="M13" s="9"/>
      <c r="N13" s="9"/>
      <c r="O13" t="str">
        <f>+$K86</f>
        <v xml:space="preserve">Type of dam </v>
      </c>
      <c r="P13" t="str">
        <f>+P86</f>
        <v>Tas1</v>
      </c>
      <c r="R13" t="str">
        <f>+$K86</f>
        <v xml:space="preserve">Type of dam </v>
      </c>
      <c r="S13" t="str">
        <f>+S86</f>
        <v>Tas2</v>
      </c>
      <c r="U13" t="str">
        <f>+$K86</f>
        <v xml:space="preserve">Type of dam </v>
      </c>
      <c r="V13" t="str">
        <f>+V86</f>
        <v>Tas3</v>
      </c>
      <c r="X13" t="str">
        <f>+$K86</f>
        <v xml:space="preserve">Type of dam </v>
      </c>
      <c r="Y13" t="str">
        <f>+Y86</f>
        <v>Tas4</v>
      </c>
      <c r="AA13" t="str">
        <f>+$K86</f>
        <v xml:space="preserve">Type of dam </v>
      </c>
      <c r="AB13" t="str">
        <f>+AB86</f>
        <v>Tas5</v>
      </c>
      <c r="AD13" t="str">
        <f>+$K86</f>
        <v xml:space="preserve">Type of dam </v>
      </c>
      <c r="AE13" t="str">
        <f>+AE86</f>
        <v>Tas6</v>
      </c>
      <c r="AG13" t="str">
        <f>+$K86</f>
        <v xml:space="preserve">Type of dam </v>
      </c>
      <c r="AH13" t="str">
        <f>+AH86</f>
        <v>Tas7</v>
      </c>
      <c r="AJ13" t="str">
        <f>+$K86</f>
        <v xml:space="preserve">Type of dam </v>
      </c>
      <c r="AK13" t="str">
        <f>+AK86</f>
        <v>Tas8</v>
      </c>
      <c r="AM13" t="str">
        <f>+$K86</f>
        <v xml:space="preserve">Type of dam </v>
      </c>
      <c r="AN13" t="str">
        <f>+AN86</f>
        <v>Tas9</v>
      </c>
    </row>
    <row r="14" spans="4:42" hidden="1" x14ac:dyDescent="0.2">
      <c r="H14" t="s">
        <v>19</v>
      </c>
      <c r="K14" s="8" t="s">
        <v>23</v>
      </c>
      <c r="L14" s="8"/>
      <c r="M14" s="9">
        <f>SUM(Q14:AO14)</f>
        <v>3</v>
      </c>
      <c r="N14" s="9"/>
      <c r="O14" t="str">
        <f>"=Embank."</f>
        <v>=Embank.</v>
      </c>
      <c r="P14" t="str">
        <f>"=D"</f>
        <v>=D</v>
      </c>
      <c r="Q14">
        <f>DSUM($K$86:$AO$565,Q86,O13:P14)</f>
        <v>0</v>
      </c>
      <c r="R14" t="str">
        <f>"=Embank."</f>
        <v>=Embank.</v>
      </c>
      <c r="S14" t="str">
        <f>"=D"</f>
        <v>=D</v>
      </c>
      <c r="T14">
        <f>DSUM($K$86:$AO$565,T86,R13:S14)</f>
        <v>1</v>
      </c>
      <c r="U14" t="str">
        <f>"=Embank."</f>
        <v>=Embank.</v>
      </c>
      <c r="V14" t="str">
        <f>"=D"</f>
        <v>=D</v>
      </c>
      <c r="W14">
        <f>DSUM($K$86:$AO$565,W86,U13:V14)</f>
        <v>1</v>
      </c>
      <c r="X14" t="str">
        <f>"=Embank."</f>
        <v>=Embank.</v>
      </c>
      <c r="Y14" t="str">
        <f>"=D"</f>
        <v>=D</v>
      </c>
      <c r="Z14">
        <f>DSUM($K$86:$AO$565,Z86,X13:Y14)</f>
        <v>0</v>
      </c>
      <c r="AA14" t="str">
        <f>"=Embank."</f>
        <v>=Embank.</v>
      </c>
      <c r="AB14" t="str">
        <f>"=D"</f>
        <v>=D</v>
      </c>
      <c r="AC14">
        <f>DSUM($K$86:$AO$565,AC86,AA13:AB14)</f>
        <v>0</v>
      </c>
      <c r="AD14" t="str">
        <f>"=Embank."</f>
        <v>=Embank.</v>
      </c>
      <c r="AE14" t="str">
        <f>"=D"</f>
        <v>=D</v>
      </c>
      <c r="AF14">
        <f>DSUM($K$86:$AO$565,AF86,AD13:AE14)</f>
        <v>0</v>
      </c>
      <c r="AG14" t="str">
        <f>"=Embank."</f>
        <v>=Embank.</v>
      </c>
      <c r="AH14" t="str">
        <f>"=D"</f>
        <v>=D</v>
      </c>
      <c r="AI14">
        <f>DSUM($K$86:$AO$565,AI86,AG13:AH14)</f>
        <v>0</v>
      </c>
      <c r="AJ14" t="str">
        <f>"=Embank."</f>
        <v>=Embank.</v>
      </c>
      <c r="AK14" t="str">
        <f>"=D"</f>
        <v>=D</v>
      </c>
      <c r="AL14">
        <f>DSUM($K$86:$AO$565,AL86,AJ13:AK14)</f>
        <v>0</v>
      </c>
      <c r="AM14" t="str">
        <f>"=Embank."</f>
        <v>=Embank.</v>
      </c>
      <c r="AN14" t="str">
        <f>"=D"</f>
        <v>=D</v>
      </c>
      <c r="AO14">
        <f>DSUM($K$86:$AO$565,AO86,AM13:AN14)</f>
        <v>1</v>
      </c>
    </row>
    <row r="15" spans="4:42" hidden="1" x14ac:dyDescent="0.2">
      <c r="H15" t="s">
        <v>18</v>
      </c>
      <c r="K15" s="8" t="s">
        <v>23</v>
      </c>
      <c r="L15" s="8"/>
      <c r="M15" s="9">
        <f>SUM(Q15:AO15)</f>
        <v>0</v>
      </c>
      <c r="N15" s="9"/>
      <c r="O15" t="str">
        <f>+$K86</f>
        <v xml:space="preserve">Type of dam </v>
      </c>
      <c r="P15" t="str">
        <f>+P86</f>
        <v>Tas1</v>
      </c>
      <c r="Q15">
        <f>DSUM($K$86:$AO$565,Q86,O15:P16)</f>
        <v>0</v>
      </c>
      <c r="R15" t="str">
        <f>+$K86</f>
        <v xml:space="preserve">Type of dam </v>
      </c>
      <c r="S15" t="str">
        <f>+S86</f>
        <v>Tas2</v>
      </c>
      <c r="T15">
        <f>DSUM($K$86:$AO$565,T86,R15:S16)</f>
        <v>0</v>
      </c>
      <c r="U15" t="str">
        <f>+$K86</f>
        <v xml:space="preserve">Type of dam </v>
      </c>
      <c r="V15" t="str">
        <f>+V86</f>
        <v>Tas3</v>
      </c>
      <c r="W15">
        <f>DSUM($K$86:$AO$565,W86,U15:V16)</f>
        <v>0</v>
      </c>
      <c r="X15" t="str">
        <f>+$K86</f>
        <v xml:space="preserve">Type of dam </v>
      </c>
      <c r="Y15" t="str">
        <f>+Y86</f>
        <v>Tas4</v>
      </c>
      <c r="Z15">
        <f>DSUM($K$86:$AO$565,Z86,X15:Y16)</f>
        <v>0</v>
      </c>
      <c r="AA15" t="str">
        <f>+$K86</f>
        <v xml:space="preserve">Type of dam </v>
      </c>
      <c r="AB15" t="str">
        <f>+AB86</f>
        <v>Tas5</v>
      </c>
      <c r="AC15">
        <f>DSUM($K$86:$AO$565,AC86,AA15:AB16)</f>
        <v>0</v>
      </c>
      <c r="AD15" t="str">
        <f>+$K86</f>
        <v xml:space="preserve">Type of dam </v>
      </c>
      <c r="AE15" t="str">
        <f>+AE86</f>
        <v>Tas6</v>
      </c>
      <c r="AF15">
        <f>DSUM($K$86:$AO$565,AF86,AD15:AE16)</f>
        <v>0</v>
      </c>
      <c r="AG15" t="str">
        <f>+$K86</f>
        <v xml:space="preserve">Type of dam </v>
      </c>
      <c r="AH15" t="str">
        <f>+AH86</f>
        <v>Tas7</v>
      </c>
      <c r="AI15">
        <f>DSUM($K$86:$AO$565,AI86,AG15:AH16)</f>
        <v>0</v>
      </c>
      <c r="AJ15" t="str">
        <f>+$K86</f>
        <v xml:space="preserve">Type of dam </v>
      </c>
      <c r="AK15" t="str">
        <f>+AK86</f>
        <v>Tas8</v>
      </c>
      <c r="AL15">
        <f>DSUM($K$86:$AO$565,AL86,AJ15:AK16)</f>
        <v>0</v>
      </c>
      <c r="AM15" t="str">
        <f>+$K86</f>
        <v xml:space="preserve">Type of dam </v>
      </c>
      <c r="AN15" t="str">
        <f>+AN86</f>
        <v>Tas9</v>
      </c>
      <c r="AO15">
        <f>DSUM($K$86:$AO$565,AO86,AM15:AN16)</f>
        <v>0</v>
      </c>
    </row>
    <row r="16" spans="4:42" hidden="1" x14ac:dyDescent="0.2">
      <c r="K16" s="8"/>
      <c r="L16" s="8"/>
      <c r="M16" s="9">
        <f>SUM(M14:M15)</f>
        <v>3</v>
      </c>
      <c r="N16" s="9"/>
      <c r="O16" t="str">
        <f>"=Concrete"</f>
        <v>=Concrete</v>
      </c>
      <c r="P16" t="str">
        <f>"=D"</f>
        <v>=D</v>
      </c>
      <c r="R16" t="str">
        <f>"=Concrete"</f>
        <v>=Concrete</v>
      </c>
      <c r="S16" t="str">
        <f>"=D"</f>
        <v>=D</v>
      </c>
      <c r="U16" t="str">
        <f>"=Concrete"</f>
        <v>=Concrete</v>
      </c>
      <c r="V16" t="str">
        <f>"=D"</f>
        <v>=D</v>
      </c>
      <c r="X16" t="str">
        <f>"=Concrete"</f>
        <v>=Concrete</v>
      </c>
      <c r="Y16" t="str">
        <f>"=D"</f>
        <v>=D</v>
      </c>
      <c r="AA16" t="str">
        <f>"=Concrete"</f>
        <v>=Concrete</v>
      </c>
      <c r="AB16" t="str">
        <f>"=D"</f>
        <v>=D</v>
      </c>
      <c r="AD16" t="str">
        <f>"=Concrete"</f>
        <v>=Concrete</v>
      </c>
      <c r="AE16" t="str">
        <f>"=D"</f>
        <v>=D</v>
      </c>
      <c r="AG16" t="str">
        <f>"=Concrete"</f>
        <v>=Concrete</v>
      </c>
      <c r="AH16" t="str">
        <f>"=D"</f>
        <v>=D</v>
      </c>
      <c r="AJ16" t="str">
        <f>"=Concrete"</f>
        <v>=Concrete</v>
      </c>
      <c r="AK16" t="str">
        <f>"=D"</f>
        <v>=D</v>
      </c>
      <c r="AM16" t="str">
        <f>"=Concrete"</f>
        <v>=Concrete</v>
      </c>
      <c r="AN16" t="str">
        <f>"=D"</f>
        <v>=D</v>
      </c>
    </row>
    <row r="17" spans="2:46" hidden="1" x14ac:dyDescent="0.2">
      <c r="K17" s="8"/>
      <c r="L17" s="8"/>
      <c r="M17" s="9"/>
      <c r="N17" s="9"/>
      <c r="O17" t="str">
        <f>+$K86</f>
        <v xml:space="preserve">Type of dam </v>
      </c>
    </row>
    <row r="18" spans="2:46" hidden="1" x14ac:dyDescent="0.2">
      <c r="H18" t="s">
        <v>54</v>
      </c>
      <c r="K18" t="s">
        <v>19</v>
      </c>
      <c r="M18" s="9">
        <f>SUM(Q18:AO18)</f>
        <v>3</v>
      </c>
      <c r="N18" s="9"/>
      <c r="O18" t="str">
        <f>"=Arch"</f>
        <v>=Arch</v>
      </c>
      <c r="Q18">
        <f>SUMIF($K$87:$K$563,$K18,Q$87:Q$563)</f>
        <v>0</v>
      </c>
      <c r="T18">
        <f>SUMIF($K$87:$K$563,$K18,T$87:T$563)</f>
        <v>1</v>
      </c>
      <c r="W18">
        <f>SUMIF($K$87:$K$563,$K18,W$87:W$563)</f>
        <v>1</v>
      </c>
      <c r="Z18">
        <f>SUMIF($K$87:$K$563,$K18,Z$87:Z$563)</f>
        <v>0</v>
      </c>
      <c r="AC18">
        <f>SUMIF($K$87:$K$563,$K18,AC$87:AC$563)</f>
        <v>0</v>
      </c>
      <c r="AF18">
        <f>SUMIF($K$87:$K$563,$K18,AF$87:AF$563)</f>
        <v>0</v>
      </c>
      <c r="AI18">
        <f>SUMIF($K$87:$K$563,$K18,AI$87:AI$563)</f>
        <v>0</v>
      </c>
      <c r="AL18">
        <f>SUMIF($K$87:$K$563,$K18,AL$87:AL$563)</f>
        <v>0</v>
      </c>
      <c r="AO18">
        <f>SUMIF($K$87:$K$563,$K18,AO$87:AO$563)</f>
        <v>1</v>
      </c>
    </row>
    <row r="19" spans="2:46" hidden="1" x14ac:dyDescent="0.2">
      <c r="K19" t="s">
        <v>18</v>
      </c>
      <c r="M19" s="9">
        <f>SUM(Q19:AO19)</f>
        <v>0</v>
      </c>
      <c r="N19" s="9"/>
      <c r="O19" t="str">
        <f>+$K86</f>
        <v xml:space="preserve">Type of dam </v>
      </c>
      <c r="Q19">
        <f>SUMIF($K$87:$K$563,$K19,Q$87:Q$563)</f>
        <v>0</v>
      </c>
      <c r="T19">
        <f>SUMIF($K$87:$K$563,$K19,T$87:T$563)</f>
        <v>0</v>
      </c>
      <c r="W19">
        <f>SUMIF($K$87:$K$563,$K19,W$87:W$563)</f>
        <v>0</v>
      </c>
      <c r="Z19">
        <f>SUMIF($K$87:$K$563,$K19,Z$87:Z$563)</f>
        <v>0</v>
      </c>
      <c r="AC19">
        <f>SUMIF($K$87:$K$563,$K19,AC$87:AC$563)</f>
        <v>0</v>
      </c>
      <c r="AF19">
        <f>SUMIF($K$87:$K$563,$K19,AF$87:AF$563)</f>
        <v>0</v>
      </c>
      <c r="AI19">
        <f>SUMIF($K$87:$K$563,$K19,AI$87:AI$563)</f>
        <v>0</v>
      </c>
      <c r="AL19">
        <f>SUMIF($K$87:$K$563,$K19,AL$87:AL$563)</f>
        <v>0</v>
      </c>
      <c r="AO19">
        <f>SUMIF($K$87:$K$563,$K19,AO$87:AO$563)</f>
        <v>0</v>
      </c>
    </row>
    <row r="20" spans="2:46" hidden="1" x14ac:dyDescent="0.2">
      <c r="M20" s="9">
        <f>SUM(M18:M19)</f>
        <v>3</v>
      </c>
      <c r="N20" s="9"/>
      <c r="O20" t="str">
        <f>"=Tailings"</f>
        <v>=Tailings</v>
      </c>
      <c r="Q20" s="159">
        <f>(SUMIFS($Q$87:$Q$291,$G$87:$G$291,$F$9,$I$87:$I$291,"")+SUMIFS($Q$87:$Q$291,$G$87:$G$291,$F$9,$I$87:$I$291,"I"))+(SUMIFS($Q$87:$Q$291,$G$87:$G$291,$F$10,$I$87:$I$291,"")+SUMIFS($Q$87:$Q$291,$G$87:$G$291,$F$10,$I$87:$I$291,"I"))+(SUMIFS($Q$87:$Q$291,$G$87:$G$291,$F$11,$I$87:$I$291,"")+SUMIFS($Q$87:$Q$291,$G$87:$G$291,$F$11,$I$87:$I$291,"I"))+(SUMIFS($Q$87:$Q$291,$G$87:$G$291,$F$8,$I$87:$I$291,"")+SUMIFS($Q$87:$Q$291,$G$87:$G$291,$F$8,$I$87:$I$291,"I"))</f>
        <v>0</v>
      </c>
      <c r="R20" s="161">
        <f>(COUNTIFS($Q$87:$Q$291,"&gt;0",$G$87:$G$291,$F$9,$I$87:$I$291,"")+COUNTIFS($Q$87:$Q$291,"&gt;0",$G$87:$G$291,$F$9,$I$87:$I$291,"I"))+(COUNTIFS($Q$87:$Q$291,"&gt;0",$G$87:$G$291,$F$10,$I$87:$I$291,"")+COUNTIFS($Q$87:$Q$291,"&gt;0",$G$87:$G$291,$F$10,$I$87:$I$291,"I"))+(COUNTIFS($Q$87:$Q$291,"&gt;0",$G$87:$G$291,$F$11,$I$87:$I$291,"")+COUNTIFS($Q$87:$Q$291,"&gt;0",$G$87:$G$291,$F$11,$I$87:$I$291,"I"))+(COUNTIFS($Q$87:$Q$291,"&gt;0",$G$87:$G$291,$F$8,$I$87:$I$291,"")+COUNTIFS($Q$87:$Q$291,"&gt;0",$G$87:$G$291,$F$8,$I$87:$I$291,"I"))</f>
        <v>0</v>
      </c>
      <c r="T20" s="159">
        <f>(SUMIFS($T$87:$T$291,$G$87:$G$291,$F$9,$I$87:$I$291,"")+SUMIFS($T$87:$T$291,$G$87:$G$291,$F$9,$I$87:$I$291,"I"))+(SUMIFS($T$87:$T$291,$G$87:$G$291,$F$10,$I$87:$I$291,"")+SUMIFS($T$87:$T$291,$G$87:$G$291,$F$10,$I$87:$I$291,"I"))+(SUMIFS($T$87:$T$291,$G$87:$G$291,$F$11,$I$87:$I$291,"")+SUMIFS($T$87:$T$291,$G$87:$G$291,$F$11,$I$87:$I$291,"I"))+(SUMIFS($T$87:$T$291,$G$87:$G$291,$F$8,$I$87:$I$291,"")+SUMIFS($T$87:$T$291,$G$87:$G$291,$F$8,$I$87:$I$291,"I"))</f>
        <v>1</v>
      </c>
      <c r="U20" s="161">
        <f>(COUNTIFS($T$87:$T$291,"&gt;0",$G$87:$G$291,$F$9,$I$87:$I$291,"")+COUNTIFS($T$87:$T$291,"&gt;0",$G$87:$G$291,$F$9,$I$87:$I$291,"I"))+(COUNTIFS($T$87:$T$291,"&gt;0",$G$87:$G$291,$F$10,$I$87:$I$291,"")+COUNTIFS($T$87:$T$291,"&gt;0",$G$87:$G$291,$F$10,$I$87:$I$291,"I"))+(COUNTIFS($T$87:$T$291,"&gt;0",$G$87:$G$291,$F$11,$I$87:$I$291,"")+COUNTIFS($T$87:$T$291,"&gt;0",$G$87:$G$291,$F$11,$I$87:$I$291,"I"))+(COUNTIFS($T$87:$T$291,"&gt;0",$G$87:$G$291,$F$8,$I$87:$I$291,"")+COUNTIFS($T$87:$T$291,"&gt;0",$G$87:$G$291,$F$8,$I$87:$I$291,"I"))</f>
        <v>1</v>
      </c>
      <c r="W20" s="159">
        <f>(SUMIFS($W$87:$W$291,$G$87:$G$291,$F$9,$I$87:$I$291,"")+SUMIFS($W$87:$W$291,$G$87:$G$291,$F$9,$I$87:$I$291,"I"))+(SUMIFS($W$87:$W$291,$G$87:$G$291,$F$10,$I$87:$I$291,"")+SUMIFS($W$87:$W$291,$G$87:$G$291,$F$10,$I$87:$I$291,"I"))+(SUMIFS($W$87:$W$291,$G$87:$G$291,$F$11,$I$87:$I$291,"")+SUMIFS($W$87:$W$291,$G$87:$G$291,$F$11,$I$87:$I$291,"I"))+(SUMIFS($W$87:$W$291,$G$87:$G$291,$F$8,$I$87:$I$291,"")+SUMIFS($W$87:$W$291,$G$87:$G$291,$F$8,$I$87:$I$291,"I"))</f>
        <v>1</v>
      </c>
      <c r="X20" s="161">
        <f>(COUNTIFS($W$87:$W$291,"&gt;0",$G$87:$G$291,$F$9,$I$87:$I$291,"")+COUNTIFS($W$87:$W$291,"&gt;0",$G$87:$G$291,$F$9,$I$87:$I$291,"I"))+(COUNTIFS($W$87:$W$291,"&gt;0",$G$87:$G$291,$F$10,$I$87:$I$291,"")+COUNTIFS($W$87:$W$291,"&gt;0",$G$87:$G$291,$F$10,$I$87:$I$291,"I"))+(COUNTIFS($W$87:$W$291,"&gt;0",$G$87:$G$291,$F$11,$I$87:$I$291,"")+COUNTIFS($W$87:$W$291,"&gt;0",$G$87:$G$291,$F$11,$I$87:$I$291,"I"))+(COUNTIFS($W$87:$W$291,"&gt;0",$G$87:$G$291,$F$8,$I$87:$I$291,"")+COUNTIFS($W$87:$W$291,"&gt;0",$G$87:$G$291,$F$8,$I$87:$I$291,"I"))</f>
        <v>1</v>
      </c>
      <c r="Z20" s="159">
        <f>(SUMIFS($Z$87:$Z$291,$G$87:$G$291,$F$9,$I$87:$I$291,"")+SUMIFS($Z$87:$Z$291,$G$87:$G$291,$F$9,$I$87:$I$291,"I"))+(SUMIFS($Z$87:$Z$291,$G$87:$G$291,$F$10,$I$87:$I$291,"")+SUMIFS($Z$87:$Z$291,$G$87:$G$291,$F$10,$I$87:$I$291,"I"))+(SUMIFS($Z$87:$Z$291,$G$87:$G$291,$F$11,$I$87:$I$291,"")+SUMIFS($Z$87:$Z$291,$G$87:$G$291,$F$11,$I$87:$I$291,"I"))+(SUMIFS($Z$87:$Z$291,$G$87:$G$291,$F$8,$I$87:$I$291,"")+SUMIFS($Z$87:$Z$291,$G$87:$G$291,$F$8,$I$87:$I$291,"I"))</f>
        <v>0</v>
      </c>
      <c r="AA20" s="161">
        <f>(COUNTIFS($Z$87:$Z$291,"&gt;0",$G$87:$G$291,$F$9,$I$87:$I$291,"")+COUNTIFS($Z$87:$Z$291,"&gt;0",$G$87:$G$291,$F$9,$I$87:$I$291,"I"))+(COUNTIFS($Z$87:$Z$291,"&gt;0",$G$87:$G$291,$F$10,$I$87:$I$291,"")+COUNTIFS($Z$87:$Z$291,"&gt;0",$G$87:$G$291,$F$10,$I$87:$I$291,"I"))+(COUNTIFS($Z$87:$Z$291,"&gt;0",$G$87:$G$291,$F$11,$I$87:$I$291,"")+COUNTIFS($Z$87:$Z$291,"&gt;0",$G$87:$G$291,$F$11,$I$87:$I$291,"I"))+(COUNTIFS($Z$87:$Z$291,"&gt;0",$G$87:$G$291,$F$8,$I$87:$I$291,"")+COUNTIFS($T$87:$T$291,"&gt;0",$G$87:$G$291,$F$8,$I$87:$I$291,"I"))</f>
        <v>0</v>
      </c>
      <c r="AC20" s="159">
        <f>(SUMIFS($AC$87:$AC$291,$G$87:$G$291,$F$9,$I$87:$I$291,"")+SUMIFS($AC$87:$AC$291,$G$87:$G$291,$F$9,$I$87:$I$291,"I"))+(SUMIFS($AC$87:$AC$291,$G$87:$G$291,$F$10,$I$87:$I$291,"")+SUMIFS($AC$87:$AC$291,$G$87:$G$291,$F$10,$I$87:$I$291,"I"))+(SUMIFS($AC$87:$AC$291,$G$87:$G$291,$F$11,$I$87:$I$291,"")+SUMIFS($AC$87:$AC$291,$G$87:$G$291,$F$11,$I$87:$I$291,"I"))+(SUMIFS($AC$87:$AC$291,$G$87:$G$291,$F$8,$I$87:$I$291,"")+SUMIFS($AC$87:$AC$291,$G$87:$G$291,$F$8,$I$87:$I$291,"I"))</f>
        <v>0</v>
      </c>
      <c r="AD20" s="161">
        <f>(COUNTIFS($AC$87:$AC$291,"&gt;0",$G$87:$G$291,$F$9,$I$87:$I$291,"")+COUNTIFS($AC$87:$AC$291,"&gt;0",$G$87:$G$291,$F$9,$I$87:$I$291,"I"))+(COUNTIFS($AC$87:$AC$291,"&gt;0",$G$87:$G$291,$F$10,$I$87:$I$291,"")+COUNTIFS($AC$87:$AC$291,"&gt;0",$G$87:$G$291,$F$10,$I$87:$I$291,"I"))+(COUNTIFS($AC$87:$AC$291,"&gt;0",$G$87:$G$291,$F$11,$I$87:$I$291,"")+COUNTIFS($AC$87:$AC$291,"&gt;0",$G$87:$G$291,$F$11,$I$87:$I$291,"I"))+(COUNTIFS($AC$87:$AC$291,"&gt;0",$G$87:$G$291,$F$8,$I$87:$I$291,"")+COUNTIFS($T$87:$T$291,"&gt;0",$G$87:$G$291,$F$8,$I$87:$I$291,"I"))</f>
        <v>0</v>
      </c>
      <c r="AF20" s="159">
        <f>(SUMIFS($AF$87:$AF$291,$G$87:$G$291,$F$9,$I$87:$I$291,"")+SUMIFS($AF$87:$AF$291,$G$87:$G$291,$F$9,$I$87:$I$291,"I"))+(SUMIFS($AF$87:$AF$291,$G$87:$G$291,$F$10,$I$87:$I$291,"")+SUMIFS($AF$87:$AF$291,$G$87:$G$291,$F$10,$I$87:$I$291,"I"))+(SUMIFS($AF$87:$AF$291,$G$87:$G$291,$F$11,$I$87:$I$291,"")+SUMIFS($AF$87:$AF$291,$G$87:$G$291,$F$11,$I$87:$I$291,"I"))+(SUMIFS($AF$87:$AF$291,$G$87:$G$291,$F$8,$I$87:$I$291,"")+SUMIFS($AF$87:$AF$291,$G$87:$G$291,$F$8,$I$87:$I$291,"I"))</f>
        <v>0</v>
      </c>
      <c r="AG20" s="161">
        <f>(COUNTIFS($AF$87:$AF$291,"&gt;0",$G$87:$G$291,$F$9,$I$87:$I$291,"")+COUNTIFS($AF$87:$AF$291,"&gt;0",$G$87:$G$291,$F$9,$I$87:$I$291,"I"))+(COUNTIFS($AF$87:$AF$291,"&gt;0",$G$87:$G$291,$F$10,$I$87:$I$291,"")+COUNTIFS($AF$87:$AF$291,"&gt;0",$G$87:$G$291,$F$10,$I$87:$I$291,"I"))+(COUNTIFS($AF$87:$AF$291,"&gt;0",$G$87:$G$291,$F$11,$I$87:$I$291,"")+COUNTIFS($AF$87:$AF$291,"&gt;0",$G$87:$G$291,$F$11,$I$87:$I$291,"I"))+(COUNTIFS($AF$87:$AF$291,"&gt;0",$G$87:$G$291,$F$8,$I$87:$I$291,"")+COUNTIFS($AF$87:$AF$291,"&gt;0",$G$87:$G$291,$F$8,$I$87:$I$291,"I"))</f>
        <v>0</v>
      </c>
      <c r="AI20" s="159">
        <f>(SUMIFS($AI$87:$AI$291,$G$87:$G$291,$F$9,$I$87:$I$291,"")+SUMIFS($AI$87:$AI$291,$G$87:$G$291,$F$9,$I$87:$I$291,"I"))+(SUMIFS($AI$87:$AI$291,$G$87:$G$291,$F$10,$I$87:$I$291,"")+SUMIFS($AI$87:$AI$291,$G$87:$G$291,$F$10,$I$87:$I$291,"I"))+(SUMIFS($AI$87:$AI$291,$G$87:$G$291,$F$11,$I$87:$I$291,"")+SUMIFS($AI$87:$AI$291,$G$87:$G$291,$F$11,$I$87:$I$291,"I"))+(SUMIFS($AI$87:$AI$291,$G$87:$G$291,$F$8,$I$87:$I$291,"")+SUMIFS($AI$87:$AI$291,$G$87:$G$291,$F$8,$I$87:$I$291,"I"))</f>
        <v>0</v>
      </c>
      <c r="AJ20" s="161">
        <f>(COUNTIFS($AI$87:$AI$291,"&gt;0",$G$87:$G$291,$F$9,$I$87:$I$291,"")+COUNTIFS($AI$87:$AI$291,"&gt;0",$G$87:$G$291,$F$9,$I$87:$I$291,"I"))+(COUNTIFS($AI$87:$AI$291,"&gt;0",$G$87:$G$291,$F$10,$I$87:$I$291,"")+COUNTIFS($AI$87:$AI$291,"&gt;0",$G$87:$G$291,$F$10,$I$87:$I$291,"I"))+(COUNTIFS($AI$87:$AI$291,"&gt;0",$G$87:$G$291,$F$11,$I$87:$I$291,"")+COUNTIFS($AI$87:$AI$291,"&gt;0",$G$87:$G$291,$F$11,$I$87:$I$291,"I"))+(COUNTIFS($AI$87:$AI$291,"&gt;0",$G$87:$G$291,$F$8,$I$87:$I$291,"")+COUNTIFS($AI$87:$AI$291,"&gt;0",$G$87:$G$291,$F$8,$I$87:$I$291,"I"))</f>
        <v>0</v>
      </c>
      <c r="AL20" s="159">
        <f>(SUMIFS($AL$87:$AL$291,$G$87:$G$291,$F$9,$I$87:$I$291,"")+SUMIFS($AL$87:$AL$291,$G$87:$G$291,$F$9,$I$87:$I$291,"I"))+(SUMIFS($AL$87:$AL$291,$G$87:$G$291,$F$10,$I$87:$I$291,"")+SUMIFS($AL$87:$AL$291,$G$87:$G$291,$F$10,$I$87:$I$291,"I"))+(SUMIFS($AL$87:$AL$291,$G$87:$G$291,$F$11,$I$87:$I$291,"")+SUMIFS($AL$87:$AL$291,$G$87:$G$291,$F$11,$I$87:$I$291,"I"))+(SUMIFS($AL$87:$AL$291,$G$87:$G$291,$F$8,$I$87:$I$291,"")+SUMIFS($AL$87:$AL$291,$G$87:$G$291,$F$8,$I$87:$I$291,"I"))</f>
        <v>0</v>
      </c>
      <c r="AM20" s="161">
        <f>(COUNTIFS($AL$87:$AL$291,"&gt;0",$G$87:$G$291,$F$9,$I$87:$I$291,"")+COUNTIFS($AL$87:$AL$291,"&gt;0",$G$87:$G$291,$F$9,$I$87:$I$291,"I"))+(COUNTIFS($AL$87:$AL$291,"&gt;0",$G$87:$G$291,$F$10,$I$87:$I$291,"")+COUNTIFS($AL$87:$AL$291,"&gt;0",$G$87:$G$291,$F$10,$I$87:$I$291,"I"))+(COUNTIFS($AL$87:$AL$291,"&gt;0",$G$87:$G$291,$F$11,$I$87:$I$291,"")+COUNTIFS($AL$87:$AL$291,"&gt;0",$G$87:$G$291,$F$11,$I$87:$I$291,"I"))+(COUNTIFS($AL$87:$AL$291,"&gt;0",$G$87:$G$291,$F$8,$I$87:$I$291,"")+COUNTIFS($AL$87:$AL$291,"&gt;0",$G$87:$G$291,$F$8,$I$87:$I$291,"I"))</f>
        <v>0</v>
      </c>
      <c r="AO20" s="159">
        <f>(SUMIFS($AO$87:$AO$291,$G$87:$G$291,$F$9,$I$87:$I$291,"")+SUMIFS($AO$87:$AO$291,$G$87:$G$291,$F$9,$I$87:$I$291,"I"))+(SUMIFS($AO$87:$AO$291,$G$87:$G$291,$F$10,$I$87:$I$291,"")+SUMIFS($AO$87:$AO$291,$G$87:$G$291,$F$10,$I$87:$I$291,"I"))+(SUMIFS($AO$87:$AO$291,$G$87:$G$291,$F$11,$I$87:$I$291,"")+SUMIFS($AO$87:$AO$291,$G$87:$G$291,$F$11,$I$87:$I$291,"I"))+(SUMIFS($AO$87:$AO$291,$G$87:$G$291,$F$8,$I$87:$I$291,"")+SUMIFS($AO$87:$AO$291,$G$87:$G$291,$F$8,$I$87:$I$291,"I"))</f>
        <v>1</v>
      </c>
      <c r="AP20" s="161">
        <f>(COUNTIFS($AO$87:$AO$291,"&gt;0",$G$87:$G$291,$F$9,$I$87:$I$291,"")+COUNTIFS($AO$87:$AO$291,"&gt;0",$G$87:$G$291,$F$9,$I$87:$I$291,"I"))+(COUNTIFS($AO$87:$AO$291,"&gt;0",$G$87:$G$291,$F$10,$I$87:$I$291,"")+COUNTIFS($AO$87:$AO$291,"&gt;0",$G$87:$G$291,$F$10,$I$87:$I$291,"I"))+(COUNTIFS($AO$87:$AO$291,"&gt;0",$G$87:$G$291,$F$11,$I$87:$I$291,"")+COUNTIFS($AO$87:$AO$291,"&gt;0",$G$87:$G$291,$F$11,$I$87:$I$291,"I"))+(COUNTIFS($AO$87:$AO$291,"&gt;0",$G$87:$G$291,$F$8,$I$87:$I$291,"")+COUNTIFS($AO$87:$AO$291,"&gt;0",$G$87:$G$291,$F$8,$I$87:$I$291,"I"))</f>
        <v>1</v>
      </c>
    </row>
    <row r="21" spans="2:46" hidden="1" x14ac:dyDescent="0.2">
      <c r="K21" t="s">
        <v>17</v>
      </c>
      <c r="M21" s="10">
        <f>+AQ21</f>
        <v>3</v>
      </c>
      <c r="N21" s="10"/>
      <c r="O21" t="str">
        <f>+$K86</f>
        <v xml:space="preserve">Type of dam </v>
      </c>
      <c r="Q21" s="160">
        <f>(SUMIFS($Q$87:$Q$291,$G$87:$G$291,$F$9,$I$87:$I$291,"")+SUMIFS($Q$87:$Q$291,$G$87:$G$291,$F$9,$I$87:$I$291,"I"))+(SUMIFS($Q$87:$Q$291,$G$87:$G$291,$F$10,$I$87:$I$291,"")+SUMIFS($Q$87:$Q$291,$G$87:$G$291,$F$10,$I$87:$I$291,"I"))+(SUMIFS($Q$87:$Q$291,$G$87:$G$291,$F$11,$I$87:$I$291,"")+SUMIFS($Q$87:$Q$291,$G$87:$G$291,$F$11,$I$87:$I$291,"I"))</f>
        <v>0</v>
      </c>
      <c r="R21" s="160">
        <f>(COUNTIFS($Q$87:$Q$291,"&gt;0",$G$87:$G$291,$F$9,$I$87:$I$291,"")+COUNTIFS($Q$87:$Q$291,"&gt;0",$G$87:$G$291,$F$9,$I$87:$I$291,"I"))+(COUNTIFS($Q$87:$Q$291,"&gt;0",$G$87:$G$291,$F$10,$I$87:$I$291,"")+COUNTIFS($Q$87:$Q$291,"&gt;0",$G$87:$G$291,$F$10,$I$87:$I$291,"I"))+(COUNTIFS($Q$87:$Q$291,"&gt;0",$G$87:$G$291,$F$11,$I$87:$I$291,"")+COUNTIFS($Q$87:$Q$291,"&gt;0",$G$87:$G$291,$F$11,$I$87:$I$291,"I"))</f>
        <v>0</v>
      </c>
      <c r="T21" s="160">
        <f>(SUMIFS($T$87:$T$291,$G$87:$G$291,$F$9,$I$87:$I$291,"")+SUMIFS($T$87:$T$291,$G$87:$G$291,$F$9,$I$87:$I$291,"I"))+(SUMIFS($T$87:$T$291,$G$87:$G$291,$F$10,$I$87:$I$291,"")+SUMIFS($T$87:$T$291,$G$87:$G$291,$F$10,$I$87:$I$291,"I"))+(SUMIFS($T$87:$T$291,$G$87:$G$291,$F$11,$I$87:$I$291,"")+SUMIFS($T$87:$T$291,$G$87:$G$291,$F$11,$I$87:$I$291,"I"))</f>
        <v>1</v>
      </c>
      <c r="U21" s="160">
        <f>(COUNTIFS($T$87:$T$291,"&gt;0",$G$87:$G$291,$F$9,$I$87:$I$291,"")+COUNTIFS($T$87:$T$291,"&gt;0",$G$87:$G$291,$F$9,$I$87:$I$291,"I"))+(COUNTIFS($T$87:$T$291,"&gt;0",$G$87:$G$291,$F$10,$I$87:$I$291,"")+COUNTIFS($T$87:$T$291,"&gt;0",$G$87:$G$291,$F$10,$I$87:$I$291,"I"))+(COUNTIFS($T$87:$T$291,"&gt;0",$G$87:$G$291,$F$11,$I$87:$I$291,"")+COUNTIFS($T$87:$T$291,"&gt;0",$G$87:$G$291,$F$11,$I$87:$I$291,"I"))</f>
        <v>1</v>
      </c>
      <c r="W21" s="160">
        <f>(SUMIFS($W$87:$W$291,$G$87:$G$291,$F$9,$I$87:$I$291,"")+SUMIFS($W$87:$W$291,$G$87:$G$291,$F$9,$I$87:$I$291,"I"))+(SUMIFS($W$87:$W$291,$G$87:$G$291,$F$10,$I$87:$I$291,"")+SUMIFS($W$87:$W$291,$G$87:$G$291,$F$10,$I$87:$I$291,"I"))+(SUMIFS($W$87:$W$291,$G$87:$G$291,$F$11,$I$87:$I$291,"")+SUMIFS($W$87:$W$291,$G$87:$G$291,$F$11,$I$87:$I$291,"I"))</f>
        <v>1</v>
      </c>
      <c r="X21" s="160">
        <f>(COUNTIFS($W$87:$W$291,"&gt;0",$G$87:$G$291,$F$9,$I$87:$I$291,"")+COUNTIFS($W$87:$W$291,"&gt;0",$G$87:$G$291,$F$9,$I$87:$I$291,"I"))+(COUNTIFS($W$87:$W$291,"&gt;0",$G$87:$G$291,$F$10,$I$87:$I$291,"")+COUNTIFS($W$87:$W$291,"&gt;0",$G$87:$G$291,$F$10,$I$87:$I$291,"I"))+(COUNTIFS($W$87:$W$291,"&gt;0",$G$87:$G$291,$F$11,$I$87:$I$291,"")+COUNTIFS($W$87:$W$291,"&gt;0",$G$87:$G$291,$F$11,$I$87:$I$291,"I"))</f>
        <v>1</v>
      </c>
      <c r="Z21" s="160">
        <f>(SUMIFS($Z$87:$Z$291,$G$87:$G$291,$F$9,$I$87:$I$291,"")+SUMIFS($Z$87:$Z$291,$G$87:$G$291,$F$9,$I$87:$I$291,"I"))+(SUMIFS($Z$87:$Z$291,$G$87:$G$291,$F$10,$I$87:$I$291,"")+SUMIFS($Z$87:$Z$291,$G$87:$G$291,$F$10,$I$87:$I$291,"I"))+(SUMIFS($Z$87:$Z$291,$G$87:$G$291,$F$11,$I$87:$I$291,"")+SUMIFS($Z$87:$Z$291,$G$87:$G$291,$F$11,$I$87:$I$291,"I"))</f>
        <v>0</v>
      </c>
      <c r="AA21" s="160">
        <f>(COUNTIFS($Z$87:$Z$291,"&gt;0",$G$87:$G$291,$F$9,$I$87:$I$291,"")+COUNTIFS($Z$87:$Z$291,"&gt;0",$G$87:$G$291,$F$9,$I$87:$I$291,"I"))+(COUNTIFS($Z$87:$Z$291,"&gt;0",$G$87:$G$291,$F$10,$I$87:$I$291,"")+COUNTIFS($Z$87:$Z$291,"&gt;0",$G$87:$G$291,$F$10,$I$87:$I$291,"I"))+(COUNTIFS($Z$87:$Z$291,"&gt;0",$G$87:$G$291,$F$11,$I$87:$I$291,"")+COUNTIFS($Z$87:$Z$291,"&gt;0",$G$87:$G$291,$F$11,$I$87:$I$291,"I"))</f>
        <v>0</v>
      </c>
      <c r="AC21" s="160">
        <f>(SUMIFS($AC$87:$AC$291,$G$87:$G$291,$F$9,$I$87:$I$291,"")+SUMIFS($AC$87:$AC$291,$G$87:$G$291,$F$9,$I$87:$I$291,"I"))+(SUMIFS($AC$87:$AC$291,$G$87:$G$291,$F$10,$I$87:$I$291,"")+SUMIFS($AC$87:$AC$291,$G$87:$G$291,$F$10,$I$87:$I$291,"I"))+(SUMIFS($AC$87:$AC$291,$G$87:$G$291,$F$11,$I$87:$I$291,"")+SUMIFS($AC$87:$AC$291,$G$87:$G$291,$F$11,$I$87:$I$291,"I"))</f>
        <v>0</v>
      </c>
      <c r="AD21" s="160">
        <f>(COUNTIFS($AC$87:$AC$291,"&gt;0",$G$87:$G$291,$F$9,$I$87:$I$291,"")+COUNTIFS($AC$87:$AC$291,"&gt;0",$G$87:$G$291,$F$9,$I$87:$I$291,"I"))+(COUNTIFS($AC$87:$AC$291,"&gt;0",$G$87:$G$291,$F$10,$I$87:$I$291,"")+COUNTIFS($AC$87:$AC$291,"&gt;0",$G$87:$G$291,$F$10,$I$87:$I$291,"I"))+(COUNTIFS($AC$87:$AC$291,"&gt;0",$G$87:$G$291,$F$11,$I$87:$I$291,"")+COUNTIFS($AC$87:$AC$291,"&gt;0",$G$87:$G$291,$F$11,$I$87:$I$291,"I"))</f>
        <v>0</v>
      </c>
      <c r="AF21" s="160">
        <f>(SUMIFS($AF$87:$AF$291,$G$87:$G$291,$F$9,$I$87:$I$291,"")+SUMIFS($AF$87:$AF$291,$G$87:$G$291,$F$9,$I$87:$I$291,"I"))+(SUMIFS($AF$87:$AF$291,$G$87:$G$291,$F$10,$I$87:$I$291,"")+SUMIFS($AF$87:$AF$291,$G$87:$G$291,$F$10,$I$87:$I$291,"I"))+(SUMIFS($AF$87:$AF$291,$G$87:$G$291,$F$11,$I$87:$I$291,"")+SUMIFS($AF$87:$AF$291,$G$87:$G$291,$F$11,$I$87:$I$291,"I"))</f>
        <v>0</v>
      </c>
      <c r="AG21" s="160">
        <f>(COUNTIFS($AF$87:$AF$291,"&gt;0",$G$87:$G$291,$F$9,$I$87:$I$291,"")+COUNTIFS($AF$87:$AF$291,"&gt;0",$G$87:$G$291,$F$9,$I$87:$I$291,"I"))+(COUNTIFS($AF$87:$AF$291,"&gt;0",$G$87:$G$291,$F$10,$I$87:$I$291,"")+COUNTIFS($AF$87:$AF$291,"&gt;0",$G$87:$G$291,$F$10,$I$87:$I$291,"I"))+(COUNTIFS($AF$87:$AF$291,"&gt;0",$G$87:$G$291,$F$11,$I$87:$I$291,"")+COUNTIFS($AF$87:$AF$291,"&gt;0",$G$87:$G$291,$F$11,$I$87:$I$291,"I"))</f>
        <v>0</v>
      </c>
      <c r="AI21" s="160">
        <f>(SUMIFS($AI$87:$AI$291,$G$87:$G$291,$F$9,$I$87:$I$291,"")+SUMIFS($AI$87:$AI$291,$G$87:$G$291,$F$9,$I$87:$I$291,"I"))+(SUMIFS($AI$87:$AI$291,$G$87:$G$291,$F$10,$I$87:$I$291,"")+SUMIFS($AI$87:$AI$291,$G$87:$G$291,$F$10,$I$87:$I$291,"I"))+(SUMIFS($AI$87:$AI$291,$G$87:$G$291,$F$11,$I$87:$I$291,"")+SUMIFS($AI$87:$AI$291,$G$87:$G$291,$F$11,$I$87:$I$291,"I"))</f>
        <v>0</v>
      </c>
      <c r="AJ21" s="160">
        <f>(COUNTIFS($AI$87:$AI$291,"&gt;0",$G$87:$G$291,$F$9,$I$87:$I$291,"")+COUNTIFS($AI$87:$AI$291,"&gt;0",$G$87:$G$291,$F$9,$I$87:$I$291,"I"))+(COUNTIFS($AI$87:$AI$291,"&gt;0",$G$87:$G$291,$F$10,$I$87:$I$291,"")+COUNTIFS($AI$87:$AI$291,"&gt;0",$G$87:$G$291,$F$10,$I$87:$I$291,"I"))+(COUNTIFS($AI$87:$AI$291,"&gt;0",$G$87:$G$291,$F$11,$I$87:$I$291,"")+COUNTIFS($AI$87:$AI$291,"&gt;0",$G$87:$G$291,$F$11,$I$87:$I$291,"I"))</f>
        <v>0</v>
      </c>
      <c r="AL21" s="160">
        <f>(SUMIFS($AL$87:$AL$291,$G$87:$G$291,$F$9,$I$87:$I$291,"")+SUMIFS($AL$87:$AL$291,$G$87:$G$291,$F$9,$I$87:$I$291,"I"))+(SUMIFS($AL$87:$AL$291,$G$87:$G$291,$F$10,$I$87:$I$291,"")+SUMIFS($AL$87:$AL$291,$G$87:$G$291,$F$10,$I$87:$I$291,"I"))+(SUMIFS($AL$87:$AL$291,$G$87:$G$291,$F$11,$I$87:$I$291,"")+SUMIFS($AL$87:$AL$291,$G$87:$G$291,$F$11,$I$87:$I$291,"I"))</f>
        <v>0</v>
      </c>
      <c r="AM21" s="160">
        <f>(COUNTIFS($AL$87:$AL$291,"&gt;0",$G$87:$G$291,$F$9,$I$87:$I$291,"")+COUNTIFS($AL$87:$AL$291,"&gt;0",$G$87:$G$291,$F$9,$I$87:$I$291,"I"))+(COUNTIFS($AL$87:$AL$291,"&gt;0",$G$87:$G$291,$F$10,$I$87:$I$291,"")+COUNTIFS($AL$87:$AL$291,"&gt;0",$G$87:$G$291,$F$10,$I$87:$I$291,"I"))+(COUNTIFS($AL$87:$AL$291,"&gt;0",$G$87:$G$291,$F$11,$I$87:$I$291,"")+COUNTIFS($AL$87:$AL$291,"&gt;0",$G$87:$G$291,$F$11,$I$87:$I$291,"I"))</f>
        <v>0</v>
      </c>
      <c r="AO21" s="160">
        <f>(SUMIFS($AO$87:$AO$291,$G$87:$G$291,$F$9,$I$87:$I$291,"")+SUMIFS($AO$87:$AO$291,$G$87:$G$291,$F$9,$I$87:$I$291,"I"))+(SUMIFS($AO$87:$AO$291,$G$87:$G$291,$F$10,$I$87:$I$291,"")+SUMIFS($AO$87:$AO$291,$G$87:$G$291,$F$10,$I$87:$I$291,"I"))+(SUMIFS($AO$87:$AO$291,$G$87:$G$291,$F$11,$I$87:$I$291,"")+SUMIFS($AO$87:$AO$291,$G$87:$G$291,$F$11,$I$87:$I$291,"I"))</f>
        <v>1</v>
      </c>
      <c r="AP21" s="160">
        <f>(COUNTIFS($AO$87:$AO$291,"&gt;0",$G$87:$G$291,$F$9,$I$87:$I$291,"")+COUNTIFS($AO$87:$AO$291,"&gt;0",$G$87:$G$291,$F$9,$I$87:$I$291,"I"))+(COUNTIFS($AO$87:$AO$291,"&gt;0",$G$87:$G$291,$F$10,$I$87:$I$291,"")+COUNTIFS($AO$87:$AO$291,"&gt;0",$G$87:$G$291,$F$10,$I$87:$I$291,"I"))+(COUNTIFS($AO$87:$AO$291,"&gt;0",$G$87:$G$291,$F$11,$I$87:$I$291,"")+COUNTIFS($AO$87:$AO$291,"&gt;0",$G$87:$G$291,$F$11,$I$87:$I$291,"I"))</f>
        <v>1</v>
      </c>
      <c r="AQ21" s="4">
        <f>SUM(AP87:AP291)</f>
        <v>3</v>
      </c>
    </row>
    <row r="22" spans="2:46" hidden="1" x14ac:dyDescent="0.2">
      <c r="O22" t="str">
        <f>"=Reservoirs Conc"</f>
        <v>=Reservoirs Conc</v>
      </c>
    </row>
    <row r="23" spans="2:46" ht="14.25" hidden="1" customHeight="1" thickBot="1" x14ac:dyDescent="0.25"/>
    <row r="24" spans="2:46" ht="17.25" hidden="1" customHeight="1" thickTop="1" thickBot="1" x14ac:dyDescent="0.3">
      <c r="B24" s="512" t="s">
        <v>28</v>
      </c>
      <c r="C24" s="512"/>
      <c r="D24" s="512"/>
      <c r="E24" s="512"/>
      <c r="F24" s="512"/>
      <c r="G24" s="512"/>
      <c r="H24" s="512"/>
      <c r="I24" s="70"/>
      <c r="J24" s="70"/>
      <c r="O24" s="516" t="s">
        <v>82</v>
      </c>
      <c r="P24" s="517"/>
      <c r="Q24" s="517"/>
      <c r="R24" s="517"/>
      <c r="S24" s="517"/>
      <c r="T24" s="517"/>
      <c r="U24" s="517"/>
      <c r="V24" s="517"/>
      <c r="W24" s="517"/>
      <c r="X24" s="517"/>
      <c r="Y24" s="517"/>
      <c r="Z24" s="518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</row>
    <row r="25" spans="2:46" ht="36.75" hidden="1" customHeight="1" thickBot="1" x14ac:dyDescent="0.3">
      <c r="B25" s="23" t="s">
        <v>77</v>
      </c>
      <c r="C25" s="22" t="s">
        <v>53</v>
      </c>
      <c r="D25" s="24" t="s">
        <v>19</v>
      </c>
      <c r="E25" s="24" t="s">
        <v>63</v>
      </c>
      <c r="F25" s="24" t="s">
        <v>18</v>
      </c>
      <c r="G25" s="24" t="s">
        <v>67</v>
      </c>
      <c r="H25" s="24" t="s">
        <v>70</v>
      </c>
      <c r="I25" s="71"/>
      <c r="J25" s="71"/>
      <c r="O25" s="59" t="s">
        <v>77</v>
      </c>
      <c r="P25" s="60" t="s">
        <v>53</v>
      </c>
      <c r="Q25" s="61" t="s">
        <v>3</v>
      </c>
      <c r="R25" s="61" t="s">
        <v>64</v>
      </c>
      <c r="S25" s="61" t="s">
        <v>5</v>
      </c>
      <c r="T25" s="61" t="s">
        <v>6</v>
      </c>
      <c r="U25" s="61" t="s">
        <v>7</v>
      </c>
      <c r="V25" s="61" t="s">
        <v>8</v>
      </c>
      <c r="W25" s="61" t="s">
        <v>9</v>
      </c>
      <c r="X25" s="61" t="s">
        <v>10</v>
      </c>
      <c r="Y25" s="61" t="s">
        <v>11</v>
      </c>
      <c r="Z25" s="62"/>
      <c r="AA25" s="38"/>
      <c r="AB25" s="38"/>
      <c r="AC25" s="16"/>
      <c r="AD25" s="38"/>
      <c r="AE25" s="38"/>
      <c r="AF25" s="16"/>
      <c r="AG25" s="38"/>
      <c r="AH25" s="38"/>
      <c r="AI25" s="16"/>
      <c r="AJ25" s="38"/>
      <c r="AK25" s="38"/>
      <c r="AL25" s="16"/>
      <c r="AM25" s="38"/>
      <c r="AN25" s="38"/>
      <c r="AO25" s="16"/>
      <c r="AP25" s="38"/>
      <c r="AQ25" s="38"/>
      <c r="AR25" s="16"/>
    </row>
    <row r="26" spans="2:46" ht="17.25" hidden="1" customHeight="1" thickTop="1" x14ac:dyDescent="0.25">
      <c r="B26" s="506" t="s">
        <v>20</v>
      </c>
      <c r="C26" s="25" t="s">
        <v>79</v>
      </c>
      <c r="D26" s="25">
        <f>COUNTIFS($G$87:$G$291,$B$74,$K$87:$K$291,$D$3,$F$87:$F$291,$F$1)</f>
        <v>0</v>
      </c>
      <c r="E26" s="25">
        <f>COUNTIFS($G$87:$G$291,$B$74,$K$87:$K$291,$D$4,$F$87:$F$291,$F$1)</f>
        <v>0</v>
      </c>
      <c r="F26" s="25">
        <f>COUNTIFS($G$87:$G$291,$B$74,$K$87:$K$291,$D$2,$F$87:$F$291,$F$1)</f>
        <v>0</v>
      </c>
      <c r="G26" s="25">
        <f>COUNTIFS($G$87:$G$291,$B$74,$K$87:$K$291,$D$1,$F$87:$F$291,$F$1)</f>
        <v>0</v>
      </c>
      <c r="H26" s="25">
        <f>COUNTIFS($G$87:$G$291,$B$74,$K$87:$K$291,$D$5,$F$87:$F$291,$F$1)</f>
        <v>0</v>
      </c>
      <c r="I26" s="16"/>
      <c r="J26" s="16"/>
      <c r="O26" s="519" t="s">
        <v>19</v>
      </c>
      <c r="P26" s="34" t="s">
        <v>116</v>
      </c>
      <c r="Q26" s="40">
        <f>SUMIFS($Q$87:$Q$291,$K$87:$K$291,$D$3,$P$87:$P$291,$M73)</f>
        <v>0</v>
      </c>
      <c r="R26" s="41">
        <f>SUMIFS($T$87:$T$291,$K$87:$K$291,$D$3,$S$87:$S$291,$M73)</f>
        <v>1</v>
      </c>
      <c r="S26" s="41">
        <f>SUMIFS($W$87:$W$291,$K$87:$K$291,$D$3,$V$87:$V$291,$M73)</f>
        <v>1</v>
      </c>
      <c r="T26" s="41">
        <f>SUMIFS($Z$87:$Z$291,$K$87:$K$291,$D$3,$Y$87:$Y$291,$M73)</f>
        <v>0</v>
      </c>
      <c r="U26" s="41">
        <f>SUMIFS($AC$87:$AC$291,$K$87:$K$291,$D$3,$AB$87:$AB$291,$M73)</f>
        <v>0</v>
      </c>
      <c r="V26" s="41">
        <f>SUMIFS($AF$87:$AF$291,$K$87:$K$291,$D$3,$AE$87:$AE$291,$M73)</f>
        <v>0</v>
      </c>
      <c r="W26" s="41">
        <f>SUMIFS($AI$87:$AI$291,$K$87:$K$291,$D$3,$AH$87:$AH$291,$M73)</f>
        <v>0</v>
      </c>
      <c r="X26" s="41">
        <f>SUMIFS($AL$87:$AL$291,$K$87:$K$291,$D$3,$AK$87:$AK$291,$M73)</f>
        <v>0</v>
      </c>
      <c r="Y26" s="41">
        <f>SUMIFS($AO$87:$AO$291,$K$87:$K$291,$D$3,$AN$87:$AN$291,$M73)</f>
        <v>1</v>
      </c>
      <c r="Z26" s="58">
        <f t="shared" ref="Z26:Z50" si="4">SUM(Q26:Y26)</f>
        <v>3</v>
      </c>
    </row>
    <row r="27" spans="2:46" ht="17.25" hidden="1" customHeight="1" x14ac:dyDescent="0.25">
      <c r="B27" s="507"/>
      <c r="C27" s="26" t="s">
        <v>56</v>
      </c>
      <c r="D27" s="26">
        <f>COUNTIFS($G$87:$G$291,$B$74,$K$87:$K$291,$D$3,$F$87:$F$291,$F$2)</f>
        <v>1</v>
      </c>
      <c r="E27" s="26">
        <f>COUNTIFS($G$87:$G$291,$B$74,$K$87:$K$291,$D$4,$F$87:$F$291,$F$2)</f>
        <v>0</v>
      </c>
      <c r="F27" s="26">
        <f>COUNTIFS($G$87:$G$291,$B$74,$K$87:$K$291,$D$2,$F$87:$F$291,$F$2)</f>
        <v>0</v>
      </c>
      <c r="G27" s="26">
        <f>COUNTIFS($G$87:$G$291,$B$74,$K$87:$K$291,$D$1,$F$87:$F$291,$F$2)</f>
        <v>0</v>
      </c>
      <c r="H27" s="26">
        <f>COUNTIFS($G$87:$G$291,$B$74,$K$87:$K$291,$D$5,$F$87:$F$291,$F$2)</f>
        <v>0</v>
      </c>
      <c r="I27" s="16"/>
      <c r="J27" s="16"/>
      <c r="O27" s="519"/>
      <c r="P27" s="26" t="s">
        <v>117</v>
      </c>
      <c r="Q27" s="40">
        <f>SUMIFS($Q$87:$Q$291,$K$87:$K$291,$D$3,$P$87:$P$291,$M74)</f>
        <v>0</v>
      </c>
      <c r="R27" s="41">
        <f>SUMIFS($T$87:$T$291,$K$87:$K$291,$D$3,$S$87:$S$291,$M74)</f>
        <v>0</v>
      </c>
      <c r="S27" s="41">
        <f>SUMIFS($W$87:$W$291,$K$87:$K$291,$D$3,$V$87:$V$291,$M74)</f>
        <v>0</v>
      </c>
      <c r="T27" s="41">
        <f>SUMIFS($Z$87:$Z$291,$K$87:$K$291,$D$3,$Y$87:$Y$291,$M74)</f>
        <v>0</v>
      </c>
      <c r="U27" s="41">
        <f>SUMIFS($AC$87:$AC$291,$K$87:$K$291,$D$3,$AB$87:$AB$291,$M74)</f>
        <v>0</v>
      </c>
      <c r="V27" s="41">
        <f>SUMIFS($AF$87:$AF$291,$K$87:$K$291,$D$3,$AE$87:$AE$291,$M74)</f>
        <v>0</v>
      </c>
      <c r="W27" s="41">
        <f>SUMIFS($AI$87:$AI$291,$K$87:$K$291,$D$3,$AH$87:$AH$291,$M74)</f>
        <v>0</v>
      </c>
      <c r="X27" s="41">
        <f>SUMIFS($AL$87:$AL$291,$K$87:$K$291,$D$3,$AK$87:$AK$291,$M74)</f>
        <v>0</v>
      </c>
      <c r="Y27" s="41">
        <f>SUMIFS($AO$87:$AO$291,$K$87:$K$291,$D$3,$AN$87:$AN$291,$M74)</f>
        <v>0</v>
      </c>
      <c r="Z27" s="45">
        <f t="shared" si="4"/>
        <v>0</v>
      </c>
    </row>
    <row r="28" spans="2:46" ht="17.25" hidden="1" customHeight="1" x14ac:dyDescent="0.25">
      <c r="B28" s="507"/>
      <c r="C28" s="28" t="s">
        <v>60</v>
      </c>
      <c r="D28" s="28">
        <f>COUNTIFS($G$87:$G$291,$B$74,$K$87:$K$291,$D$3,$F$87:$F$291,$F$3)</f>
        <v>0</v>
      </c>
      <c r="E28" s="28">
        <f>COUNTIFS($G$87:$G$291,$B$74,$K$87:$K$291,$D$4,$F$87:$F$291,$F$3)</f>
        <v>0</v>
      </c>
      <c r="F28" s="28">
        <f>COUNTIFS($G$87:$G$291,$B$74,$K$87:$K$291,$D$2,$F$87:$F$291,$F$3)</f>
        <v>0</v>
      </c>
      <c r="G28" s="28">
        <f>COUNTIFS($G$87:$G$291,$B$74,$K$87:$K$291,$D$1,$F$87:$F$291,$F$3)</f>
        <v>0</v>
      </c>
      <c r="H28" s="28">
        <f>COUNTIFS($G$87:$G$291,$B$74,$K$87:$K$291,$D$5,$F$87:$F$291,$F$3)</f>
        <v>0</v>
      </c>
      <c r="I28" s="16"/>
      <c r="J28" s="16"/>
      <c r="O28" s="519"/>
      <c r="P28" s="28" t="s">
        <v>118</v>
      </c>
      <c r="Q28" s="40">
        <f>SUMIFS($Q$87:$Q$291,$K$87:$K$291,$D$3,$P$87:$P$291,$M75)</f>
        <v>0</v>
      </c>
      <c r="R28" s="41">
        <f>SUMIFS($T$87:$T$291,$K$87:$K$291,$D$3,$S$87:$S$291,$M75)</f>
        <v>0</v>
      </c>
      <c r="S28" s="41">
        <f>SUMIFS($W$87:$W$291,$K$87:$K$291,$D$3,$V$87:$V$291,$M75)</f>
        <v>0</v>
      </c>
      <c r="T28" s="41">
        <f>SUMIFS($Z$87:$Z$291,$K$87:$K$291,$D$3,$Y$87:$Y$291,$M75)</f>
        <v>0</v>
      </c>
      <c r="U28" s="41">
        <f>SUMIFS($AC$87:$AC$291,$K$87:$K$291,$D$3,$AB$87:$AB$291,$M75)</f>
        <v>0</v>
      </c>
      <c r="V28" s="41">
        <f>SUMIFS($AF$87:$AF$291,$K$87:$K$291,$D$3,$AE$87:$AE$291,$M75)</f>
        <v>0</v>
      </c>
      <c r="W28" s="41">
        <f>SUMIFS($AI$87:$AI$291,$K$87:$K$291,$D$3,$AH$87:$AH$291,$M75)</f>
        <v>0</v>
      </c>
      <c r="X28" s="41">
        <f>SUMIFS($AL$87:$AL$291,$K$87:$K$291,$D$3,$AK$87:$AK$291,$M75)</f>
        <v>0</v>
      </c>
      <c r="Y28" s="41">
        <f>SUMIFS($AO$87:$AO$291,$K$87:$K$291,$D$3,$AN$87:$AN$291,$M75)</f>
        <v>0</v>
      </c>
      <c r="Z28" s="45">
        <f t="shared" si="4"/>
        <v>0</v>
      </c>
    </row>
    <row r="29" spans="2:46" ht="17.25" hidden="1" customHeight="1" thickBot="1" x14ac:dyDescent="0.3">
      <c r="B29" s="507"/>
      <c r="C29" s="27" t="s">
        <v>59</v>
      </c>
      <c r="D29" s="27">
        <f>COUNTIFS($G$87:$G$291,$B$74,$K$87:$K$291,$D$3,$F$87:$F$291,$F$4)</f>
        <v>0</v>
      </c>
      <c r="E29" s="27">
        <f>COUNTIFS($G$87:$G$291,$B$74,$K$87:$K$291,$D$4,$F$87:$F$291,$F$4)</f>
        <v>0</v>
      </c>
      <c r="F29" s="27">
        <f>COUNTIFS($G$87:$G$291,$B$74,$K$87:$K$291,$D$2,$F$87:$F$291,$F$4)</f>
        <v>0</v>
      </c>
      <c r="G29" s="27">
        <f>COUNTIFS($G$87:$G$291,$B$74,$K$87:$K$291,$D$1,$F$87:$F$291,$F$4)</f>
        <v>0</v>
      </c>
      <c r="H29" s="27">
        <f>COUNTIFS($G$87:$G$291,$B$74,$K$87:$K$291,$D$5,$F$87:$F$291,$F$4)</f>
        <v>0</v>
      </c>
      <c r="I29" s="16"/>
      <c r="J29" s="16"/>
      <c r="K29" s="132" t="s">
        <v>23</v>
      </c>
      <c r="O29" s="519"/>
      <c r="P29" s="27" t="s">
        <v>119</v>
      </c>
      <c r="Q29" s="42">
        <f>SUMIFS($Q$87:$Q$291,$K$87:$K$291,$D$3,$P$87:$P$291,$M76)</f>
        <v>0</v>
      </c>
      <c r="R29" s="43">
        <f>SUMIFS($T$87:$T$291,$K$87:$K$291,$D$3,$S$87:$S$291,$M76)</f>
        <v>0</v>
      </c>
      <c r="S29" s="43">
        <f>SUMIFS($W$87:$W$291,$K$87:$K$291,$D$3,$V$87:$V$291,$M76)</f>
        <v>0</v>
      </c>
      <c r="T29" s="43">
        <f>SUMIFS($Z$87:$Z$291,$K$87:$K$291,$D$3,$Y$87:$Y$291,$M76)</f>
        <v>0</v>
      </c>
      <c r="U29" s="43">
        <f>SUMIFS($AC$87:$AC$291,$K$87:$K$291,$D$3,$AB$87:$AB$291,$M76)</f>
        <v>0</v>
      </c>
      <c r="V29" s="43">
        <f>SUMIFS($AF$87:$AF$291,$K$87:$K$291,$D$3,$AE$87:$AE$291,$M76)</f>
        <v>0</v>
      </c>
      <c r="W29" s="43">
        <f>SUMIFS($AI$87:$AI$291,$K$87:$K$291,$D$3,$AH$87:$AH$291,$M76)</f>
        <v>0</v>
      </c>
      <c r="X29" s="43">
        <f>SUMIFS($AL$87:$AL$291,$K$87:$K$291,$D$3,$AK$87:$AK$291,$M76)</f>
        <v>0</v>
      </c>
      <c r="Y29" s="43">
        <f>SUMIFS($AO$87:$AO$291,$K$87:$K$291,$D$3,$AN$87:$AN$291,$M76)</f>
        <v>0</v>
      </c>
      <c r="Z29" s="46">
        <f t="shared" si="4"/>
        <v>0</v>
      </c>
      <c r="AT29" s="19" t="s">
        <v>136</v>
      </c>
    </row>
    <row r="30" spans="2:46" ht="17.25" hidden="1" customHeight="1" thickTop="1" thickBot="1" x14ac:dyDescent="0.3">
      <c r="B30" s="508"/>
      <c r="C30" s="30"/>
      <c r="D30" s="31">
        <f>SUM(D26:D29)</f>
        <v>1</v>
      </c>
      <c r="E30" s="31">
        <f>SUM(E26:E29)</f>
        <v>0</v>
      </c>
      <c r="F30" s="31">
        <f>SUM(F26:F29)</f>
        <v>0</v>
      </c>
      <c r="G30" s="31">
        <f>SUM(G26:G29)</f>
        <v>0</v>
      </c>
      <c r="H30" s="31">
        <f>SUM(H26:H29)</f>
        <v>0</v>
      </c>
      <c r="I30" s="71"/>
      <c r="J30" s="71"/>
      <c r="K30" s="132" t="s">
        <v>12</v>
      </c>
      <c r="O30" s="520"/>
      <c r="P30" s="37"/>
      <c r="Q30" s="47">
        <f t="shared" ref="Q30:Y30" si="5">SUM(Q26:Q29)</f>
        <v>0</v>
      </c>
      <c r="R30" s="48">
        <f t="shared" si="5"/>
        <v>1</v>
      </c>
      <c r="S30" s="48">
        <f t="shared" si="5"/>
        <v>1</v>
      </c>
      <c r="T30" s="48">
        <f t="shared" si="5"/>
        <v>0</v>
      </c>
      <c r="U30" s="48">
        <f t="shared" si="5"/>
        <v>0</v>
      </c>
      <c r="V30" s="48">
        <f t="shared" si="5"/>
        <v>0</v>
      </c>
      <c r="W30" s="48">
        <f t="shared" si="5"/>
        <v>0</v>
      </c>
      <c r="X30" s="48">
        <f t="shared" si="5"/>
        <v>0</v>
      </c>
      <c r="Y30" s="48">
        <f t="shared" si="5"/>
        <v>1</v>
      </c>
      <c r="Z30" s="49">
        <f t="shared" si="4"/>
        <v>3</v>
      </c>
      <c r="AA30" s="56" t="str">
        <f>IF(SUM(Z26:Z29)=Z30,"",SUM(Z26:Z29))</f>
        <v/>
      </c>
      <c r="AT30" s="19" t="s">
        <v>137</v>
      </c>
    </row>
    <row r="31" spans="2:46" ht="17.25" hidden="1" customHeight="1" thickTop="1" x14ac:dyDescent="0.25">
      <c r="B31" s="506" t="s">
        <v>21</v>
      </c>
      <c r="C31" s="25" t="s">
        <v>79</v>
      </c>
      <c r="D31" s="25">
        <f>COUNTIFS($G$87:$G$291,$B$75,$K$87:$K$291,$D$3,$F$87:$F$291,$F$1)</f>
        <v>0</v>
      </c>
      <c r="E31" s="25">
        <f>COUNTIFS($G$87:$G$291,$B$75,$K$87:$K$291,$D$4,$F$87:$F$291,$F$1)</f>
        <v>0</v>
      </c>
      <c r="F31" s="25">
        <f>COUNTIFS($G$87:$G$291,$B$75,$K$87:$K$291,$D$2,$F$87:$F$291,$F$1)</f>
        <v>0</v>
      </c>
      <c r="G31" s="25">
        <f>COUNTIFS($G$87:$G$291,$B$75,$K$87:$K$291,$D$1,$F$87:$F$291,$F$1)</f>
        <v>0</v>
      </c>
      <c r="H31" s="25">
        <f>COUNTIFS($G$87:$G$291,$B$75,$K$87:$K$291,$D$5,$F$87:$F$291,$F$1)</f>
        <v>0</v>
      </c>
      <c r="I31" s="16"/>
      <c r="J31" s="16"/>
      <c r="K31" s="19"/>
      <c r="O31" s="521" t="s">
        <v>63</v>
      </c>
      <c r="P31" s="35" t="s">
        <v>116</v>
      </c>
      <c r="Q31" s="44">
        <f>SUMIFS($Q$87:$Q$291,$K$87:$K$291,$D$4,$P$87:$P$291,$M73)</f>
        <v>0</v>
      </c>
      <c r="R31" s="44">
        <f>SUMIFS($T$87:$T$291,$K$87:$K$291,$D$4,$S$87:$S$291,$M73)</f>
        <v>0</v>
      </c>
      <c r="S31" s="44">
        <f>SUMIFS($W$87:$W$291,$K$87:$K$291,$D$4,$V$87:$V$291,$M73)</f>
        <v>0</v>
      </c>
      <c r="T31" s="44">
        <f>SUMIFS($Z$87:$Z$291,$K$87:$K$291,$D$4,$Y$87:$Y$291,$M73)</f>
        <v>0</v>
      </c>
      <c r="U31" s="44">
        <f>SUMIFS($AC$87:$AC$291,$K$87:$K$291,$D$4,$AB$87:$AB$291,$M73)</f>
        <v>0</v>
      </c>
      <c r="V31" s="44">
        <f>SUMIFS($AF$87:$AF$291,$K$87:$K$291,$D$4,$AE$87:$AE$291,$M73)</f>
        <v>0</v>
      </c>
      <c r="W31" s="44">
        <f>SUMIFS($AI$87:$AI$291,$K$87:$K$291,$D$4,$AH$87:$AH$291,$M73)</f>
        <v>0</v>
      </c>
      <c r="X31" s="44">
        <f>SUMIFS($AL$87:$AL$291,$K$87:$K$291,$D$4,$AK$87:$AK$291,$M73)</f>
        <v>0</v>
      </c>
      <c r="Y31" s="44">
        <f>SUMIFS($AO$87:$AO$291,$K$87:$K$291,$D$4,$AN$87:$AN$291,$M73)</f>
        <v>0</v>
      </c>
      <c r="Z31" s="52">
        <f t="shared" si="4"/>
        <v>0</v>
      </c>
      <c r="AT31" s="19" t="s">
        <v>138</v>
      </c>
    </row>
    <row r="32" spans="2:46" ht="17.25" hidden="1" customHeight="1" x14ac:dyDescent="0.25">
      <c r="B32" s="507"/>
      <c r="C32" s="26" t="s">
        <v>56</v>
      </c>
      <c r="D32" s="26">
        <f>COUNTIFS($G$87:$G$291,$B$75,$K$87:$K$291,$D$3,$F$87:$F$291,$F$2)</f>
        <v>0</v>
      </c>
      <c r="E32" s="26">
        <f>COUNTIFS($G$87:$G$291,$B$75,$K$87:$K$291,$D$4,$F$87:$F$291,$F$2)</f>
        <v>0</v>
      </c>
      <c r="F32" s="26">
        <f>COUNTIFS($G$87:$G$291,$B$75,$K$87:$K$291,$D$2,$F$87:$F$291,$F$2)</f>
        <v>0</v>
      </c>
      <c r="G32" s="26">
        <f>COUNTIFS($G$87:$G$291,$B$75,$K$87:$K$291,$D$1,$F$87:$F$291,$F$2)</f>
        <v>0</v>
      </c>
      <c r="H32" s="26">
        <f>COUNTIFS($G$87:$G$291,$B$75,$K$87:$K$291,$D$5,$F$87:$F$291,$F$2)</f>
        <v>0</v>
      </c>
      <c r="I32" s="16"/>
      <c r="J32" s="16"/>
      <c r="M32" s="6">
        <f>SUMIFS($AP$87:$AP$291,$G$87:$G$291,$B$74,$K$87:$K$291,$D$3,$F$87:$F$291,$F$1)</f>
        <v>0</v>
      </c>
      <c r="O32" s="519"/>
      <c r="P32" s="26" t="s">
        <v>117</v>
      </c>
      <c r="Q32" s="41">
        <f>SUMIFS($Q$87:$Q$291,$K$87:$K$291,$D$4,$P$87:$P$291,$M74)</f>
        <v>0</v>
      </c>
      <c r="R32" s="41">
        <f>SUMIFS($T$87:$T$291,$K$87:$K$291,$D$4,$S$87:$S$291,$M74)</f>
        <v>0</v>
      </c>
      <c r="S32" s="41">
        <f>SUMIFS($W$87:$W$291,$K$87:$K$291,$D$4,$V$87:$V$291,$M74)</f>
        <v>0</v>
      </c>
      <c r="T32" s="41">
        <f>SUMIFS($Z$87:$Z$291,$K$87:$K$291,$D$4,$Y$87:$Y$291,$M74)</f>
        <v>0</v>
      </c>
      <c r="U32" s="41">
        <f>SUMIFS($AC$87:$AC$291,$K$87:$K$291,$D$4,$AB$87:$AB$291,$M74)</f>
        <v>0</v>
      </c>
      <c r="V32" s="41">
        <f>SUMIFS($AF$87:$AF$291,$K$87:$K$291,$D$4,$AE$87:$AE$291,$M74)</f>
        <v>0</v>
      </c>
      <c r="W32" s="41">
        <f>SUMIFS($AI$87:$AI$291,$K$87:$K$291,$D$4,$AH$87:$AH$291,$M74)</f>
        <v>0</v>
      </c>
      <c r="X32" s="41">
        <f>SUMIFS($AL$87:$AL$291,$K$87:$K$291,$D$4,$AK$87:$AK$291,$M74)</f>
        <v>0</v>
      </c>
      <c r="Y32" s="41">
        <f>SUMIFS($AO$87:$AO$291,$K$87:$K$291,$D$4,$AN$87:$AN$291,$M74)</f>
        <v>0</v>
      </c>
      <c r="Z32" s="53">
        <f t="shared" si="4"/>
        <v>0</v>
      </c>
      <c r="AT32" s="19" t="s">
        <v>139</v>
      </c>
    </row>
    <row r="33" spans="2:46" ht="17.25" hidden="1" customHeight="1" x14ac:dyDescent="0.25">
      <c r="B33" s="507"/>
      <c r="C33" s="28" t="s">
        <v>60</v>
      </c>
      <c r="D33" s="28">
        <f>COUNTIFS($G$87:$G$291,$B$75,$K$87:$K$291,$D$3,$F$87:$F$291,$F$3)</f>
        <v>0</v>
      </c>
      <c r="E33" s="28">
        <f>COUNTIFS($G$87:$G$291,$B$75,$K$87:$K$291,$D$4,$F$87:$F$291,$F$3)</f>
        <v>0</v>
      </c>
      <c r="F33" s="28">
        <f>COUNTIFS($G$87:$G$291,$B$75,$K$87:$K$291,$D$2,$F$87:$F$291,$F$3)</f>
        <v>0</v>
      </c>
      <c r="G33" s="28">
        <f>COUNTIFS($G$87:$G$291,$B$75,$K$87:$K$291,$D$1,$F$87:$F$291,$F$3)</f>
        <v>0</v>
      </c>
      <c r="H33" s="28">
        <f>COUNTIFS($G$87:$G$291,$B$75,$K$87:$K$291,$D$5,$F$87:$F$291,$F$3)</f>
        <v>0</v>
      </c>
      <c r="I33" s="16"/>
      <c r="J33" s="16"/>
      <c r="O33" s="519"/>
      <c r="P33" s="28" t="s">
        <v>118</v>
      </c>
      <c r="Q33" s="41">
        <f>SUMIFS($Q$87:$Q$291,$K$87:$K$291,$D$4,$P$87:$P$291,$M75)</f>
        <v>0</v>
      </c>
      <c r="R33" s="41">
        <f>SUMIFS($T$87:$T$291,$K$87:$K$291,$D$4,$S$87:$S$291,$M75)</f>
        <v>0</v>
      </c>
      <c r="S33" s="41">
        <f>SUMIFS($W$87:$W$291,$K$87:$K$291,$D$4,$V$87:$V$291,$M75)</f>
        <v>0</v>
      </c>
      <c r="T33" s="41">
        <f>SUMIFS($Z$87:$Z$291,$K$87:$K$291,$D$4,$Y$87:$Y$291,$M75)</f>
        <v>0</v>
      </c>
      <c r="U33" s="41">
        <f>SUMIFS($AC$87:$AC$291,$K$87:$K$291,$D$4,$AB$87:$AB$291,$M75)</f>
        <v>0</v>
      </c>
      <c r="V33" s="41">
        <f>SUMIFS($AF$87:$AF$291,$K$87:$K$291,$D$4,$AE$87:$AE$291,$M75)</f>
        <v>0</v>
      </c>
      <c r="W33" s="41">
        <f>SUMIFS($AI$87:$AI$291,$K$87:$K$291,$D$4,$AH$87:$AH$291,$M75)</f>
        <v>0</v>
      </c>
      <c r="X33" s="41">
        <f>SUMIFS($AL$87:$AL$291,$K$87:$K$291,$D$4,$AK$87:$AK$291,$M75)</f>
        <v>0</v>
      </c>
      <c r="Y33" s="41">
        <f>SUMIFS($AO$87:$AO$291,$K$87:$K$291,$D$4,$AN$87:$AN$291,$M75)</f>
        <v>0</v>
      </c>
      <c r="Z33" s="53">
        <f t="shared" si="4"/>
        <v>0</v>
      </c>
      <c r="AT33" s="19" t="s">
        <v>140</v>
      </c>
    </row>
    <row r="34" spans="2:46" ht="17.25" hidden="1" customHeight="1" thickBot="1" x14ac:dyDescent="0.3">
      <c r="B34" s="507"/>
      <c r="C34" s="27" t="s">
        <v>59</v>
      </c>
      <c r="D34" s="27">
        <f>COUNTIFS($G$87:$G$291,$B$75,$K$87:$K$291,$D$3,$F$87:$F$291,$F$4)</f>
        <v>0</v>
      </c>
      <c r="E34" s="27">
        <f>COUNTIFS($G$87:$G$291,$B$75,$K$87:$K$291,$D$4,$F$87:$F$291,$F$4)</f>
        <v>0</v>
      </c>
      <c r="F34" s="27">
        <f>COUNTIFS($G$87:$G$291,$B$75,$K$87:$K$291,$D$2,$F$87:$F$291,$F$4)</f>
        <v>0</v>
      </c>
      <c r="G34" s="27">
        <f>COUNTIFS($G$87:$G$291,$B$75,$K$87:$K$291,$D$1,$F$87:$F$291,$F$4)</f>
        <v>0</v>
      </c>
      <c r="H34" s="27">
        <f>COUNTIFS($G$87:$G$291,$B$75,$K$87:$K$291,$D$5,$F$87:$F$291,$F$4)</f>
        <v>0</v>
      </c>
      <c r="I34" s="16"/>
      <c r="J34" s="16"/>
      <c r="O34" s="519"/>
      <c r="P34" s="27" t="s">
        <v>119</v>
      </c>
      <c r="Q34" s="43">
        <f>SUMIFS($Q$87:$Q$291,$K$87:$K$291,$D$4,$P$87:$P$291,$M76)</f>
        <v>0</v>
      </c>
      <c r="R34" s="43">
        <f>SUMIFS($T$87:$T$291,$K$87:$K$291,$D$4,$S$87:$S$291,$M76)</f>
        <v>0</v>
      </c>
      <c r="S34" s="43">
        <f>SUMIFS($W$87:$W$291,$K$87:$K$291,$D$4,$V$87:$V$291,$M76)</f>
        <v>0</v>
      </c>
      <c r="T34" s="43">
        <f>SUMIFS($Z$87:$Z$291,$K$87:$K$291,$D$4,$Y$87:$Y$291,$M76)</f>
        <v>0</v>
      </c>
      <c r="U34" s="43">
        <f>SUMIFS($AC$87:$AC$291,$K$87:$K$291,$D$4,$AB$87:$AB$291,$M76)</f>
        <v>0</v>
      </c>
      <c r="V34" s="43">
        <f>SUMIFS($AF$87:$AF$291,$K$87:$K$291,$D$4,$AE$87:$AE$291,$M76)</f>
        <v>0</v>
      </c>
      <c r="W34" s="43">
        <f>SUMIFS($AI$87:$AI$291,$K$87:$K$291,$D$4,$AH$87:$AH$291,$M76)</f>
        <v>0</v>
      </c>
      <c r="X34" s="43">
        <f>SUMIFS($AL$87:$AL$291,$K$87:$K$291,$D$4,$AK$87:$AK$291,$M76)</f>
        <v>0</v>
      </c>
      <c r="Y34" s="43">
        <f>SUMIFS($AO$87:$AO$291,$K$87:$K$291,$D$4,$AN$87:$AN$291,$M76)</f>
        <v>0</v>
      </c>
      <c r="Z34" s="54">
        <f t="shared" si="4"/>
        <v>0</v>
      </c>
      <c r="AT34" s="19" t="s">
        <v>141</v>
      </c>
    </row>
    <row r="35" spans="2:46" ht="17.25" hidden="1" customHeight="1" thickTop="1" thickBot="1" x14ac:dyDescent="0.3">
      <c r="B35" s="508"/>
      <c r="C35" s="30"/>
      <c r="D35" s="31">
        <f>SUM(D31:D34)</f>
        <v>0</v>
      </c>
      <c r="E35" s="31">
        <f>SUM(E31:E34)</f>
        <v>0</v>
      </c>
      <c r="F35" s="31">
        <f>SUM(F31:F34)</f>
        <v>0</v>
      </c>
      <c r="G35" s="31">
        <f>SUM(G31:G34)</f>
        <v>0</v>
      </c>
      <c r="H35" s="31">
        <f>SUM(H31:H34)</f>
        <v>0</v>
      </c>
      <c r="I35" s="71"/>
      <c r="J35" s="71"/>
      <c r="O35" s="520"/>
      <c r="P35" s="37"/>
      <c r="Q35" s="48">
        <f t="shared" ref="Q35:Y35" si="6">SUM(Q31:Q34)</f>
        <v>0</v>
      </c>
      <c r="R35" s="48">
        <f t="shared" si="6"/>
        <v>0</v>
      </c>
      <c r="S35" s="48">
        <f t="shared" si="6"/>
        <v>0</v>
      </c>
      <c r="T35" s="48">
        <f t="shared" si="6"/>
        <v>0</v>
      </c>
      <c r="U35" s="48">
        <f t="shared" si="6"/>
        <v>0</v>
      </c>
      <c r="V35" s="48">
        <f t="shared" si="6"/>
        <v>0</v>
      </c>
      <c r="W35" s="48">
        <f t="shared" si="6"/>
        <v>0</v>
      </c>
      <c r="X35" s="48">
        <f t="shared" si="6"/>
        <v>0</v>
      </c>
      <c r="Y35" s="48">
        <f t="shared" si="6"/>
        <v>0</v>
      </c>
      <c r="Z35" s="51">
        <f t="shared" si="4"/>
        <v>0</v>
      </c>
      <c r="AA35" s="50" t="str">
        <f>IF(SUM(Z31:Z34)=Z35,"",SUM(Z31:Z34))</f>
        <v/>
      </c>
      <c r="AT35" s="19" t="s">
        <v>142</v>
      </c>
    </row>
    <row r="36" spans="2:46" ht="17.25" hidden="1" customHeight="1" thickTop="1" x14ac:dyDescent="0.25">
      <c r="B36" s="506" t="s">
        <v>22</v>
      </c>
      <c r="C36" s="25" t="s">
        <v>79</v>
      </c>
      <c r="D36" s="25">
        <f>COUNTIFS($G$87:$G$291,$B$76,$K$87:$K$291,$D$3,$F$87:$F$291,$F$1)</f>
        <v>0</v>
      </c>
      <c r="E36" s="25">
        <f>COUNTIFS($G$87:$G$291,$B$76,$K$87:$K$291,$D$4,$F$87:$F$291,$F$1)</f>
        <v>0</v>
      </c>
      <c r="F36" s="25">
        <f>COUNTIFS($G$87:$G$291,$B$76,$K$87:$K$291,$D$2,$F$87:$F$291,$F$1)</f>
        <v>0</v>
      </c>
      <c r="G36" s="25">
        <f>COUNTIFS($G$87:$G$291,$B$76,$K$87:$K$291,$D$1,$F$87:$F$291,$F$1)</f>
        <v>0</v>
      </c>
      <c r="H36" s="25">
        <f>COUNTIFS($G$87:$G$291,$B$76,$K$87:$K$291,$D$5,$F$87:$F$291,$F$1)</f>
        <v>0</v>
      </c>
      <c r="I36" s="16"/>
      <c r="J36" s="16"/>
      <c r="O36" s="521" t="s">
        <v>18</v>
      </c>
      <c r="P36" s="35" t="s">
        <v>116</v>
      </c>
      <c r="Q36" s="44">
        <f>SUMIFS($Q$87:$Q$291,$K$87:$K$291,$D$2,$P$87:$P$291,$M73)</f>
        <v>0</v>
      </c>
      <c r="R36" s="44">
        <f>SUMIFS($T$87:$T$291,$K$87:$K$291,$D$2,$S$87:$S$291,$M73)</f>
        <v>0</v>
      </c>
      <c r="S36" s="44">
        <f>SUMIFS($W$87:$W$291,$K$87:$K$291,$D$2,$V$87:$V$291,$M73)</f>
        <v>0</v>
      </c>
      <c r="T36" s="44">
        <f>SUMIFS($Z$87:$Z$291,$K$87:$K$291,$D$2,$Y$87:$Y$291,$M73)</f>
        <v>0</v>
      </c>
      <c r="U36" s="44">
        <f>SUMIFS($AC$87:$AC$291,$K$87:$K$291,$D$2,$AB$87:$AB$291,$M73)</f>
        <v>0</v>
      </c>
      <c r="V36" s="44">
        <f>SUMIFS($AF$87:$AF$291,$K$87:$K$291,$D$2,$AE$87:$AE$291,$M73)</f>
        <v>0</v>
      </c>
      <c r="W36" s="44">
        <f>SUMIFS($AI$87:$AI$291,$K$87:$K$291,$D$2,$AH$87:$AH$291,$M73)</f>
        <v>0</v>
      </c>
      <c r="X36" s="44">
        <f>SUMIFS($AL$87:$AL$291,$K$87:$K$291,$D$2,$AK$87:$AK$291,$M73)</f>
        <v>0</v>
      </c>
      <c r="Y36" s="44">
        <f>SUMIFS($AO$87:$AO$291,$K$87:$K$291,$D$2,$AN$87:$AN$291,$M73)</f>
        <v>0</v>
      </c>
      <c r="Z36" s="52">
        <f t="shared" si="4"/>
        <v>0</v>
      </c>
      <c r="AT36" s="19" t="s">
        <v>128</v>
      </c>
    </row>
    <row r="37" spans="2:46" ht="17.25" hidden="1" customHeight="1" x14ac:dyDescent="0.25">
      <c r="B37" s="507"/>
      <c r="C37" s="26" t="s">
        <v>56</v>
      </c>
      <c r="D37" s="26">
        <f>COUNTIFS($G$87:$G$291,$B$76,$K$87:$K$291,$D$3,$F$87:$F$291,$F$2)</f>
        <v>0</v>
      </c>
      <c r="E37" s="26">
        <f>COUNTIFS($G$87:$G$291,$B$76,$K$87:$K$291,$D$4,$F$87:$F$291,$F$2)</f>
        <v>0</v>
      </c>
      <c r="F37" s="26">
        <f>COUNTIFS($G$87:$G$291,$B$76,$K$87:$K$291,$D$2,$F$87:$F$291,$F$2)</f>
        <v>0</v>
      </c>
      <c r="G37" s="26">
        <f>COUNTIFS($G$87:$G$291,$B$76,$K$87:$K$291,$D$1,$F$87:$F$291,$F$2)</f>
        <v>0</v>
      </c>
      <c r="H37" s="26">
        <f>COUNTIFS($G$87:$G$291,$B$76,$K$87:$K$291,$D$5,$F$87:$F$291,$F$2)</f>
        <v>0</v>
      </c>
      <c r="I37" s="16"/>
      <c r="J37" s="16"/>
      <c r="O37" s="519"/>
      <c r="P37" s="26" t="s">
        <v>117</v>
      </c>
      <c r="Q37" s="41">
        <f>SUMIFS($Q$87:$Q$291,$K$87:$K$291,$D$2,$P$87:$P$291,$M74)</f>
        <v>0</v>
      </c>
      <c r="R37" s="41">
        <f>SUMIFS($T$87:$T$291,$K$87:$K$291,$D$2,$S$87:$S$291,$M74)</f>
        <v>0</v>
      </c>
      <c r="S37" s="41">
        <f>SUMIFS($W$87:$W$291,$K$87:$K$291,$D$2,$V$87:$V$291,$M74)</f>
        <v>0</v>
      </c>
      <c r="T37" s="41">
        <f>SUMIFS($Z$87:$Z$291,$K$87:$K$291,$D$2,$Y$87:$Y$291,$M74)</f>
        <v>0</v>
      </c>
      <c r="U37" s="41">
        <f>SUMIFS($AC$87:$AC$291,$K$87:$K$291,$D$2,$AB$87:$AB$291,$M74)</f>
        <v>0</v>
      </c>
      <c r="V37" s="41">
        <f>SUMIFS($AF$87:$AF$291,$K$87:$K$291,$D$2,$AE$87:$AE$291,$M74)</f>
        <v>0</v>
      </c>
      <c r="W37" s="41">
        <f>SUMIFS($AI$87:$AI$291,$K$87:$K$291,$D$2,$AH$87:$AH$291,$M74)</f>
        <v>0</v>
      </c>
      <c r="X37" s="41">
        <f>SUMIFS($AL$87:$AL$291,$K$87:$K$291,$D$2,$AK$87:$AK$291,$M74)</f>
        <v>0</v>
      </c>
      <c r="Y37" s="41">
        <f>SUMIFS($AO$87:$AO$291,$K$87:$K$291,$D$2,$AN$87:$AN$291,$M74)</f>
        <v>0</v>
      </c>
      <c r="Z37" s="53">
        <f t="shared" si="4"/>
        <v>0</v>
      </c>
      <c r="AT37" s="73" t="s">
        <v>143</v>
      </c>
    </row>
    <row r="38" spans="2:46" ht="17.25" hidden="1" customHeight="1" x14ac:dyDescent="0.25">
      <c r="B38" s="507"/>
      <c r="C38" s="28" t="s">
        <v>60</v>
      </c>
      <c r="D38" s="28">
        <f>COUNTIFS($G$87:$G$291,$B$76,$K$87:$K$291,$D$3,$F$87:$F$291,$F$3)</f>
        <v>0</v>
      </c>
      <c r="E38" s="28">
        <f>COUNTIFS($G$87:$G$291,$B$76,$K$87:$K$291,$D$4,$F$87:$F$291,$F$3)</f>
        <v>0</v>
      </c>
      <c r="F38" s="28">
        <f>COUNTIFS($G$87:$G$291,$B$76,$K$87:$K$291,$D$2,$F$87:$F$291,$F$3)</f>
        <v>0</v>
      </c>
      <c r="G38" s="28">
        <f>COUNTIFS($G$87:$G$291,$B$76,$K$87:$K$291,$D$1,$F$87:$F$291,$F$3)</f>
        <v>0</v>
      </c>
      <c r="H38" s="28">
        <f>COUNTIFS($G$87:$G$291,$B$76,$K$87:$K$291,$D$5,$F$87:$F$291,$F$3)</f>
        <v>0</v>
      </c>
      <c r="I38" s="16"/>
      <c r="J38" s="16"/>
      <c r="O38" s="519"/>
      <c r="P38" s="28" t="s">
        <v>118</v>
      </c>
      <c r="Q38" s="41">
        <f>SUMIFS($Q$87:$Q$291,$K$87:$K$291,$D$2,$P$87:$P$291,$M75)</f>
        <v>0</v>
      </c>
      <c r="R38" s="41">
        <f>SUMIFS($T$87:$T$291,$K$87:$K$291,$D$2,$S$87:$S$291,$M75)</f>
        <v>0</v>
      </c>
      <c r="S38" s="41">
        <f>SUMIFS($W$87:$W$291,$K$87:$K$291,$D$2,$V$87:$V$291,$M75)</f>
        <v>0</v>
      </c>
      <c r="T38" s="41">
        <f>SUMIFS($Z$87:$Z$291,$K$87:$K$291,$D$2,$Y$87:$Y$291,$M75)</f>
        <v>0</v>
      </c>
      <c r="U38" s="41">
        <f>SUMIFS($AC$87:$AC$291,$K$87:$K$291,$D$2,$AB$87:$AB$291,$M75)</f>
        <v>0</v>
      </c>
      <c r="V38" s="41">
        <f>SUMIFS($AF$87:$AF$291,$K$87:$K$291,$D$2,$AE$87:$AE$291,$M75)</f>
        <v>0</v>
      </c>
      <c r="W38" s="41">
        <f>SUMIFS($AI$87:$AI$291,$K$87:$K$291,$D$2,$AH$87:$AH$291,$M75)</f>
        <v>0</v>
      </c>
      <c r="X38" s="41">
        <f>SUMIFS($AL$87:$AL$291,$K$87:$K$291,$D$2,$AK$87:$AK$291,$M75)</f>
        <v>0</v>
      </c>
      <c r="Y38" s="41">
        <f>SUMIFS($AO$87:$AO$291,$K$87:$K$291,$D$2,$AN$87:$AN$291,$M75)</f>
        <v>0</v>
      </c>
      <c r="Z38" s="53">
        <f t="shared" si="4"/>
        <v>0</v>
      </c>
      <c r="AT38" s="19" t="s">
        <v>144</v>
      </c>
    </row>
    <row r="39" spans="2:46" ht="17.25" hidden="1" customHeight="1" thickBot="1" x14ac:dyDescent="0.3">
      <c r="B39" s="507"/>
      <c r="C39" s="27" t="s">
        <v>59</v>
      </c>
      <c r="D39" s="27">
        <f>COUNTIFS($G$87:$G$291,$B$76,$K$87:$K$291,$D$3,$F$87:$F$291,$F$4)</f>
        <v>0</v>
      </c>
      <c r="E39" s="27">
        <f>COUNTIFS($G$87:$G$291,$B$76,$K$87:$K$291,$D$4,$F$87:$F$291,$F$4)</f>
        <v>0</v>
      </c>
      <c r="F39" s="27">
        <f>COUNTIFS($G$87:$G$291,$B$76,$K$87:$K$291,$D$2,$F$87:$F$291,$F$4)</f>
        <v>0</v>
      </c>
      <c r="G39" s="27">
        <f>COUNTIFS($G$87:$G$291,$B$76,$K$87:$K$291,$D$1,$F$87:$F$291,$F$4)</f>
        <v>0</v>
      </c>
      <c r="H39" s="27">
        <f>COUNTIFS($G$87:$G$291,$B$76,$K$87:$K$291,$D$5,$F$87:$F$291,$F$4)</f>
        <v>0</v>
      </c>
      <c r="I39" s="16"/>
      <c r="J39" s="16"/>
      <c r="O39" s="519"/>
      <c r="P39" s="27" t="s">
        <v>119</v>
      </c>
      <c r="Q39" s="43">
        <f>SUMIFS($Q$87:$Q$291,$K$87:$K$291,$D$2,$P$87:$P$291,$M76)</f>
        <v>0</v>
      </c>
      <c r="R39" s="43">
        <f>SUMIFS($T$87:$T$291,$K$87:$K$291,$D$2,$S$87:$S$291,$M76)</f>
        <v>0</v>
      </c>
      <c r="S39" s="43">
        <f>SUMIFS($W$87:$W$291,$K$87:$K$291,$D$2,$V$87:$V$291,$M76)</f>
        <v>0</v>
      </c>
      <c r="T39" s="43">
        <f>SUMIFS($Z$87:$Z$291,$K$87:$K$291,$D$2,$Y$87:$Y$291,$M76)</f>
        <v>0</v>
      </c>
      <c r="U39" s="43">
        <f>SUMIFS($AC$87:$AC$291,$K$87:$K$291,$D$2,$AB$87:$AB$291,$M76)</f>
        <v>0</v>
      </c>
      <c r="V39" s="43">
        <f>SUMIFS($AF$87:$AF$291,$K$87:$K$291,$D$2,$AE$87:$AE$291,$M76)</f>
        <v>0</v>
      </c>
      <c r="W39" s="43">
        <f>SUMIFS($AI$87:$AI$291,$K$87:$K$291,$D$2,$AH$87:$AH$291,$M76)</f>
        <v>0</v>
      </c>
      <c r="X39" s="43">
        <f>SUMIFS($AL$87:$AL$291,$K$87:$K$291,$D$2,$AK$87:$AK$291,$M76)</f>
        <v>0</v>
      </c>
      <c r="Y39" s="43">
        <f>SUMIFS($AO$87:$AO$291,$K$87:$K$291,$D$2,$AN$87:$AN$291,$M76)</f>
        <v>0</v>
      </c>
      <c r="Z39" s="55">
        <f t="shared" si="4"/>
        <v>0</v>
      </c>
      <c r="AT39" s="19" t="s">
        <v>145</v>
      </c>
    </row>
    <row r="40" spans="2:46" ht="17.25" hidden="1" customHeight="1" thickTop="1" thickBot="1" x14ac:dyDescent="0.3">
      <c r="B40" s="508"/>
      <c r="C40" s="30"/>
      <c r="D40" s="57">
        <f>SUM(D36:D39)</f>
        <v>0</v>
      </c>
      <c r="E40" s="57">
        <f>SUM(E36:E39)</f>
        <v>0</v>
      </c>
      <c r="F40" s="57">
        <f>SUM(F36:F39)</f>
        <v>0</v>
      </c>
      <c r="G40" s="57">
        <f>SUM(G36:G39)</f>
        <v>0</v>
      </c>
      <c r="H40" s="57">
        <f>SUM(H36:H39)</f>
        <v>0</v>
      </c>
      <c r="I40" s="71"/>
      <c r="J40" s="71"/>
      <c r="O40" s="520"/>
      <c r="P40" s="37"/>
      <c r="Q40" s="48">
        <f t="shared" ref="Q40:Y40" si="7">SUM(Q36:Q39)</f>
        <v>0</v>
      </c>
      <c r="R40" s="48">
        <f t="shared" si="7"/>
        <v>0</v>
      </c>
      <c r="S40" s="48">
        <f t="shared" si="7"/>
        <v>0</v>
      </c>
      <c r="T40" s="48">
        <f t="shared" si="7"/>
        <v>0</v>
      </c>
      <c r="U40" s="48">
        <f t="shared" si="7"/>
        <v>0</v>
      </c>
      <c r="V40" s="48">
        <f t="shared" si="7"/>
        <v>0</v>
      </c>
      <c r="W40" s="48">
        <f t="shared" si="7"/>
        <v>0</v>
      </c>
      <c r="X40" s="48">
        <f t="shared" si="7"/>
        <v>0</v>
      </c>
      <c r="Y40" s="48">
        <f t="shared" si="7"/>
        <v>0</v>
      </c>
      <c r="Z40" s="51">
        <f t="shared" si="4"/>
        <v>0</v>
      </c>
      <c r="AA40" s="50" t="str">
        <f>IF(SUM(Z36:Z39)=Z40,"",SUM(Z36:Z39))</f>
        <v/>
      </c>
      <c r="AT40" s="19" t="s">
        <v>146</v>
      </c>
    </row>
    <row r="41" spans="2:46" ht="17.25" hidden="1" customHeight="1" thickTop="1" x14ac:dyDescent="0.25">
      <c r="B41" s="510" t="s">
        <v>78</v>
      </c>
      <c r="C41" s="34" t="s">
        <v>79</v>
      </c>
      <c r="D41" s="34">
        <f>COUNTIFS($G$87:$G$291,$B$77,$K$87:$K$291,$D$3,$F$87:$F$291,$F$1)</f>
        <v>0</v>
      </c>
      <c r="E41" s="34">
        <f>COUNTIFS($G$87:$G$291,$B$77,$K$87:$K$291,$D$4,$F$87:$F$291,$F$1)</f>
        <v>0</v>
      </c>
      <c r="F41" s="34">
        <f>COUNTIFS($G$87:$G$291,$B$77,$K$87:$K$291,$D$2,$F$87:$F$291,$F$1)</f>
        <v>0</v>
      </c>
      <c r="G41" s="34">
        <f>COUNTIFS($G$87:$G$291,$B$77,$K$87:$K$291,$D$1,$F$87:$F$291,$F$1)</f>
        <v>0</v>
      </c>
      <c r="H41" s="34">
        <f>COUNTIFS($G$87:$G$291,$B$77,$K$87:$K$291,$D$5,$F$87:$F$291,$F$1)</f>
        <v>0</v>
      </c>
      <c r="I41" s="16"/>
      <c r="J41" s="16"/>
      <c r="O41" s="521" t="s">
        <v>67</v>
      </c>
      <c r="P41" s="35" t="s">
        <v>116</v>
      </c>
      <c r="Q41" s="44">
        <f>SUMIFS($Q$87:$Q$291,$K$87:$K$291,$D$1,$P$87:$P$291,$M73)</f>
        <v>0</v>
      </c>
      <c r="R41" s="44">
        <f>SUMIFS($T$87:$T$291,$K$87:$K$291,$D$1,$S$87:$S$291,$M73)</f>
        <v>0</v>
      </c>
      <c r="S41" s="44">
        <f>SUMIFS($W$87:$W$291,$K$87:$K$291,$D$1,$V$87:$V$291,$M73)</f>
        <v>0</v>
      </c>
      <c r="T41" s="44">
        <f>SUMIFS($Z$87:$Z$291,$K$87:$K$291,$D$1,$Y$87:$Y$291,$M73)</f>
        <v>0</v>
      </c>
      <c r="U41" s="44">
        <f>SUMIFS($AC$87:$AC$291,$K$87:$K$291,$D$1,$AB$87:$AB$291,$M73)</f>
        <v>0</v>
      </c>
      <c r="V41" s="44">
        <f>SUMIFS($AF$87:$AF$291,$K$87:$K$291,$D$1,$AE$87:$AE$291,$M73)</f>
        <v>0</v>
      </c>
      <c r="W41" s="44">
        <f>SUMIFS($AI$87:$AI$291,$K$87:$K$291,$D$1,$AH$87:$AH$291,$M73)</f>
        <v>0</v>
      </c>
      <c r="X41" s="44">
        <f>SUMIFS($AL$87:$AL$291,$K$87:$K$291,$D$1,$AK$87:$AK$291,$M73)</f>
        <v>0</v>
      </c>
      <c r="Y41" s="44">
        <f>SUMIFS($AO$87:$AO$291,$K$87:$K$291,$D$1,$AN$87:$AN$291,$M73)</f>
        <v>0</v>
      </c>
      <c r="Z41" s="52">
        <f t="shared" si="4"/>
        <v>0</v>
      </c>
      <c r="AT41" s="19" t="s">
        <v>147</v>
      </c>
    </row>
    <row r="42" spans="2:46" ht="17.25" hidden="1" customHeight="1" x14ac:dyDescent="0.25">
      <c r="B42" s="510"/>
      <c r="C42" s="26" t="s">
        <v>56</v>
      </c>
      <c r="D42" s="26">
        <f>COUNTIFS($G$87:$G$291,$B$77,$K$87:$K$291,$D$3,$F$87:$F$291,$F$2)</f>
        <v>0</v>
      </c>
      <c r="E42" s="26">
        <f>COUNTIFS($G$87:$G$291,$B$77,$K$87:$K$291,$D$4,$F$87:$F$291,$F$2)</f>
        <v>0</v>
      </c>
      <c r="F42" s="26">
        <f>COUNTIFS($G$87:$G$291,$B$77,$K$87:$K$291,$D$2,$F$87:$F$291,$F$2)</f>
        <v>0</v>
      </c>
      <c r="G42" s="26">
        <f>COUNTIFS($G$87:$G$291,$B$77,$K$87:$K$291,$D$1,$F$87:$F$291,$F$2)</f>
        <v>0</v>
      </c>
      <c r="H42" s="26">
        <f>COUNTIFS($G$87:$G$291,$B$77,$K$87:$K$291,$D$5,$F$87:$F$291,$F$2)</f>
        <v>0</v>
      </c>
      <c r="I42" s="16"/>
      <c r="J42" s="16"/>
      <c r="O42" s="519"/>
      <c r="P42" s="34" t="s">
        <v>117</v>
      </c>
      <c r="Q42" s="41">
        <f>SUMIFS($Q$87:$Q$291,$K$87:$K$291,$D$1,$P$87:$P$291,$M74)</f>
        <v>0</v>
      </c>
      <c r="R42" s="41">
        <f>SUMIFS($T$87:$T$291,$K$87:$K$291,$D$1,$S$87:$S$291,$M74)</f>
        <v>0</v>
      </c>
      <c r="S42" s="41">
        <f>SUMIFS($W$87:$W$291,$K$87:$K$291,$D$1,$V$87:$V$291,$M74)</f>
        <v>0</v>
      </c>
      <c r="T42" s="41">
        <f>SUMIFS($Z$87:$Z$291,$K$87:$K$291,$D$1,$Y$87:$Y$291,$M74)</f>
        <v>0</v>
      </c>
      <c r="U42" s="41">
        <f>SUMIFS($AC$87:$AC$291,$K$87:$K$291,$D$1,$AB$87:$AB$291,$M74)</f>
        <v>0</v>
      </c>
      <c r="V42" s="41">
        <f>SUMIFS($AF$87:$AF$291,$K$87:$K$291,$D$1,$AE$87:$AE$291,$M74)</f>
        <v>0</v>
      </c>
      <c r="W42" s="41">
        <f>SUMIFS($AI$87:$AI$291,$K$87:$K$291,$D$1,$AH$87:$AH$291,$M74)</f>
        <v>0</v>
      </c>
      <c r="X42" s="41">
        <f>SUMIFS($AL$87:$AL$291,$K$87:$K$291,$D$1,$AK$87:$AK$291,$M74)</f>
        <v>0</v>
      </c>
      <c r="Y42" s="41">
        <f>SUMIFS($AO$87:$AO$291,$K$87:$K$291,$D$1,$AN$87:$AN$291,$M74)</f>
        <v>0</v>
      </c>
      <c r="Z42" s="53">
        <f t="shared" si="4"/>
        <v>0</v>
      </c>
      <c r="AT42" s="19" t="s">
        <v>148</v>
      </c>
    </row>
    <row r="43" spans="2:46" ht="17.25" hidden="1" customHeight="1" x14ac:dyDescent="0.25">
      <c r="B43" s="510"/>
      <c r="C43" s="28" t="s">
        <v>60</v>
      </c>
      <c r="D43" s="28">
        <f>COUNTIFS($G$87:$G$291,$B$77,$K$87:$K$291,$D$3,$F$87:$F$291,$F$3)</f>
        <v>0</v>
      </c>
      <c r="E43" s="28">
        <f>COUNTIFS($G$87:$G$291,$B$77,$K$87:$K$291,$D$4,$F$87:$F$291,$F$3)</f>
        <v>0</v>
      </c>
      <c r="F43" s="28">
        <f>COUNTIFS($G$87:$G$291,$B$77,$K$87:$K$291,$D$2,$F$87:$F$291,$F$3)</f>
        <v>0</v>
      </c>
      <c r="G43" s="28">
        <f>COUNTIFS($G$87:$G$291,$B$77,$K$87:$K$291,$D$1,$F$87:$F$291,$F$3)</f>
        <v>0</v>
      </c>
      <c r="H43" s="28">
        <f>COUNTIFS($G$87:$G$291,$B$77,$K$87:$K$291,$D$5,$F$87:$F$291,$F$3)</f>
        <v>0</v>
      </c>
      <c r="I43" s="16"/>
      <c r="J43" s="16"/>
      <c r="O43" s="519"/>
      <c r="P43" s="34" t="s">
        <v>118</v>
      </c>
      <c r="Q43" s="41">
        <f>SUMIFS($Q$87:$Q$291,$K$87:$K$291,$D$1,$P$87:$P$291,$M75)</f>
        <v>0</v>
      </c>
      <c r="R43" s="41">
        <f>SUMIFS($T$87:$T$291,$K$87:$K$291,$D$1,$S$87:$S$291,$M75)</f>
        <v>0</v>
      </c>
      <c r="S43" s="41">
        <f>SUMIFS($W$87:$W$291,$K$87:$K$291,$D$1,$V$87:$V$291,$M75)</f>
        <v>0</v>
      </c>
      <c r="T43" s="41">
        <f>SUMIFS($Z$87:$Z$291,$K$87:$K$291,$D$1,$Y$87:$Y$291,$M75)</f>
        <v>0</v>
      </c>
      <c r="U43" s="41">
        <f>SUMIFS($AC$87:$AC$291,$K$87:$K$291,$D$1,$AB$87:$AB$291,$M75)</f>
        <v>0</v>
      </c>
      <c r="V43" s="41">
        <f>SUMIFS($AF$87:$AF$291,$K$87:$K$291,$D$1,$AE$87:$AE$291,$M75)</f>
        <v>0</v>
      </c>
      <c r="W43" s="41">
        <f>SUMIFS($AI$87:$AI$291,$K$87:$K$291,$D$1,$AH$87:$AH$291,$M75)</f>
        <v>0</v>
      </c>
      <c r="X43" s="41">
        <f>SUMIFS($AL$87:$AL$291,$K$87:$K$291,$D$1,$AK$87:$AK$291,$M75)</f>
        <v>0</v>
      </c>
      <c r="Y43" s="41">
        <f>SUMIFS($AO$87:$AO$291,$K$87:$K$291,$D$1,$AN$87:$AN$291,$M75)</f>
        <v>0</v>
      </c>
      <c r="Z43" s="53">
        <f t="shared" si="4"/>
        <v>0</v>
      </c>
      <c r="AT43" s="19"/>
    </row>
    <row r="44" spans="2:46" ht="17.25" hidden="1" customHeight="1" thickBot="1" x14ac:dyDescent="0.3">
      <c r="B44" s="510"/>
      <c r="C44" s="27" t="s">
        <v>59</v>
      </c>
      <c r="D44" s="27">
        <f>COUNTIFS($G$87:$G$291,$B$77,$K$87:$K$291,$D$3,$F$87:$F$291,$F$4)</f>
        <v>0</v>
      </c>
      <c r="E44" s="27">
        <f>COUNTIFS($G$87:$G$291,$B$77,$K$87:$K$291,$D$4,$F$87:$F$291,$F$4)</f>
        <v>0</v>
      </c>
      <c r="F44" s="27">
        <f>COUNTIFS($G$87:$G$291,$B$77,$K$87:$K$291,$D$2,$F$87:$F$291,$F$4)</f>
        <v>0</v>
      </c>
      <c r="G44" s="27">
        <f>COUNTIFS($G$87:$G$291,$B$77,$K$87:$K$291,$D$1,$F$87:$F$291,$F$4)</f>
        <v>0</v>
      </c>
      <c r="H44" s="27">
        <f>COUNTIFS($G$87:$G$291,$B$77,$K$87:$K$291,$D$5,$F$87:$F$291,$F$4)</f>
        <v>0</v>
      </c>
      <c r="I44" s="16"/>
      <c r="J44" s="16"/>
      <c r="O44" s="519"/>
      <c r="P44" s="34" t="s">
        <v>119</v>
      </c>
      <c r="Q44" s="43">
        <f>SUMIFS($Q$87:$Q$291,$K$87:$K$291,$D$1,$P$87:$P$291,$M76)</f>
        <v>0</v>
      </c>
      <c r="R44" s="43">
        <f>SUMIFS($T$87:$T$291,$K$87:$K$291,$D$1,$S$87:$S$291,$M76)</f>
        <v>0</v>
      </c>
      <c r="S44" s="43">
        <f>SUMIFS($W$87:$W$291,$K$87:$K$291,$D$1,$V$87:$V$291,$M76)</f>
        <v>0</v>
      </c>
      <c r="T44" s="43">
        <f>SUMIFS($Z$87:$Z$291,$K$87:$K$291,$D$1,$Y$87:$Y$291,$M76)</f>
        <v>0</v>
      </c>
      <c r="U44" s="43">
        <f>SUMIFS($AC$87:$AC$291,$K$87:$K$291,$D$1,$AB$87:$AB$291,$M76)</f>
        <v>0</v>
      </c>
      <c r="V44" s="43">
        <f>SUMIFS($AF$87:$AF$291,$K$87:$K$291,$D$1,$AE$87:$AE$291,$M76)</f>
        <v>0</v>
      </c>
      <c r="W44" s="43">
        <f>SUMIFS($AI$87:$AI$291,$K$87:$K$291,$D$1,$AH$87:$AH$291,$M76)</f>
        <v>0</v>
      </c>
      <c r="X44" s="43">
        <f>SUMIFS($AL$87:$AL$291,$K$87:$K$291,$D$1,$AK$87:$AK$291,$M76)</f>
        <v>0</v>
      </c>
      <c r="Y44" s="43">
        <f>SUMIFS($AO$87:$AO$291,$K$87:$K$291,$D$1,$AN$87:$AN$291,$M76)</f>
        <v>0</v>
      </c>
      <c r="Z44" s="55">
        <f t="shared" si="4"/>
        <v>0</v>
      </c>
    </row>
    <row r="45" spans="2:46" ht="17.25" hidden="1" customHeight="1" thickTop="1" thickBot="1" x14ac:dyDescent="0.3">
      <c r="B45" s="511"/>
      <c r="C45" s="29"/>
      <c r="D45" s="165">
        <f>SUM(D41:D44)</f>
        <v>0</v>
      </c>
      <c r="E45" s="165">
        <f>SUM(E41:E44)</f>
        <v>0</v>
      </c>
      <c r="F45" s="165">
        <f>SUM(F41:F44)</f>
        <v>0</v>
      </c>
      <c r="G45" s="165">
        <f>SUM(G41:G44)</f>
        <v>0</v>
      </c>
      <c r="H45" s="165">
        <f>SUM(H41:H44)</f>
        <v>0</v>
      </c>
      <c r="I45" s="71"/>
      <c r="J45" s="71"/>
      <c r="O45" s="520"/>
      <c r="P45" s="36"/>
      <c r="Q45" s="63">
        <f t="shared" ref="Q45:Y45" si="8">SUM(Q41:Q44)</f>
        <v>0</v>
      </c>
      <c r="R45" s="63">
        <f t="shared" si="8"/>
        <v>0</v>
      </c>
      <c r="S45" s="63">
        <f t="shared" si="8"/>
        <v>0</v>
      </c>
      <c r="T45" s="63">
        <f t="shared" si="8"/>
        <v>0</v>
      </c>
      <c r="U45" s="63">
        <f t="shared" si="8"/>
        <v>0</v>
      </c>
      <c r="V45" s="63">
        <f t="shared" si="8"/>
        <v>0</v>
      </c>
      <c r="W45" s="63">
        <f t="shared" si="8"/>
        <v>0</v>
      </c>
      <c r="X45" s="63">
        <f t="shared" si="8"/>
        <v>0</v>
      </c>
      <c r="Y45" s="63">
        <f t="shared" si="8"/>
        <v>0</v>
      </c>
      <c r="Z45" s="51">
        <f t="shared" si="4"/>
        <v>0</v>
      </c>
      <c r="AA45" s="50" t="str">
        <f>IF(SUM(Z41:Z44)=Z45,"",SUM(Z41:Z44))</f>
        <v/>
      </c>
    </row>
    <row r="46" spans="2:46" ht="17.25" hidden="1" customHeight="1" thickTop="1" thickBot="1" x14ac:dyDescent="0.3">
      <c r="D46" s="32">
        <f>D30+D35+D40+D45</f>
        <v>1</v>
      </c>
      <c r="E46" s="32">
        <f>E30+E35+E40+E45</f>
        <v>0</v>
      </c>
      <c r="F46" s="32">
        <f>F30+F35+F40+F45</f>
        <v>0</v>
      </c>
      <c r="G46" s="32">
        <f>G30+G35+G40+G45</f>
        <v>0</v>
      </c>
      <c r="H46" s="32">
        <f>H30+H35+H40+H45</f>
        <v>0</v>
      </c>
      <c r="I46" s="32"/>
      <c r="J46" s="32"/>
      <c r="K46" s="33">
        <f>SUM(D46:H46)</f>
        <v>1</v>
      </c>
      <c r="L46" s="68"/>
      <c r="O46" s="522" t="s">
        <v>70</v>
      </c>
      <c r="P46" s="35" t="s">
        <v>116</v>
      </c>
      <c r="Q46" s="44">
        <f>SUMIFS($Q$87:$Q$291,$K$87:$K$291,$D$5,$P$87:$P$291,$M73)</f>
        <v>0</v>
      </c>
      <c r="R46" s="44">
        <f>SUMIFS($T$87:$T$291,$K$87:$K$291,$D$5,$S$87:$S$291,$M73)</f>
        <v>0</v>
      </c>
      <c r="S46" s="44">
        <f>SUMIFS($W$87:$W$291,$K$87:$K$291,$D$5,$V$87:$V$291,$M73)</f>
        <v>0</v>
      </c>
      <c r="T46" s="44">
        <f>SUMIFS($Z$87:$Z$291,$K$87:$K$291,$D$5,$Y$87:$Y$291,$M73)</f>
        <v>0</v>
      </c>
      <c r="U46" s="44">
        <f>SUMIFS($AC$87:$AC$291,$K$87:$K$291,$D$5,$AB$87:$AB$291,$M73)</f>
        <v>0</v>
      </c>
      <c r="V46" s="44">
        <f>SUMIFS($AF$87:$AF$291,$K$87:$K$291,$D$5,$AE$87:$AE$291,$M73)</f>
        <v>0</v>
      </c>
      <c r="W46" s="44">
        <f>SUMIFS($AI$87:$AI$291,$K$87:$K$291,$D$5,$AH$87:$AH$291,$M73)</f>
        <v>0</v>
      </c>
      <c r="X46" s="44">
        <f>SUMIFS($AL$87:$AL$291,$K$87:$K$291,$D$5,$AK$87:$AK$291,$M73)</f>
        <v>0</v>
      </c>
      <c r="Y46" s="44">
        <f>SUMIFS($AO$87:$AO$291,$K$87:$K$291,$D$5,$AN$87:$AN$291,$M73)</f>
        <v>0</v>
      </c>
      <c r="Z46" s="52">
        <f t="shared" si="4"/>
        <v>0</v>
      </c>
    </row>
    <row r="47" spans="2:46" ht="17.25" hidden="1" customHeight="1" thickTop="1" x14ac:dyDescent="0.25">
      <c r="O47" s="523"/>
      <c r="P47" s="26" t="s">
        <v>117</v>
      </c>
      <c r="Q47" s="41">
        <f>SUMIFS($Q$87:$Q$291,$K$87:$K$291,$D$5,$P$87:$P$291,$M74)</f>
        <v>0</v>
      </c>
      <c r="R47" s="41">
        <f>SUMIFS($T$87:$T$291,$K$87:$K$291,$D$5,$S$87:$S$291,$M74)</f>
        <v>0</v>
      </c>
      <c r="S47" s="41">
        <f>SUMIFS($W$87:$W$291,$K$87:$K$291,$D$5,$V$87:$V$291,$M74)</f>
        <v>0</v>
      </c>
      <c r="T47" s="41">
        <f>SUMIFS($Z$87:$Z$291,$K$87:$K$291,$D$5,$Y$87:$Y$291,$M74)</f>
        <v>0</v>
      </c>
      <c r="U47" s="41">
        <f>SUMIFS($AC$87:$AC$291,$K$87:$K$291,$D$5,$AB$87:$AB$291,$M74)</f>
        <v>0</v>
      </c>
      <c r="V47" s="41">
        <f>SUMIFS($AF$87:$AF$291,$K$87:$K$291,$D$5,$AE$87:$AE$291,$M74)</f>
        <v>0</v>
      </c>
      <c r="W47" s="41">
        <f>SUMIFS($AI$87:$AI$291,$K$87:$K$291,$D$5,$AH$87:$AH$291,$M74)</f>
        <v>0</v>
      </c>
      <c r="X47" s="41">
        <f>SUMIFS($AL$87:$AL$291,$K$87:$K$291,$D$5,$AK$87:$AK$291,$M74)</f>
        <v>0</v>
      </c>
      <c r="Y47" s="41">
        <f>SUMIFS($AO$87:$AO$291,$K$87:$K$291,$D$5,$AN$87:$AN$291,$M74)</f>
        <v>0</v>
      </c>
      <c r="Z47" s="53">
        <f t="shared" si="4"/>
        <v>0</v>
      </c>
    </row>
    <row r="48" spans="2:46" ht="17.25" hidden="1" customHeight="1" x14ac:dyDescent="0.25">
      <c r="B48" s="513" t="s">
        <v>80</v>
      </c>
      <c r="C48" s="514"/>
      <c r="D48" s="514"/>
      <c r="E48" s="514"/>
      <c r="F48" s="514"/>
      <c r="G48" s="514"/>
      <c r="H48" s="515"/>
      <c r="I48" s="70"/>
      <c r="J48" s="70"/>
      <c r="O48" s="523"/>
      <c r="P48" s="28" t="s">
        <v>118</v>
      </c>
      <c r="Q48" s="41">
        <f>SUMIFS($Q$87:$Q$291,$K$87:$K$291,$D$5,$P$87:$P$291,$M75)</f>
        <v>0</v>
      </c>
      <c r="R48" s="41">
        <f>SUMIFS($T$87:$T$291,$K$87:$K$291,$D$5,$S$87:$S$291,$M75)</f>
        <v>0</v>
      </c>
      <c r="S48" s="41">
        <f>SUMIFS($W$87:$W$291,$K$87:$K$291,$D$5,$V$87:$V$291,$M75)</f>
        <v>0</v>
      </c>
      <c r="T48" s="41">
        <f>SUMIFS($Z$87:$Z$291,$K$87:$K$291,$D$5,$Y$87:$Y$291,$M75)</f>
        <v>0</v>
      </c>
      <c r="U48" s="41">
        <f>SUMIFS($AC$87:$AC$291,$K$87:$K$291,$D$5,$AB$87:$AB$291,$M75)</f>
        <v>0</v>
      </c>
      <c r="V48" s="41">
        <f>SUMIFS($AF$87:$AF$291,$K$87:$K$291,$D$5,$AE$87:$AE$291,$M75)</f>
        <v>0</v>
      </c>
      <c r="W48" s="41">
        <f>SUMIFS($AI$87:$AI$291,$K$87:$K$291,$D$5,$AH$87:$AH$291,$M75)</f>
        <v>0</v>
      </c>
      <c r="X48" s="41">
        <f>SUMIFS($AL$87:$AL$291,$K$87:$K$291,$D$5,$AK$87:$AK$291,$M75)</f>
        <v>0</v>
      </c>
      <c r="Y48" s="41">
        <f>SUMIFS($AO$87:$AO$291,$K$87:$K$291,$D$5,$AN$87:$AN$291,$M75)</f>
        <v>0</v>
      </c>
      <c r="Z48" s="53">
        <f t="shared" si="4"/>
        <v>0</v>
      </c>
    </row>
    <row r="49" spans="2:27" ht="17.25" hidden="1" customHeight="1" thickBot="1" x14ac:dyDescent="0.3">
      <c r="B49" s="23" t="s">
        <v>77</v>
      </c>
      <c r="C49" s="22" t="s">
        <v>53</v>
      </c>
      <c r="D49" s="24" t="s">
        <v>19</v>
      </c>
      <c r="E49" s="24" t="s">
        <v>63</v>
      </c>
      <c r="F49" s="24" t="s">
        <v>18</v>
      </c>
      <c r="G49" s="24" t="s">
        <v>67</v>
      </c>
      <c r="H49" s="24" t="s">
        <v>70</v>
      </c>
      <c r="I49" s="71"/>
      <c r="J49" s="71"/>
      <c r="O49" s="523"/>
      <c r="P49" s="27" t="s">
        <v>119</v>
      </c>
      <c r="Q49" s="43">
        <f>SUMIFS($Q$87:$Q$291,$K$87:$K$291,$D$5,$P$87:$P$291,$M76)</f>
        <v>0</v>
      </c>
      <c r="R49" s="43">
        <f>SUMIFS($T$87:$T$291,$K$87:$K$291,$D$5,$S$87:$S$291,$M76)</f>
        <v>0</v>
      </c>
      <c r="S49" s="43">
        <f>SUMIFS($W$87:$W$291,$K$87:$K$291,$D$5,$V$87:$V$291,$M76)</f>
        <v>0</v>
      </c>
      <c r="T49" s="43">
        <f>SUMIFS($Z$87:$Z$291,$K$87:$K$291,$D$5,$Y$87:$Y$291,$M76)</f>
        <v>0</v>
      </c>
      <c r="U49" s="43">
        <f>SUMIFS($AC$87:$AC$291,$K$87:$K$291,$D$5,$AB$87:$AB$291,$M76)</f>
        <v>0</v>
      </c>
      <c r="V49" s="43">
        <f>SUMIFS($AF$87:$AF$291,$K$87:$K$291,$D$5,$AE$87:$AE$291,$M76)</f>
        <v>0</v>
      </c>
      <c r="W49" s="43">
        <f>SUMIFS($AI$87:$AI$291,$K$87:$K$291,$D$5,$AH$87:$AH$291,$M76)</f>
        <v>0</v>
      </c>
      <c r="X49" s="43">
        <f>SUMIFS($AL$87:$AL$291,$K$87:$K$291,$D$5,$AK$87:$AK$291,$M76)</f>
        <v>0</v>
      </c>
      <c r="Y49" s="43">
        <f>SUMIFS($AO$87:$AO$291,$K$87:$K$291,$D$5,$AN$87:$AN$291,$M76)</f>
        <v>0</v>
      </c>
      <c r="Z49" s="55">
        <f t="shared" si="4"/>
        <v>0</v>
      </c>
    </row>
    <row r="50" spans="2:27" ht="17.25" hidden="1" customHeight="1" thickTop="1" thickBot="1" x14ac:dyDescent="0.3">
      <c r="B50" s="506" t="s">
        <v>20</v>
      </c>
      <c r="C50" s="25" t="s">
        <v>79</v>
      </c>
      <c r="D50" s="25">
        <f>SUMIFS($AP$87:$AP$291,$G$87:$G$291,$B$74,$K$87:$K$291,$D$3,$F$87:$F$291,$F$1)</f>
        <v>0</v>
      </c>
      <c r="E50" s="25">
        <f>SUMIFS($AP$87:$AP$291,$G$87:$G$291,$B$74,$K$87:$K$291,$D$4,$F$87:$F$291,$F$1)</f>
        <v>0</v>
      </c>
      <c r="F50" s="25">
        <f>SUMIFS($AP$87:$AP$291,$G$87:$G$291,$B$74,$K$87:$K$291,$D$2,$F$87:$F$291,$F$1)</f>
        <v>0</v>
      </c>
      <c r="G50" s="25">
        <f>SUMIFS($AP$87:$AP$291,$G$87:$G$291,$B$74,$K$87:$K$291,$D$1,$F$87:$F$291,$F$1)</f>
        <v>0</v>
      </c>
      <c r="H50" s="25">
        <f>SUMIFS($AP$87:$AP$291,$G$87:$G$291,$B$74,$K$87:$K$291,$D$5,$F$87:$F$291,$F$1)</f>
        <v>0</v>
      </c>
      <c r="I50" s="16"/>
      <c r="J50" s="16"/>
      <c r="O50" s="524"/>
      <c r="P50" s="36"/>
      <c r="Q50" s="48">
        <f t="shared" ref="Q50:Y50" si="9">SUM(Q46:Q49)</f>
        <v>0</v>
      </c>
      <c r="R50" s="48">
        <f t="shared" si="9"/>
        <v>0</v>
      </c>
      <c r="S50" s="48">
        <f t="shared" si="9"/>
        <v>0</v>
      </c>
      <c r="T50" s="48">
        <f t="shared" si="9"/>
        <v>0</v>
      </c>
      <c r="U50" s="48">
        <f t="shared" si="9"/>
        <v>0</v>
      </c>
      <c r="V50" s="48">
        <f t="shared" si="9"/>
        <v>0</v>
      </c>
      <c r="W50" s="48">
        <f t="shared" si="9"/>
        <v>0</v>
      </c>
      <c r="X50" s="48">
        <f t="shared" si="9"/>
        <v>0</v>
      </c>
      <c r="Y50" s="48">
        <f t="shared" si="9"/>
        <v>0</v>
      </c>
      <c r="Z50" s="51">
        <f t="shared" si="4"/>
        <v>0</v>
      </c>
      <c r="AA50" s="50" t="str">
        <f>IF(SUM(Z46:Z49)=Z50,"",SUM(Z46:Z49))</f>
        <v/>
      </c>
    </row>
    <row r="51" spans="2:27" ht="17.25" hidden="1" customHeight="1" thickTop="1" thickBot="1" x14ac:dyDescent="0.3">
      <c r="B51" s="507"/>
      <c r="C51" s="26" t="s">
        <v>56</v>
      </c>
      <c r="D51" s="26">
        <f>SUMIFS($AP$87:$AP$291,$G$87:$G$291,$B$74,$K$87:$K$291,$D$3,$F$87:$F$291,$F$2)</f>
        <v>3</v>
      </c>
      <c r="E51" s="26">
        <f>SUMIFS($AP$87:$AP$291,$G$87:$G$291,$B$74,$K$87:$K$291,$D$4,$F$87:$F$291,$F$2)</f>
        <v>0</v>
      </c>
      <c r="F51" s="26">
        <f>SUMIFS($AP$87:$AP$291,$G$87:$G$291,$B$74,$K$87:$K$291,$D$2,$F$87:$F$291,$F$2)</f>
        <v>0</v>
      </c>
      <c r="G51" s="26">
        <f>SUMIFS($AP$87:$AP$291,$G$87:$G$291,$B$74,$K$87:$K$291,$D$1,$F$87:$F$291,$F$2)</f>
        <v>0</v>
      </c>
      <c r="H51" s="26">
        <f>SUMIFS($AP$87:$AP$291,$G$87:$G$291,$B$74,$K$87:$K$291,$D$5,$F$87:$F$291,$F$2)</f>
        <v>0</v>
      </c>
      <c r="I51" s="16"/>
      <c r="J51" s="16"/>
      <c r="Q51" s="64">
        <f t="shared" ref="Q51:Z51" si="10">Q30+Q35+Q40+Q45+Q50</f>
        <v>0</v>
      </c>
      <c r="R51" s="65">
        <f t="shared" si="10"/>
        <v>1</v>
      </c>
      <c r="S51" s="65">
        <f t="shared" si="10"/>
        <v>1</v>
      </c>
      <c r="T51" s="65">
        <f t="shared" si="10"/>
        <v>0</v>
      </c>
      <c r="U51" s="65">
        <f t="shared" si="10"/>
        <v>0</v>
      </c>
      <c r="V51" s="65">
        <f t="shared" si="10"/>
        <v>0</v>
      </c>
      <c r="W51" s="65">
        <f t="shared" si="10"/>
        <v>0</v>
      </c>
      <c r="X51" s="65">
        <f t="shared" si="10"/>
        <v>0</v>
      </c>
      <c r="Y51" s="65">
        <f t="shared" si="10"/>
        <v>1</v>
      </c>
      <c r="Z51" s="66">
        <f t="shared" si="10"/>
        <v>3</v>
      </c>
    </row>
    <row r="52" spans="2:27" ht="17.25" hidden="1" customHeight="1" thickTop="1" x14ac:dyDescent="0.2">
      <c r="B52" s="507"/>
      <c r="C52" s="28" t="s">
        <v>60</v>
      </c>
      <c r="D52" s="26">
        <f>SUMIFS($AP$87:$AP$291,$G$87:$G$291,$B$74,$K$87:$K$291,$D$3,$F$87:$F$291,$F$3)</f>
        <v>0</v>
      </c>
      <c r="E52" s="26">
        <f>SUMIFS($AP$87:$AP$291,$G$87:$G$291,$B$74,$K$87:$K$291,$D$4,$F$87:$F$291,$F$3)</f>
        <v>0</v>
      </c>
      <c r="F52" s="26">
        <f>SUMIFS($AP$87:$AP$291,$G$87:$G$291,$B$74,$K$87:$K$291,$D$2,$F$87:$F$291,$F$3)</f>
        <v>0</v>
      </c>
      <c r="G52" s="26">
        <f>SUMIFS($AP$87:$AP$291,$G$87:$G$291,$B$74,$K$87:$K$291,$D$1,$F$87:$F$291,$F$3)</f>
        <v>0</v>
      </c>
      <c r="H52" s="26">
        <f>SUMIFS($AP$87:$AP$291,$G$87:$G$291,$B$74,$K$87:$K$291,$D$5,$F$87:$F$291,$F$3)</f>
        <v>0</v>
      </c>
      <c r="I52" s="16"/>
      <c r="J52" s="16"/>
    </row>
    <row r="53" spans="2:27" ht="17.25" hidden="1" customHeight="1" thickBot="1" x14ac:dyDescent="0.25">
      <c r="B53" s="507"/>
      <c r="C53" s="27" t="s">
        <v>59</v>
      </c>
      <c r="D53" s="27">
        <f>SUMIFS($AP$87:$AP$291,$G$87:$G$291,$B$74,$K$87:$K$291,$D$3,$F$87:$F$291,$F$4)</f>
        <v>0</v>
      </c>
      <c r="E53" s="27">
        <f>SUMIFS($AP$87:$AP$291,$G$87:$G$291,$B$74,$K$87:$K$291,$D$4,$F$87:$F$291,$F$4)</f>
        <v>0</v>
      </c>
      <c r="F53" s="27">
        <f>SUMIFS($AP$87:$AP$291,$G$87:$G$291,$B$74,$K$87:$K$291,$D$2,$F$87:$F$291,$F$4)</f>
        <v>0</v>
      </c>
      <c r="G53" s="27">
        <f>SUMIFS($AP$87:$AP$291,$G$87:$G$291,$B$74,$K$87:$K$291,$D$1,$F$87:$F$291,$F$4)</f>
        <v>0</v>
      </c>
      <c r="H53" s="27">
        <f>SUMIFS($AP$87:$AP$291,$G$87:$G$291,$B$74,$K$87:$K$291,$D$5,$F$87:$F$291,$F$4)</f>
        <v>0</v>
      </c>
      <c r="I53" s="16"/>
      <c r="J53" s="16"/>
    </row>
    <row r="54" spans="2:27" ht="17.25" hidden="1" customHeight="1" thickBot="1" x14ac:dyDescent="0.3">
      <c r="B54" s="508"/>
      <c r="C54" s="30"/>
      <c r="D54" s="31">
        <f>SUM(D50:D53)</f>
        <v>3</v>
      </c>
      <c r="E54" s="31">
        <f>SUM(E50:E53)</f>
        <v>0</v>
      </c>
      <c r="F54" s="31">
        <f>SUM(F50:F53)</f>
        <v>0</v>
      </c>
      <c r="G54" s="31">
        <f>SUM(G50:G53)</f>
        <v>0</v>
      </c>
      <c r="H54" s="31">
        <f>SUM(H50:H53)</f>
        <v>0</v>
      </c>
      <c r="I54" s="71"/>
      <c r="J54" s="71"/>
    </row>
    <row r="55" spans="2:27" ht="17.25" hidden="1" customHeight="1" x14ac:dyDescent="0.2">
      <c r="B55" s="506" t="s">
        <v>21</v>
      </c>
      <c r="C55" s="25" t="s">
        <v>79</v>
      </c>
      <c r="D55" s="25">
        <f>SUMIFS($AP$87:$AP$291,$G$87:$G$291,$B$75,$K$87:$K$291,$D$3,$F$87:$F$291,$F$1)</f>
        <v>0</v>
      </c>
      <c r="E55" s="25">
        <f>SUMIFS($AP$87:$AP$291,$G$87:$G$291,$B$75,$K$87:$K$291,$D$4,$F$87:$F$291,$F$1)</f>
        <v>0</v>
      </c>
      <c r="F55" s="25">
        <f>SUMIFS($AP$87:$AP$291,$G$87:$G$291,$B$75,$K$87:$K$291,$D$2,$F$87:$F$291,$F$1)</f>
        <v>0</v>
      </c>
      <c r="G55" s="25">
        <f>SUMIFS($AP$87:$AP$291,$G$87:$G$291,$B$75,$K$87:$K$291,$D$1,$F$87:$F$291,$F$1)</f>
        <v>0</v>
      </c>
      <c r="H55" s="25">
        <f>SUMIFS($AP$87:$AP$291,$G$87:$G$291,$B$75,$K$87:$K$291,$D$5,$F$87:$F$291,$F$1)</f>
        <v>0</v>
      </c>
      <c r="I55" s="16"/>
      <c r="J55" s="16"/>
    </row>
    <row r="56" spans="2:27" ht="17.25" hidden="1" customHeight="1" x14ac:dyDescent="0.2">
      <c r="B56" s="507"/>
      <c r="C56" s="26" t="s">
        <v>56</v>
      </c>
      <c r="D56" s="26">
        <f>SUMIFS($AP$87:$AP$291,$G$87:$G$291,$B$75,$K$87:$K$291,$D$3,$F$87:$F$291,$F$2)</f>
        <v>0</v>
      </c>
      <c r="E56" s="26">
        <f>SUMIFS($AP$87:$AP$291,$G$87:$G$291,$B$75,$K$87:$K$291,$D$4,$F$87:$F$291,$F$2)</f>
        <v>0</v>
      </c>
      <c r="F56" s="26">
        <f>SUMIFS($AP$87:$AP$291,$G$87:$G$291,$B$75,$K$87:$K$291,$D$2,$F$87:$F$291,$F$2)</f>
        <v>0</v>
      </c>
      <c r="G56" s="26">
        <f>SUMIFS($AP$87:$AP$291,$G$87:$G$291,$B$75,$K$87:$K$291,$D$1,$F$87:$F$291,$F$2)</f>
        <v>0</v>
      </c>
      <c r="H56" s="26">
        <f>SUMIFS($AP$87:$AP$291,$G$87:$G$291,$B$75,$K$87:$K$291,$D$5,$F$87:$F$291,$F$2)</f>
        <v>0</v>
      </c>
      <c r="I56" s="16"/>
      <c r="J56" s="16"/>
    </row>
    <row r="57" spans="2:27" ht="17.25" hidden="1" customHeight="1" x14ac:dyDescent="0.2">
      <c r="B57" s="507"/>
      <c r="C57" s="28" t="s">
        <v>60</v>
      </c>
      <c r="D57" s="26">
        <f>SUMIFS($AP$87:$AP$291,$G$87:$G$291,$B$75,$K$87:$K$291,$D$3,$F$87:$F$291,$F$3)</f>
        <v>0</v>
      </c>
      <c r="E57" s="26">
        <f>SUMIFS($AP$87:$AP$291,$G$87:$G$291,$B$75,$K$87:$K$291,$D$4,$F$87:$F$291,$F$3)</f>
        <v>0</v>
      </c>
      <c r="F57" s="26">
        <f>SUMIFS($AP$87:$AP$291,$G$87:$G$291,$B$75,$K$87:$K$291,$D$2,$F$87:$F$291,$F$3)</f>
        <v>0</v>
      </c>
      <c r="G57" s="26">
        <f>SUMIFS($AP$87:$AP$291,$G$87:$G$291,$B$75,$K$87:$K$291,$D$1,$F$87:$F$291,$F$3)</f>
        <v>0</v>
      </c>
      <c r="H57" s="26">
        <f>SUMIFS($AP$87:$AP$291,$G$87:$G$291,$B$75,$K$87:$K$291,$D$5,$F$87:$F$291,$F$3)</f>
        <v>0</v>
      </c>
      <c r="I57" s="16"/>
      <c r="J57" s="16"/>
    </row>
    <row r="58" spans="2:27" ht="17.25" hidden="1" customHeight="1" thickBot="1" x14ac:dyDescent="0.25">
      <c r="B58" s="507"/>
      <c r="C58" s="27" t="s">
        <v>59</v>
      </c>
      <c r="D58" s="27">
        <f>SUMIFS($AP$87:$AP$291,$G$87:$G$291,$B$75,$K$87:$K$291,$D$3,$F$87:$F$291,$F$4)</f>
        <v>0</v>
      </c>
      <c r="E58" s="27">
        <f>SUMIFS($AP$87:$AP$291,$G$87:$G$291,$B$75,$K$87:$K$291,$D$4,$F$87:$F$291,$F$4)</f>
        <v>0</v>
      </c>
      <c r="F58" s="27">
        <f>SUMIFS($AP$87:$AP$291,$G$87:$G$291,$B$75,$K$87:$K$291,$D$2,$F$87:$F$291,$F$4)</f>
        <v>0</v>
      </c>
      <c r="G58" s="27">
        <f>SUMIFS($AP$87:$AP$291,$G$87:$G$291,$B$75,$K$87:$K$291,$D$1,$F$87:$F$291,$F$4)</f>
        <v>0</v>
      </c>
      <c r="H58" s="27">
        <f>SUMIFS($AP$87:$AP$291,$G$87:$G$291,$B$75,$K$87:$K$291,$D$5,$F$87:$F$291,$F$4)</f>
        <v>0</v>
      </c>
      <c r="I58" s="16"/>
      <c r="J58" s="16"/>
    </row>
    <row r="59" spans="2:27" ht="17.25" hidden="1" customHeight="1" thickBot="1" x14ac:dyDescent="0.3">
      <c r="B59" s="508"/>
      <c r="C59" s="30"/>
      <c r="D59" s="31">
        <f>SUM(D55:D58)</f>
        <v>0</v>
      </c>
      <c r="E59" s="31">
        <f>SUM(E55:E58)</f>
        <v>0</v>
      </c>
      <c r="F59" s="31">
        <f>SUM(F55:F58)</f>
        <v>0</v>
      </c>
      <c r="G59" s="31">
        <f>SUM(G55:G58)</f>
        <v>0</v>
      </c>
      <c r="H59" s="31">
        <f>SUM(H55:H58)</f>
        <v>0</v>
      </c>
      <c r="I59" s="71"/>
      <c r="J59" s="71"/>
    </row>
    <row r="60" spans="2:27" ht="17.25" hidden="1" customHeight="1" thickBot="1" x14ac:dyDescent="0.25">
      <c r="B60" s="506" t="s">
        <v>22</v>
      </c>
      <c r="C60" s="25" t="s">
        <v>79</v>
      </c>
      <c r="D60" s="25">
        <f>SUMIFS($AP$87:$AP$291,$G$87:$G$291,$B$76,$K$87:$K$291,$D$3,$F$87:$F$291,$F$1)</f>
        <v>0</v>
      </c>
      <c r="E60" s="25">
        <f>SUMIFS($AP$87:$AP$291,$G$87:$G$291,$B$76,$K$87:$K$291,$D$4,$F$87:$F$291,$F$1)</f>
        <v>0</v>
      </c>
      <c r="F60" s="25">
        <f>SUMIFS($AP$87:$AP$291,$G$87:$G$291,$B$76,$K$87:$K$291,$D$2,$F$87:$F$291,$F$1)</f>
        <v>0</v>
      </c>
      <c r="G60" s="25">
        <f>SUMIFS($AP$87:$AP$291,$G$87:$G$291,$B$76,$K$87:$K$291,$D$1,$F$87:$F$291,$F$1)</f>
        <v>0</v>
      </c>
      <c r="H60" s="25">
        <f>SUMIFS($AP$87:$AP$291,$G$87:$G$291,$B$76,$K$87:$K$291,$D$5,$F$87:$F$291,$F$1)</f>
        <v>0</v>
      </c>
      <c r="I60" s="16"/>
      <c r="J60" s="16"/>
      <c r="P60" t="s">
        <v>28</v>
      </c>
    </row>
    <row r="61" spans="2:27" ht="17.25" hidden="1" customHeight="1" thickBot="1" x14ac:dyDescent="0.25">
      <c r="B61" s="507"/>
      <c r="C61" s="26" t="s">
        <v>56</v>
      </c>
      <c r="D61" s="25">
        <f>SUMIFS($AP$87:$AP$291,$G$87:$G$291,$B$76,$K$87:$K$291,$D$3,$F$87:$F$291,$F$2)</f>
        <v>0</v>
      </c>
      <c r="E61" s="25">
        <f>SUMIFS($AP$87:$AP$291,$G$87:$G$291,$B$76,$K$87:$K$291,$D$4,$F$87:$F$291,$F$2)</f>
        <v>0</v>
      </c>
      <c r="F61" s="25">
        <f>SUMIFS($AP$87:$AP$291,$G$87:$G$291,$B$76,$K$87:$K$291,$D$2,$F$87:$F$291,$F$2)</f>
        <v>0</v>
      </c>
      <c r="G61" s="25">
        <f>SUMIFS($AP$87:$AP$291,$G$87:$G$291,$B$76,$K$87:$K$291,$D$1,$F$87:$F$291,$F$2)</f>
        <v>0</v>
      </c>
      <c r="H61" s="25">
        <f>SUMIFS($AP$87:$AP$291,$G$87:$G$291,$B$76,$K$87:$K$291,$D$5,$F$87:$F$291,$F$2)</f>
        <v>0</v>
      </c>
      <c r="I61" s="16"/>
      <c r="J61" s="16"/>
    </row>
    <row r="62" spans="2:27" ht="17.25" hidden="1" customHeight="1" thickBot="1" x14ac:dyDescent="0.25">
      <c r="B62" s="507"/>
      <c r="C62" s="28" t="s">
        <v>60</v>
      </c>
      <c r="D62" s="25">
        <f>SUMIFS($AP$87:$AP$291,$G$87:$G$291,$B$76,$K$87:$K$291,$D$3,$F$87:$F$291,$F$3)</f>
        <v>0</v>
      </c>
      <c r="E62" s="25">
        <f>SUMIFS($AP$87:$AP$291,$G$87:$G$291,$B$76,$K$87:$K$291,$D$4,$F$87:$F$291,$F$3)</f>
        <v>0</v>
      </c>
      <c r="F62" s="25">
        <f>SUMIFS($AP$87:$AP$291,$G$87:$G$291,$B$76,$K$87:$K$291,$D$2,$F$87:$F$291,$F$3)</f>
        <v>0</v>
      </c>
      <c r="G62" s="25">
        <f>SUMIFS($AP$87:$AP$291,$G$87:$G$291,$B$76,$K$87:$K$291,$D$1,$F$87:$F$291,$F$3)</f>
        <v>0</v>
      </c>
      <c r="H62" s="25">
        <f>SUMIFS($AP$87:$AP$291,$G$87:$G$291,$B$76,$K$87:$K$291,$D$5,$F$87:$F$291,$F$3)</f>
        <v>0</v>
      </c>
      <c r="I62" s="16"/>
      <c r="J62" s="16"/>
      <c r="P62" t="s">
        <v>86</v>
      </c>
    </row>
    <row r="63" spans="2:27" ht="17.25" hidden="1" customHeight="1" thickBot="1" x14ac:dyDescent="0.25">
      <c r="B63" s="507"/>
      <c r="C63" s="27" t="s">
        <v>59</v>
      </c>
      <c r="D63" s="25">
        <f>SUMIFS($AP$87:$AP$291,$G$87:$G$291,$B$76,$K$87:$K$291,$D$3,$F$87:$F$291,$F$4)</f>
        <v>0</v>
      </c>
      <c r="E63" s="25">
        <f>SUMIFS($AP$87:$AP$291,$G$87:$G$291,$B$76,$K$87:$K$291,$D$4,$F$87:$F$291,$F$4)</f>
        <v>0</v>
      </c>
      <c r="F63" s="25">
        <f>SUMIFS($AP$87:$AP$291,$G$87:$G$291,$B$76,$K$87:$K$291,$D$2,$F$87:$F$291,$F$4)</f>
        <v>0</v>
      </c>
      <c r="G63" s="25">
        <f>SUMIFS($AP$87:$AP$291,$G$87:$G$291,$B$76,$K$87:$K$291,$D$1,$F$87:$F$291,$F$4)</f>
        <v>0</v>
      </c>
      <c r="H63" s="25">
        <f>SUMIFS($AP$87:$AP$291,$G$87:$G$291,$B$76,$K$87:$K$291,$D$5,$F$87:$F$291,$F$4)</f>
        <v>0</v>
      </c>
      <c r="I63" s="16"/>
      <c r="J63" s="16"/>
    </row>
    <row r="64" spans="2:27" ht="17.25" hidden="1" customHeight="1" thickBot="1" x14ac:dyDescent="0.3">
      <c r="B64" s="508"/>
      <c r="C64" s="30"/>
      <c r="D64" s="31">
        <f>SUM(D60:D63)</f>
        <v>0</v>
      </c>
      <c r="E64" s="31">
        <f>SUM(E60:E63)</f>
        <v>0</v>
      </c>
      <c r="F64" s="31">
        <f>SUM(F60:F63)</f>
        <v>0</v>
      </c>
      <c r="G64" s="31">
        <f>SUM(G60:G63)</f>
        <v>0</v>
      </c>
      <c r="H64" s="31">
        <f>SUM(H60:H63)</f>
        <v>0</v>
      </c>
      <c r="I64" s="71"/>
      <c r="J64" s="71"/>
    </row>
    <row r="65" spans="2:14" ht="17.25" hidden="1" customHeight="1" thickBot="1" x14ac:dyDescent="0.25">
      <c r="B65" s="509" t="s">
        <v>78</v>
      </c>
      <c r="C65" s="25" t="s">
        <v>79</v>
      </c>
      <c r="D65" s="25">
        <f>SUMIFS($AP$87:$AP$291,$G$87:$G$291,$B$77,$K$87:$K$291,$D$3,$F$87:$F$291,$F$1)</f>
        <v>0</v>
      </c>
      <c r="E65" s="25">
        <f>SUMIFS($AP$87:$AP$291,$G$87:$G$291,$B$77,$K$87:$K$291,$D$4,$F$87:$F$291,$F$1)</f>
        <v>0</v>
      </c>
      <c r="F65" s="25">
        <f>SUMIFS($AP$87:$AP$291,$G$87:$G$291,$B$77,$K$87:$K$291,$D$2,$F$87:$F$291,$F$1)</f>
        <v>0</v>
      </c>
      <c r="G65" s="25">
        <f>SUMIFS($AP$87:$AP$291,$G$87:$G$291,$B$77,$K$87:$K$291,$D$1,$F$87:$F$291,$F$1)</f>
        <v>0</v>
      </c>
      <c r="H65" s="25">
        <f>SUMIFS($AP$87:$AP$291,$G$87:$G$291,$B$77,$K$87:$K$291,$D$5,$F$87:$F$291,$F$1)</f>
        <v>0</v>
      </c>
      <c r="I65" s="16"/>
      <c r="J65" s="16"/>
    </row>
    <row r="66" spans="2:14" ht="17.25" hidden="1" customHeight="1" thickBot="1" x14ac:dyDescent="0.25">
      <c r="B66" s="510"/>
      <c r="C66" s="26" t="s">
        <v>56</v>
      </c>
      <c r="D66" s="25">
        <f>SUMIFS($AP$87:$AP$291,$G$87:$G$291,$B$77,$K$87:$K$291,$D$3,$F$87:$F$291,$F$2)</f>
        <v>0</v>
      </c>
      <c r="E66" s="25">
        <f>SUMIFS($AP$87:$AP$291,$G$87:$G$291,$B$77,$K$87:$K$291,$D$4,$F$87:$F$291,$F$2)</f>
        <v>0</v>
      </c>
      <c r="F66" s="25">
        <f>SUMIFS($AP$87:$AP$291,$G$87:$G$291,$B$77,$K$87:$K$291,$D$2,$F$87:$F$291,$F$2)</f>
        <v>0</v>
      </c>
      <c r="G66" s="25">
        <f>SUMIFS($AP$87:$AP$291,$G$87:$G$291,$B$77,$K$87:$K$291,$D$1,$F$87:$F$291,$F$2)</f>
        <v>0</v>
      </c>
      <c r="H66" s="25">
        <f>SUMIFS($AP$87:$AP$291,$G$87:$G$291,$B$77,$K$87:$K$291,$D$5,$F$87:$F$291,$F$2)</f>
        <v>0</v>
      </c>
      <c r="I66" s="16"/>
      <c r="J66" s="16"/>
    </row>
    <row r="67" spans="2:14" ht="17.25" hidden="1" customHeight="1" thickBot="1" x14ac:dyDescent="0.25">
      <c r="B67" s="510"/>
      <c r="C67" s="28" t="s">
        <v>60</v>
      </c>
      <c r="D67" s="25">
        <f>SUMIFS($AP$87:$AP$291,$G$87:$G$291,$B$77,$K$87:$K$291,$D$3,$F$87:$F$291,$F$3)</f>
        <v>0</v>
      </c>
      <c r="E67" s="25">
        <f>SUMIFS($AP$87:$AP$291,$G$87:$G$291,$B$77,$K$87:$K$291,$D$4,$F$87:$F$291,$F$3)</f>
        <v>0</v>
      </c>
      <c r="F67" s="25">
        <f>SUMIFS($AP$87:$AP$291,$G$87:$G$291,$B$77,$K$87:$K$291,$D$2,$F$87:$F$291,$F$3)</f>
        <v>0</v>
      </c>
      <c r="G67" s="25">
        <f>SUMIFS($AP$87:$AP$291,$G$87:$G$291,$B$77,$K$87:$K$291,$D$1,$F$87:$F$291,$F$3)</f>
        <v>0</v>
      </c>
      <c r="H67" s="25">
        <f>SUMIFS($AP$87:$AP$291,$G$87:$G$291,$B$77,$K$87:$K$291,$D$5,$F$87:$F$291,$F$3)</f>
        <v>0</v>
      </c>
      <c r="I67" s="16"/>
      <c r="J67" s="16"/>
    </row>
    <row r="68" spans="2:14" ht="17.25" hidden="1" customHeight="1" thickBot="1" x14ac:dyDescent="0.25">
      <c r="B68" s="510"/>
      <c r="C68" s="27" t="s">
        <v>59</v>
      </c>
      <c r="D68" s="25">
        <f>SUMIFS($AP$87:$AP$291,$G$87:$G$291,$B$77,$K$87:$K$291,$D$3,$F$87:$F$291,$F$4)</f>
        <v>0</v>
      </c>
      <c r="E68" s="25">
        <f>SUMIFS($AP$87:$AP$291,$G$87:$G$291,$B$77,$K$87:$K$291,$D$4,$F$87:$F$291,$F$4)</f>
        <v>0</v>
      </c>
      <c r="F68" s="25">
        <f>SUMIFS($AP$87:$AP$291,$G$87:$G$291,$B$77,$K$87:$K$291,$D$2,$F$87:$F$291,$F$4)</f>
        <v>0</v>
      </c>
      <c r="G68" s="25">
        <f>SUMIFS($AP$87:$AP$291,$G$87:$G$291,$B$77,$K$87:$K$291,$D$1,$F$87:$F$291,$F$4)</f>
        <v>0</v>
      </c>
      <c r="H68" s="25">
        <f>SUMIFS($AP$87:$AP$291,$G$87:$G$291,$B$77,$K$87:$K$291,$D$5,$F$87:$F$291,$F$4)</f>
        <v>0</v>
      </c>
      <c r="I68" s="16"/>
      <c r="J68" s="16"/>
    </row>
    <row r="69" spans="2:14" ht="17.25" hidden="1" customHeight="1" thickBot="1" x14ac:dyDescent="0.3">
      <c r="B69" s="511"/>
      <c r="C69" s="29"/>
      <c r="D69" s="165">
        <f>SUM(D65:D68)</f>
        <v>0</v>
      </c>
      <c r="E69" s="165">
        <f>SUM(E65:E68)</f>
        <v>0</v>
      </c>
      <c r="F69" s="165">
        <f>SUM(F65:F68)</f>
        <v>0</v>
      </c>
      <c r="G69" s="165">
        <f>SUM(G65:G68)</f>
        <v>0</v>
      </c>
      <c r="H69" s="165">
        <f>SUM(H65:H68)</f>
        <v>0</v>
      </c>
      <c r="I69" s="71"/>
      <c r="J69" s="71"/>
    </row>
    <row r="70" spans="2:14" ht="17.25" hidden="1" customHeight="1" thickBot="1" x14ac:dyDescent="0.25">
      <c r="D70" s="32">
        <f>D54+D59+D64+D69</f>
        <v>3</v>
      </c>
      <c r="E70" s="32">
        <f>E54+E59+E64+E69</f>
        <v>0</v>
      </c>
      <c r="F70" s="32">
        <f>F54+F59+F64+F69</f>
        <v>0</v>
      </c>
      <c r="G70" s="32">
        <f>G54+G59+G64+G69</f>
        <v>0</v>
      </c>
      <c r="H70" s="32">
        <f>H54+H59+H64+H69</f>
        <v>0</v>
      </c>
      <c r="I70" s="32"/>
      <c r="J70" s="32"/>
      <c r="K70" s="33">
        <f>SUM(D70:H70)</f>
        <v>3</v>
      </c>
      <c r="L70" s="68"/>
    </row>
    <row r="71" spans="2:14" ht="17.25" hidden="1" customHeight="1" thickTop="1" x14ac:dyDescent="0.2"/>
    <row r="72" spans="2:14" hidden="1" x14ac:dyDescent="0.2"/>
    <row r="73" spans="2:14" hidden="1" x14ac:dyDescent="0.2">
      <c r="B73" s="19" t="s">
        <v>77</v>
      </c>
      <c r="C73" s="19" t="s">
        <v>79</v>
      </c>
      <c r="D73" s="19" t="s">
        <v>56</v>
      </c>
      <c r="E73" s="19" t="s">
        <v>60</v>
      </c>
      <c r="F73" s="20" t="s">
        <v>59</v>
      </c>
      <c r="K73" s="19" t="s">
        <v>36</v>
      </c>
      <c r="L73" s="19"/>
      <c r="M73" s="19" t="s">
        <v>23</v>
      </c>
      <c r="N73" s="16"/>
    </row>
    <row r="74" spans="2:14" hidden="1" x14ac:dyDescent="0.2">
      <c r="B74" s="19" t="s">
        <v>20</v>
      </c>
      <c r="C74" s="19">
        <v>1</v>
      </c>
      <c r="D74" s="19">
        <v>2</v>
      </c>
      <c r="E74" s="19">
        <v>2</v>
      </c>
      <c r="F74" s="20">
        <v>0</v>
      </c>
      <c r="K74" s="19" t="s">
        <v>37</v>
      </c>
      <c r="L74" s="19"/>
      <c r="M74" s="19" t="s">
        <v>114</v>
      </c>
      <c r="N74" s="16"/>
    </row>
    <row r="75" spans="2:14" hidden="1" x14ac:dyDescent="0.2">
      <c r="B75" s="19" t="s">
        <v>21</v>
      </c>
      <c r="C75" s="19">
        <v>2</v>
      </c>
      <c r="D75" s="19">
        <v>2</v>
      </c>
      <c r="E75" s="19">
        <v>3</v>
      </c>
      <c r="F75" s="20">
        <v>0</v>
      </c>
      <c r="K75" s="19" t="s">
        <v>120</v>
      </c>
      <c r="L75" s="19"/>
      <c r="M75" s="19" t="s">
        <v>115</v>
      </c>
      <c r="N75" s="16"/>
    </row>
    <row r="76" spans="2:14" hidden="1" x14ac:dyDescent="0.2">
      <c r="B76" s="19" t="s">
        <v>22</v>
      </c>
      <c r="C76" s="19">
        <v>3</v>
      </c>
      <c r="D76" s="19">
        <v>3</v>
      </c>
      <c r="E76" s="19">
        <v>3</v>
      </c>
      <c r="F76" s="20">
        <v>0</v>
      </c>
      <c r="K76" s="19" t="s">
        <v>39</v>
      </c>
      <c r="L76" s="19"/>
      <c r="M76" s="19" t="s">
        <v>12</v>
      </c>
      <c r="N76" s="16"/>
    </row>
    <row r="77" spans="2:14" hidden="1" x14ac:dyDescent="0.2">
      <c r="B77" s="19" t="s">
        <v>78</v>
      </c>
      <c r="C77" s="19">
        <v>0</v>
      </c>
      <c r="D77" s="19">
        <v>0</v>
      </c>
      <c r="E77" s="19">
        <v>0</v>
      </c>
      <c r="F77" s="20">
        <v>0</v>
      </c>
    </row>
    <row r="78" spans="2:14" hidden="1" x14ac:dyDescent="0.2">
      <c r="F78" s="16"/>
      <c r="G78" s="16"/>
      <c r="H78" s="16"/>
      <c r="I78" s="16"/>
      <c r="J78" s="16" t="str">
        <f>IF(OR(I87="",I87="E"),"Check Height",1)</f>
        <v>Check Height</v>
      </c>
    </row>
    <row r="79" spans="2:14" hidden="1" x14ac:dyDescent="0.2">
      <c r="F79" s="16"/>
      <c r="G79" s="16" t="str">
        <f>IF($E87="","",IF($E87&lt;5,IF(OR(I87="",I87="E"),"Check Height","Small"),IF($E87&lt;12,"Small",IF($E87&gt;30,"Large","Medium"))))</f>
        <v>Small</v>
      </c>
      <c r="H79" s="16"/>
      <c r="I79" s="16"/>
      <c r="J79" s="16"/>
    </row>
    <row r="81" spans="2:80" s="177" customFormat="1" ht="23.25" x14ac:dyDescent="0.35">
      <c r="B81" s="173" t="s">
        <v>58</v>
      </c>
      <c r="C81" s="174"/>
      <c r="D81" s="175"/>
      <c r="E81" s="176"/>
      <c r="F81" s="502" t="str">
        <f>IF(APPNAME="","",APPNAME)</f>
        <v/>
      </c>
      <c r="G81" s="502"/>
      <c r="H81" s="502"/>
      <c r="I81" s="502"/>
      <c r="J81" s="502"/>
      <c r="K81" s="502"/>
      <c r="L81" s="502"/>
      <c r="M81" s="502"/>
      <c r="N81" s="502"/>
      <c r="O81" s="496" t="s">
        <v>184</v>
      </c>
      <c r="P81" s="497"/>
      <c r="Q81" s="497"/>
      <c r="R81" s="497"/>
      <c r="S81" s="497"/>
      <c r="T81" s="497"/>
      <c r="U81" s="497"/>
      <c r="V81" s="497"/>
      <c r="W81" s="497"/>
      <c r="X81" s="497"/>
      <c r="Y81" s="497"/>
      <c r="Z81" s="497"/>
      <c r="AA81" s="497"/>
      <c r="AB81" s="497"/>
      <c r="AC81" s="497"/>
      <c r="AD81" s="497"/>
      <c r="AE81" s="497"/>
      <c r="AF81" s="497"/>
      <c r="AG81" s="497"/>
      <c r="AH81" s="497"/>
      <c r="AI81" s="497"/>
      <c r="AJ81" s="497"/>
      <c r="AK81" s="497"/>
      <c r="AL81" s="497"/>
      <c r="AM81" s="497"/>
      <c r="AN81" s="497"/>
      <c r="AO81" s="497"/>
      <c r="AP81" s="497"/>
      <c r="AQ81" s="497"/>
      <c r="AR81" s="497"/>
      <c r="AS81" s="497"/>
      <c r="AT81" s="498"/>
      <c r="AV81" s="177">
        <f>(SUMIFS(AV$87:AV$291,$G$87:$G$291,$F$9,$I$87:$I$291,"")+SUMIFS(AV$87:AV$291,$G$87:$G$291,$F$9,$I$87:$I$291,"I"))+(SUMIFS(AV$87:AV$291,$G$87:$G$291,$F$10,$I$87:$I$291,"")+SUMIFS(AV$87:AV$291,$G$87:$G$291,$F$10,$I$87:$I$291,"I"))+(SUMIFS(AV$87:AV$291,$G$87:$G$291,$F$11,$I$87:$I$291,"")+SUMIFS(AV$87:AV$291,$G$87:$G$291,$F$11,$I$87:$I$291,"I"))+(SUMIFS(AV$87:AV$291,$G$87:$G$291,$F$8,$I$87:$I$291,"")+SUMIFS(AV$87:AV$291,$G$87:$G$291,$F$8,$I$87:$I$291,"I"))</f>
        <v>1</v>
      </c>
      <c r="AW81" s="177">
        <f>(SUMIFS(AW$87:AW$291,$G$87:$G$291,$F$9,$I$87:$I$291,"")+SUMIFS(AW$87:AW$291,$G$87:$G$291,$F$9,$I$87:$I$291,"I"))+(SUMIFS(AW$87:AW$291,$G$87:$G$291,$F$10,$I$87:$I$291,"")+SUMIFS(AW$87:AW$291,$G$87:$G$291,$F$10,$I$87:$I$291,"I"))+(SUMIFS(AW$87:AW$291,$G$87:$G$291,$F$11,$I$87:$I$291,"")+SUMIFS(AW$87:AW$291,$G$87:$G$291,$F$11,$I$87:$I$291,"I"))+(SUMIFS(AW$87:AW$291,$G$87:$G$291,$F$8,$I$87:$I$291,"")+SUMIFS(AW$87:AW$291,$G$87:$G$291,$F$8,$I$87:$I$291,"I"))</f>
        <v>0</v>
      </c>
      <c r="AX81" s="177">
        <f>(SUMIFS(AX$87:AX$291,$G$87:$G$291,$F$9,$I$87:$I$291,"")+SUMIFS(AX$87:AX$291,$G$87:$G$291,$F$9,$I$87:$I$291,"I"))+(SUMIFS(AX$87:AX$291,$G$87:$G$291,$F$10,$I$87:$I$291,"")+SUMIFS(AX$87:AX$291,$G$87:$G$291,$F$10,$I$87:$I$291,"I"))+(SUMIFS(AX$87:AX$291,$G$87:$G$291,$F$11,$I$87:$I$291,"")+SUMIFS(AX$87:AX$291,$G$87:$G$291,$F$11,$I$87:$I$291,"I"))+(SUMIFS(AX$87:AX$291,$G$87:$G$291,$F$8,$I$87:$I$291,"")+SUMIFS(AX$87:AX$291,$G$87:$G$291,$F$8,$I$87:$I$291,"I"))</f>
        <v>0</v>
      </c>
      <c r="AY81" s="177">
        <f>(SUMIFS(AY$87:AY$291,$G$87:$G$291,$F$9,$I$87:$I$291,"")+SUMIFS(AY$87:AY$291,$G$87:$G$291,$F$9,$I$87:$I$291,"I"))+(SUMIFS(AY$87:AY$291,$G$87:$G$291,$F$10,$I$87:$I$291,"")+SUMIFS(AY$87:AY$291,$G$87:$G$291,$F$10,$I$87:$I$291,"I"))+(SUMIFS(AY$87:AY$291,$G$87:$G$291,$F$11,$I$87:$I$291,"")+SUMIFS(AY$87:AY$291,$G$87:$G$291,$F$11,$I$87:$I$291,"I"))+(SUMIFS(AY$87:AY$291,$G$87:$G$291,$F$8,$I$87:$I$291,"")+SUMIFS(AY$87:AY$291,$G$87:$G$291,$F$8,$I$87:$I$291,"I"))</f>
        <v>0</v>
      </c>
      <c r="AZ81" s="178">
        <f>SUM(AV81:AY81)</f>
        <v>1</v>
      </c>
      <c r="BA81" s="179">
        <f>(SUMIFS(BA$87:BA$291,$G$87:$G$291,$F$9,$I$87:$I$291,"")+SUMIFS(BA$87:BA$291,$G$87:$G$291,$F$9,$I$87:$I$291,"I"))+(SUMIFS(BA$87:BA$291,$G$87:$G$291,$F$10,$I$87:$I$291,"")+SUMIFS(BA$87:BA$291,$G$87:$G$291,$F$10,$I$87:$I$291,"I"))+(SUMIFS(BA$87:BA$291,$G$87:$G$291,$F$11,$I$87:$I$291,"")+SUMIFS(BA$87:BA$291,$G$87:$G$291,$F$11,$I$87:$I$291,"I"))+(SUMIFS(BA$87:BA$291,$G$87:$G$291,$F$8,$I$87:$I$291,"")+SUMIFS(BA$87:BA$291,$G$87:$G$291,$F$8,$I$87:$I$291,"I"))</f>
        <v>0</v>
      </c>
      <c r="BB81" s="179">
        <f>(SUMIFS(BB$87:BB$291,$G$87:$G$291,$F$9,$I$87:$I$291,"")+SUMIFS(BB$87:BB$291,$G$87:$G$291,$F$9,$I$87:$I$291,"I"))+(SUMIFS(BB$87:BB$291,$G$87:$G$291,$F$10,$I$87:$I$291,"")+SUMIFS(BB$87:BB$291,$G$87:$G$291,$F$10,$I$87:$I$291,"I"))+(SUMIFS(BB$87:BB$291,$G$87:$G$291,$F$11,$I$87:$I$291,"")+SUMIFS(BB$87:BB$291,$G$87:$G$291,$F$11,$I$87:$I$291,"I"))+(SUMIFS(BB$87:BB$291,$G$87:$G$291,$F$8,$I$87:$I$291,"")+SUMIFS(BB$87:BB$291,$G$87:$G$291,$F$8,$I$87:$I$291,"I"))</f>
        <v>0</v>
      </c>
      <c r="BC81" s="179">
        <f>(SUMIFS(BC$87:BC$291,$G$87:$G$291,$F$9,$I$87:$I$291,"")+SUMIFS(BC$87:BC$291,$G$87:$G$291,$F$9,$I$87:$I$291,"I"))+(SUMIFS(BC$87:BC$291,$G$87:$G$291,$F$10,$I$87:$I$291,"")+SUMIFS(BC$87:BC$291,$G$87:$G$291,$F$10,$I$87:$I$291,"I"))+(SUMIFS(BC$87:BC$291,$G$87:$G$291,$F$11,$I$87:$I$291,"")+SUMIFS(BC$87:BC$291,$G$87:$G$291,$F$11,$I$87:$I$291,"I"))+(SUMIFS(BC$87:BC$291,$G$87:$G$291,$F$8,$I$87:$I$291,"")+SUMIFS(BC$87:BC$291,$G$87:$G$291,$F$8,$I$87:$I$291,"I"))</f>
        <v>1</v>
      </c>
      <c r="BD81" s="179">
        <f>(SUMIFS(BD$87:BD$291,$G$87:$G$291,$F$9,$I$87:$I$291,"")+SUMIFS(BD$87:BD$291,$G$87:$G$291,$F$9,$I$87:$I$291,"I"))+(SUMIFS(BD$87:BD$291,$G$87:$G$291,$F$10,$I$87:$I$291,"")+SUMIFS(BD$87:BD$291,$G$87:$G$291,$F$10,$I$87:$I$291,"I"))+(SUMIFS(BD$87:BD$291,$G$87:$G$291,$F$11,$I$87:$I$291,"")+SUMIFS(BD$87:BD$291,$G$87:$G$291,$F$11,$I$87:$I$291,"I"))+(SUMIFS(BD$87:BD$291,$G$87:$G$291,$F$8,$I$87:$I$291,"")+SUMIFS(BD$87:BD$291,$G$87:$G$291,$F$8,$I$87:$I$291,"I"))</f>
        <v>0</v>
      </c>
      <c r="BE81" s="179">
        <f>(SUMIFS(BE$87:BE$291,$G$87:$G$291,$F$9,$I$87:$I$291,"")+SUMIFS(BE$87:BE$291,$G$87:$G$291,$F$9,$I$87:$I$291,"I"))+(SUMIFS(BE$87:BE$291,$G$87:$G$291,$F$10,$I$87:$I$291,"")+SUMIFS(BE$87:BE$291,$G$87:$G$291,$F$10,$I$87:$I$291,"I"))+(SUMIFS(BE$87:BE$291,$G$87:$G$291,$F$11,$I$87:$I$291,"")+SUMIFS(BE$87:BE$291,$G$87:$G$291,$F$11,$I$87:$I$291,"I"))+(SUMIFS(BE$87:BE$291,$G$87:$G$291,$F$8,$I$87:$I$291,"")+SUMIFS(BE$87:BE$291,$G$87:$G$291,$F$8,$I$87:$I$291,"I"))</f>
        <v>0</v>
      </c>
      <c r="BF81" s="180">
        <f>SUM(BA81:BE81)</f>
        <v>1</v>
      </c>
    </row>
    <row r="82" spans="2:80" ht="15.75" thickBot="1" x14ac:dyDescent="0.3">
      <c r="AV82">
        <f>(SUMIFS(AV$87:AV$291,$G$87:$G$291,$F$9,$I$87:$I$291,"")+SUMIFS(AV$87:AV$291,$G$87:$G$291,$F$9,$I$87:$I$291,"I"))+(SUMIFS(AV$87:AV$291,$G$87:$G$291,$F$10,$I$87:$I$291,"")+SUMIFS(AV$87:AV$291,$G$87:$G$291,$F$10,$I$87:$I$291,"I"))+(SUMIFS(AV$87:AV$291,$G$87:$G$291,$F$11,$I$87:$I$291,"")+SUMIFS(AV$87:AV$291,$G$87:$G$291,$F$11,$I$87:$I$291,"I"))</f>
        <v>1</v>
      </c>
      <c r="AW82">
        <f>(SUMIFS(AW$87:AW$291,$G$87:$G$291,$F$9,$I$87:$I$291,"")+SUMIFS(AW$87:AW$291,$G$87:$G$291,$F$9,$I$87:$I$291,"I"))+(SUMIFS(AW$87:AW$291,$G$87:$G$291,$F$10,$I$87:$I$291,"")+SUMIFS(AW$87:AW$291,$G$87:$G$291,$F$10,$I$87:$I$291,"I"))+(SUMIFS(AW$87:AW$291,$G$87:$G$291,$F$11,$I$87:$I$291,"")+SUMIFS(AW$87:AW$291,$G$87:$G$291,$F$11,$I$87:$I$291,"I"))</f>
        <v>0</v>
      </c>
      <c r="AX82">
        <f>(SUMIFS(AX$87:AX$291,$G$87:$G$291,$F$9,$I$87:$I$291,"")+SUMIFS(AX$87:AX$291,$G$87:$G$291,$F$9,$I$87:$I$291,"I"))+(SUMIFS(AX$87:AX$291,$G$87:$G$291,$F$10,$I$87:$I$291,"")+SUMIFS(AX$87:AX$291,$G$87:$G$291,$F$10,$I$87:$I$291,"I"))+(SUMIFS(AX$87:AX$291,$G$87:$G$291,$F$11,$I$87:$I$291,"")+SUMIFS(AX$87:AX$291,$G$87:$G$291,$F$11,$I$87:$I$291,"I"))</f>
        <v>0</v>
      </c>
      <c r="AY82">
        <f>(SUMIFS(AY$87:AY$291,$G$87:$G$291,$F$9,$I$87:$I$291,"")+SUMIFS(AY$87:AY$291,$G$87:$G$291,$F$9,$I$87:$I$291,"I"))+(SUMIFS(AY$87:AY$291,$G$87:$G$291,$F$10,$I$87:$I$291,"")+SUMIFS(AY$87:AY$291,$G$87:$G$291,$F$10,$I$87:$I$291,"I"))+(SUMIFS(AY$87:AY$291,$G$87:$G$291,$F$11,$I$87:$I$291,"")+SUMIFS(AY$87:AY$291,$G$87:$G$291,$F$11,$I$87:$I$291,"I"))</f>
        <v>0</v>
      </c>
      <c r="AZ82" s="71">
        <f>SUM(AV82:AY82)</f>
        <v>1</v>
      </c>
      <c r="BA82" s="16">
        <f>(SUMIFS(BA$87:BA$291,$G$87:$G$291,$F$9,$I$87:$I$291,"")+SUMIFS(BA$87:BA$291,$G$87:$G$291,$F$9,$I$87:$I$291,"I"))+(SUMIFS(BA$87:BA$291,$G$87:$G$291,$F$10,$I$87:$I$291,"")+SUMIFS(BA$87:BA$291,$G$87:$G$291,$F$10,$I$87:$I$291,"I"))+(SUMIFS(BA$87:BA$291,$G$87:$G$291,$F$11,$I$87:$I$291,"")+SUMIFS(BA$87:BA$291,$G$87:$G$291,$F$11,$I$87:$I$291,"I"))</f>
        <v>0</v>
      </c>
      <c r="BB82" s="16">
        <f>(SUMIFS(BB$87:BB$291,$G$87:$G$291,$F$9,$I$87:$I$291,"")+SUMIFS(BB$87:BB$291,$G$87:$G$291,$F$9,$I$87:$I$291,"I"))+(SUMIFS(BB$87:BB$291,$G$87:$G$291,$F$10,$I$87:$I$291,"")+SUMIFS(BB$87:BB$291,$G$87:$G$291,$F$10,$I$87:$I$291,"I"))+(SUMIFS(BB$87:BB$291,$G$87:$G$291,$F$11,$I$87:$I$291,"")+SUMIFS(BB$87:BB$291,$G$87:$G$291,$F$11,$I$87:$I$291,"I"))</f>
        <v>0</v>
      </c>
      <c r="BC82" s="16">
        <f>(SUMIFS(BC$87:BC$291,$G$87:$G$291,$F$9,$I$87:$I$291,"")+SUMIFS(BC$87:BC$291,$G$87:$G$291,$F$9,$I$87:$I$291,"I"))+(SUMIFS(BC$87:BC$291,$G$87:$G$291,$F$10,$I$87:$I$291,"")+SUMIFS(BC$87:BC$291,$G$87:$G$291,$F$10,$I$87:$I$291,"I"))+(SUMIFS(BC$87:BC$291,$G$87:$G$291,$F$11,$I$87:$I$291,"")+SUMIFS(BC$87:BC$291,$G$87:$G$291,$F$11,$I$87:$I$291,"I"))</f>
        <v>1</v>
      </c>
      <c r="BD82" s="16">
        <f>(SUMIFS(BD$87:BD$291,$G$87:$G$291,$F$9,$I$87:$I$291,"")+SUMIFS(BD$87:BD$291,$G$87:$G$291,$F$9,$I$87:$I$291,"I"))+(SUMIFS(BD$87:BD$291,$G$87:$G$291,$F$10,$I$87:$I$291,"")+SUMIFS(BD$87:BD$291,$G$87:$G$291,$F$10,$I$87:$I$291,"I"))+(SUMIFS(BD$87:BD$291,$G$87:$G$291,$F$11,$I$87:$I$291,"")+SUMIFS(BD$87:BD$291,$G$87:$G$291,$F$11,$I$87:$I$291,"I"))</f>
        <v>0</v>
      </c>
      <c r="BE82" s="16">
        <f>(SUMIFS(BE$87:BE$291,$G$87:$G$291,$F$9,$I$87:$I$291,"")+SUMIFS(BE$87:BE$291,$G$87:$G$291,$F$9,$I$87:$I$291,"I"))+(SUMIFS(BE$87:BE$291,$G$87:$G$291,$F$10,$I$87:$I$291,"")+SUMIFS(BE$87:BE$291,$G$87:$G$291,$F$10,$I$87:$I$291,"I"))+(SUMIFS(BE$87:BE$291,$G$87:$G$291,$F$11,$I$87:$I$291,"")+SUMIFS(BE$87:BE$291,$G$87:$G$291,$F$11,$I$87:$I$291,"I"))</f>
        <v>0</v>
      </c>
      <c r="BF82" s="68">
        <f>SUM(BA82:BE82)</f>
        <v>1</v>
      </c>
    </row>
    <row r="83" spans="2:80" ht="27" customHeight="1" thickBot="1" x14ac:dyDescent="0.25">
      <c r="B83" s="479" t="s">
        <v>16</v>
      </c>
      <c r="C83" s="482" t="s">
        <v>76</v>
      </c>
      <c r="D83" s="493" t="s">
        <v>0</v>
      </c>
      <c r="E83" s="482" t="s">
        <v>2</v>
      </c>
      <c r="F83" s="482" t="s">
        <v>53</v>
      </c>
      <c r="G83" s="482" t="s">
        <v>26</v>
      </c>
      <c r="H83" s="482" t="s">
        <v>1</v>
      </c>
      <c r="I83" s="503" t="s">
        <v>153</v>
      </c>
      <c r="J83" s="482" t="s">
        <v>133</v>
      </c>
      <c r="K83" s="482" t="s">
        <v>65</v>
      </c>
      <c r="L83" s="482" t="s">
        <v>129</v>
      </c>
      <c r="M83" s="482" t="s">
        <v>135</v>
      </c>
      <c r="N83" s="482" t="s">
        <v>134</v>
      </c>
      <c r="O83" s="499" t="s">
        <v>84</v>
      </c>
      <c r="P83" s="500"/>
      <c r="Q83" s="500"/>
      <c r="R83" s="500"/>
      <c r="S83" s="500"/>
      <c r="T83" s="500"/>
      <c r="U83" s="500"/>
      <c r="V83" s="500"/>
      <c r="W83" s="500"/>
      <c r="X83" s="500"/>
      <c r="Y83" s="500"/>
      <c r="Z83" s="500"/>
      <c r="AA83" s="500"/>
      <c r="AB83" s="500"/>
      <c r="AC83" s="500"/>
      <c r="AD83" s="500"/>
      <c r="AE83" s="500"/>
      <c r="AF83" s="500"/>
      <c r="AG83" s="500"/>
      <c r="AH83" s="500"/>
      <c r="AI83" s="500"/>
      <c r="AJ83" s="500"/>
      <c r="AK83" s="500"/>
      <c r="AL83" s="500"/>
      <c r="AM83" s="500"/>
      <c r="AN83" s="500"/>
      <c r="AO83" s="501"/>
      <c r="AP83" s="488" t="s">
        <v>13</v>
      </c>
      <c r="AQ83" s="488" t="s">
        <v>14</v>
      </c>
      <c r="AR83" s="488" t="s">
        <v>75</v>
      </c>
      <c r="AS83" s="488" t="s">
        <v>15</v>
      </c>
      <c r="AT83" s="488" t="s">
        <v>74</v>
      </c>
      <c r="BN83" t="s">
        <v>20</v>
      </c>
      <c r="BO83">
        <f>SUMIF($G$87:$G$291,BN83,$AP$87:$AP$291)</f>
        <v>3</v>
      </c>
    </row>
    <row r="84" spans="2:80" ht="27" customHeight="1" x14ac:dyDescent="0.2">
      <c r="B84" s="480"/>
      <c r="C84" s="483"/>
      <c r="D84" s="494"/>
      <c r="E84" s="483"/>
      <c r="F84" s="483"/>
      <c r="G84" s="483"/>
      <c r="H84" s="483"/>
      <c r="I84" s="504"/>
      <c r="J84" s="483"/>
      <c r="K84" s="483"/>
      <c r="L84" s="483"/>
      <c r="M84" s="483"/>
      <c r="N84" s="483"/>
      <c r="O84" s="485" t="s">
        <v>3</v>
      </c>
      <c r="P84" s="486"/>
      <c r="Q84" s="487"/>
      <c r="R84" s="485" t="s">
        <v>64</v>
      </c>
      <c r="S84" s="486"/>
      <c r="T84" s="487"/>
      <c r="U84" s="485" t="s">
        <v>5</v>
      </c>
      <c r="V84" s="486"/>
      <c r="W84" s="487"/>
      <c r="X84" s="485" t="s">
        <v>6</v>
      </c>
      <c r="Y84" s="486"/>
      <c r="Z84" s="487"/>
      <c r="AA84" s="485" t="s">
        <v>7</v>
      </c>
      <c r="AB84" s="486"/>
      <c r="AC84" s="487"/>
      <c r="AD84" s="485" t="s">
        <v>8</v>
      </c>
      <c r="AE84" s="486"/>
      <c r="AF84" s="487"/>
      <c r="AG84" s="485" t="s">
        <v>9</v>
      </c>
      <c r="AH84" s="486"/>
      <c r="AI84" s="487"/>
      <c r="AJ84" s="485" t="s">
        <v>10</v>
      </c>
      <c r="AK84" s="486"/>
      <c r="AL84" s="487"/>
      <c r="AM84" s="485" t="s">
        <v>11</v>
      </c>
      <c r="AN84" s="486"/>
      <c r="AO84" s="487"/>
      <c r="AP84" s="489"/>
      <c r="AQ84" s="489"/>
      <c r="AR84" s="489"/>
      <c r="AS84" s="491"/>
      <c r="AT84" s="491"/>
      <c r="AV84" s="136" t="s">
        <v>23</v>
      </c>
      <c r="AW84" s="136" t="s">
        <v>114</v>
      </c>
      <c r="AX84" s="136" t="s">
        <v>115</v>
      </c>
      <c r="AY84" s="136" t="s">
        <v>12</v>
      </c>
      <c r="AZ84" s="136"/>
      <c r="BA84" s="136">
        <v>1</v>
      </c>
      <c r="BB84" s="136">
        <v>2</v>
      </c>
      <c r="BC84" s="136">
        <v>3</v>
      </c>
      <c r="BD84" s="136">
        <v>4</v>
      </c>
      <c r="BE84" s="136">
        <v>5</v>
      </c>
      <c r="BG84" t="s">
        <v>18</v>
      </c>
      <c r="BH84" t="s">
        <v>18</v>
      </c>
      <c r="BI84" t="s">
        <v>18</v>
      </c>
      <c r="BJ84" t="s">
        <v>55</v>
      </c>
      <c r="BK84" t="s">
        <v>55</v>
      </c>
      <c r="BL84" t="s">
        <v>55</v>
      </c>
      <c r="BN84" t="s">
        <v>21</v>
      </c>
      <c r="BO84">
        <f>SUMIF($G$87:$G$291,BN84,$AP$87:$AP$291)</f>
        <v>0</v>
      </c>
      <c r="BR84" t="s">
        <v>18</v>
      </c>
      <c r="BS84" t="s">
        <v>18</v>
      </c>
      <c r="BT84" t="s">
        <v>18</v>
      </c>
      <c r="BU84" t="s">
        <v>55</v>
      </c>
      <c r="BV84" t="s">
        <v>55</v>
      </c>
      <c r="BW84" t="s">
        <v>55</v>
      </c>
      <c r="BY84" t="s">
        <v>23</v>
      </c>
      <c r="BZ84" t="s">
        <v>24</v>
      </c>
      <c r="CA84" t="s">
        <v>25</v>
      </c>
      <c r="CB84" t="s">
        <v>12</v>
      </c>
    </row>
    <row r="85" spans="2:80" ht="15" thickBot="1" x14ac:dyDescent="0.25">
      <c r="B85" s="481"/>
      <c r="C85" s="484"/>
      <c r="D85" s="495"/>
      <c r="E85" s="484"/>
      <c r="F85" s="484"/>
      <c r="G85" s="484"/>
      <c r="H85" s="484"/>
      <c r="I85" s="505"/>
      <c r="J85" s="484"/>
      <c r="K85" s="484"/>
      <c r="L85" s="484"/>
      <c r="M85" s="484"/>
      <c r="N85" s="484"/>
      <c r="O85" s="1" t="s">
        <v>83</v>
      </c>
      <c r="P85" s="2" t="s">
        <v>85</v>
      </c>
      <c r="Q85" s="3" t="s">
        <v>86</v>
      </c>
      <c r="R85" s="1" t="s">
        <v>83</v>
      </c>
      <c r="S85" s="2" t="s">
        <v>85</v>
      </c>
      <c r="T85" s="3" t="s">
        <v>86</v>
      </c>
      <c r="U85" s="1" t="s">
        <v>83</v>
      </c>
      <c r="V85" s="2" t="s">
        <v>85</v>
      </c>
      <c r="W85" s="3" t="s">
        <v>86</v>
      </c>
      <c r="X85" s="1" t="s">
        <v>83</v>
      </c>
      <c r="Y85" s="2" t="s">
        <v>85</v>
      </c>
      <c r="Z85" s="3" t="s">
        <v>86</v>
      </c>
      <c r="AA85" s="1" t="s">
        <v>83</v>
      </c>
      <c r="AB85" s="2" t="s">
        <v>85</v>
      </c>
      <c r="AC85" s="3" t="s">
        <v>86</v>
      </c>
      <c r="AD85" s="1" t="s">
        <v>83</v>
      </c>
      <c r="AE85" s="2" t="s">
        <v>85</v>
      </c>
      <c r="AF85" s="3" t="s">
        <v>86</v>
      </c>
      <c r="AG85" s="1" t="s">
        <v>83</v>
      </c>
      <c r="AH85" s="2" t="s">
        <v>85</v>
      </c>
      <c r="AI85" s="3" t="s">
        <v>86</v>
      </c>
      <c r="AJ85" s="1" t="s">
        <v>83</v>
      </c>
      <c r="AK85" s="2" t="s">
        <v>85</v>
      </c>
      <c r="AL85" s="3" t="s">
        <v>86</v>
      </c>
      <c r="AM85" s="1" t="s">
        <v>83</v>
      </c>
      <c r="AN85" s="2" t="s">
        <v>85</v>
      </c>
      <c r="AO85" s="3" t="s">
        <v>86</v>
      </c>
      <c r="AP85" s="490"/>
      <c r="AQ85" s="490"/>
      <c r="AR85" s="490"/>
      <c r="AS85" s="492"/>
      <c r="AT85" s="492"/>
      <c r="AV85" s="16"/>
      <c r="AW85" s="16"/>
      <c r="AX85" s="16"/>
      <c r="BG85" t="s">
        <v>20</v>
      </c>
      <c r="BH85" t="s">
        <v>21</v>
      </c>
      <c r="BI85" t="s">
        <v>22</v>
      </c>
      <c r="BJ85" t="s">
        <v>20</v>
      </c>
      <c r="BK85" t="s">
        <v>21</v>
      </c>
      <c r="BL85" t="s">
        <v>22</v>
      </c>
      <c r="BN85" t="s">
        <v>22</v>
      </c>
      <c r="BO85">
        <f>SUMIF($G$87:$G$291,BN85,$AP$87:$AP$291)</f>
        <v>0</v>
      </c>
      <c r="BR85">
        <v>1</v>
      </c>
      <c r="BS85">
        <v>2</v>
      </c>
      <c r="BT85">
        <v>3</v>
      </c>
      <c r="BU85">
        <v>1</v>
      </c>
      <c r="BV85">
        <v>2</v>
      </c>
      <c r="BW85">
        <v>3</v>
      </c>
      <c r="BY85" t="s">
        <v>23</v>
      </c>
      <c r="BZ85" t="s">
        <v>24</v>
      </c>
      <c r="CA85" t="s">
        <v>25</v>
      </c>
      <c r="CB85" t="s">
        <v>12</v>
      </c>
    </row>
    <row r="86" spans="2:80" ht="15" customHeight="1" thickBot="1" x14ac:dyDescent="0.25">
      <c r="B86" s="14"/>
      <c r="C86" s="18"/>
      <c r="D86" s="13"/>
      <c r="E86" s="12"/>
      <c r="F86" s="17"/>
      <c r="G86" s="12"/>
      <c r="H86" s="17"/>
      <c r="I86" s="133"/>
      <c r="J86" s="69"/>
      <c r="K86" s="21" t="str">
        <f>+K83</f>
        <v xml:space="preserve">Type of dam </v>
      </c>
      <c r="L86" s="15"/>
      <c r="M86" s="15" t="str">
        <f>+M83</f>
        <v>Spillway Type</v>
      </c>
      <c r="N86" s="15"/>
      <c r="O86" s="1" t="s">
        <v>87</v>
      </c>
      <c r="P86" s="2" t="s">
        <v>88</v>
      </c>
      <c r="Q86" s="3" t="s">
        <v>89</v>
      </c>
      <c r="R86" s="1" t="s">
        <v>90</v>
      </c>
      <c r="S86" s="2" t="s">
        <v>91</v>
      </c>
      <c r="T86" s="3" t="s">
        <v>92</v>
      </c>
      <c r="U86" s="1" t="s">
        <v>93</v>
      </c>
      <c r="V86" s="2" t="s">
        <v>94</v>
      </c>
      <c r="W86" s="3" t="s">
        <v>95</v>
      </c>
      <c r="X86" s="1" t="s">
        <v>96</v>
      </c>
      <c r="Y86" s="2" t="s">
        <v>97</v>
      </c>
      <c r="Z86" s="3" t="s">
        <v>98</v>
      </c>
      <c r="AA86" s="1" t="s">
        <v>99</v>
      </c>
      <c r="AB86" s="2" t="s">
        <v>100</v>
      </c>
      <c r="AC86" s="3" t="s">
        <v>101</v>
      </c>
      <c r="AD86" s="1" t="s">
        <v>102</v>
      </c>
      <c r="AE86" s="2" t="s">
        <v>103</v>
      </c>
      <c r="AF86" s="3" t="s">
        <v>104</v>
      </c>
      <c r="AG86" s="1" t="s">
        <v>105</v>
      </c>
      <c r="AH86" s="2" t="s">
        <v>106</v>
      </c>
      <c r="AI86" s="3" t="s">
        <v>107</v>
      </c>
      <c r="AJ86" s="1" t="s">
        <v>108</v>
      </c>
      <c r="AK86" s="2" t="s">
        <v>109</v>
      </c>
      <c r="AL86" s="3" t="s">
        <v>110</v>
      </c>
      <c r="AM86" s="1" t="s">
        <v>111</v>
      </c>
      <c r="AN86" s="2" t="s">
        <v>112</v>
      </c>
      <c r="AO86" s="3" t="s">
        <v>113</v>
      </c>
      <c r="AP86" s="11"/>
      <c r="AQ86" s="11"/>
      <c r="AR86" s="11"/>
      <c r="AS86" s="12"/>
      <c r="AT86" s="12"/>
      <c r="AV86" s="16"/>
      <c r="AW86" s="16"/>
      <c r="AX86" s="16"/>
    </row>
    <row r="87" spans="2:80" ht="15.75" thickBot="1" x14ac:dyDescent="0.25">
      <c r="B87" s="121">
        <v>1</v>
      </c>
      <c r="C87" s="122" t="s">
        <v>181</v>
      </c>
      <c r="D87" s="122" t="s">
        <v>183</v>
      </c>
      <c r="E87" s="123">
        <v>9</v>
      </c>
      <c r="F87" s="124" t="s">
        <v>56</v>
      </c>
      <c r="G87" s="120" t="str">
        <f>IF($E87="","",IF($E87&lt;5,IF(OR(I87="",I87="E"),"Check Height","Small"),IF($E87&lt;12,"Small",IF($E87&gt;30,"Large","Medium"))))</f>
        <v>Small</v>
      </c>
      <c r="H87" s="119">
        <f>IF(F87="","",VLOOKUP($G87,Category,IF($F87=$C$73,2,IF($F87=$D$73,3,IF($F87=$E$73,4,IF($F87=$F$73,5,"")))),FALSE))</f>
        <v>2</v>
      </c>
      <c r="I87" s="134"/>
      <c r="J87" s="167">
        <v>32</v>
      </c>
      <c r="K87" s="126" t="s">
        <v>19</v>
      </c>
      <c r="L87" s="166">
        <v>100</v>
      </c>
      <c r="M87" s="122" t="s">
        <v>128</v>
      </c>
      <c r="N87" s="168">
        <v>30</v>
      </c>
      <c r="O87" s="127"/>
      <c r="P87" s="128"/>
      <c r="Q87" s="129"/>
      <c r="R87" s="127">
        <v>3</v>
      </c>
      <c r="S87" s="128" t="s">
        <v>23</v>
      </c>
      <c r="T87" s="129">
        <v>1</v>
      </c>
      <c r="U87" s="127">
        <v>3</v>
      </c>
      <c r="V87" s="128" t="s">
        <v>23</v>
      </c>
      <c r="W87" s="169">
        <v>1</v>
      </c>
      <c r="X87" s="127"/>
      <c r="Y87" s="128"/>
      <c r="Z87" s="169"/>
      <c r="AA87" s="127"/>
      <c r="AB87" s="128"/>
      <c r="AC87" s="129"/>
      <c r="AD87" s="127"/>
      <c r="AE87" s="128"/>
      <c r="AF87" s="129"/>
      <c r="AG87" s="127"/>
      <c r="AH87" s="128"/>
      <c r="AI87" s="129"/>
      <c r="AJ87" s="127"/>
      <c r="AK87" s="128"/>
      <c r="AL87" s="129"/>
      <c r="AM87" s="127">
        <v>3</v>
      </c>
      <c r="AN87" s="128" t="s">
        <v>23</v>
      </c>
      <c r="AO87" s="129">
        <v>1</v>
      </c>
      <c r="AP87" s="130">
        <f t="shared" ref="AP87:AP151" si="11">SUMIF($O$85:$AO$85,"Dur",O87:AO87)</f>
        <v>3</v>
      </c>
      <c r="AQ87" s="131">
        <v>2021</v>
      </c>
      <c r="AR87" s="131">
        <v>2022</v>
      </c>
      <c r="AS87" s="122"/>
      <c r="AT87" s="171" t="s">
        <v>182</v>
      </c>
      <c r="AV87" s="145">
        <f>IF(D87="","",(COUNTIF($AN87,AV$84)+COUNTIF($AK87,AV$84)+COUNTIF($AH87,AV$84)+COUNTIF($AE87,AV$84)+COUNTIF($AB87,AV$84)+COUNTIF($Y87,AV$84)+COUNTIF($V87,AV$84)+COUNTIF($S87,AV$84)+COUNTIF($P87,AV$84))/(9-(COUNTIF($AN87,"")+COUNTIF($AK87,"")+COUNTIF($AH87,"")+COUNTIF($AE87,"")+COUNTIF($AB87,"")+COUNTIF($Y87,"")+COUNTIF($V87,"")+COUNTIF($S87,"")+COUNTIF($P87,""))))</f>
        <v>1</v>
      </c>
      <c r="AW87" s="145">
        <f t="shared" ref="AW87:AY87" si="12">IF(E87="","",(COUNTIF($AN87,AW$84)+COUNTIF($AK87,AW$84)+COUNTIF($AH87,AW$84)+COUNTIF($AE87,AW$84)+COUNTIF($AB87,AW$84)+COUNTIF($Y87,AW$84)+COUNTIF($V87,AW$84)+COUNTIF($S87,AW$84)+COUNTIF($P87,AW$84))/(9-(COUNTIF($AN87,"")+COUNTIF($AK87,"")+COUNTIF($AH87,"")+COUNTIF($AE87,"")+COUNTIF($AB87,"")+COUNTIF($Y87,"")+COUNTIF($V87,"")+COUNTIF($S87,"")+COUNTIF($P87,""))))</f>
        <v>0</v>
      </c>
      <c r="AX87" s="145">
        <f t="shared" si="12"/>
        <v>0</v>
      </c>
      <c r="AY87" s="145">
        <f t="shared" si="12"/>
        <v>0</v>
      </c>
      <c r="AZ87" s="135">
        <f>SUM(AV87:AY87)</f>
        <v>1</v>
      </c>
      <c r="BA87" s="145">
        <f>IF(D87="","",(COUNTIF($AM87,BA$84)+COUNTIF($AJ87,BA$84)+COUNTIF($AG87,BA$84)+COUNTIF($AD87,BA$84)+COUNTIF($AA87,BA$84)+COUNTIF($X87,BA$84)+COUNTIF($U87,BA$84)+COUNTIF($R87,BA$84)+COUNTIF($O87,BA$84))/(9-(COUNTIF($AM87,"")+COUNTIF($AJ87,"")+COUNTIF($AG87,"")+COUNTIF($AD87,"")+COUNTIF($AA87,"")+COUNTIF($X87,"")+COUNTIF($U87,"")+COUNTIF($R87,"")+COUNTIF($O87,""))))</f>
        <v>0</v>
      </c>
      <c r="BB87" s="145">
        <f t="shared" ref="BB87:BE87" si="13">IF(E87="","",(COUNTIF($AM87,BB$84)+COUNTIF($AJ87,BB$84)+COUNTIF($AG87,BB$84)+COUNTIF($AD87,BB$84)+COUNTIF($AA87,BB$84)+COUNTIF($X87,BB$84)+COUNTIF($U87,BB$84)+COUNTIF($R87,BB$84)+COUNTIF($O87,BB$84))/(9-(COUNTIF($AM87,"")+COUNTIF($AJ87,"")+COUNTIF($AG87,"")+COUNTIF($AD87,"")+COUNTIF($AA87,"")+COUNTIF($X87,"")+COUNTIF($U87,"")+COUNTIF($R87,"")+COUNTIF($O87,""))))</f>
        <v>0</v>
      </c>
      <c r="BC87" s="145">
        <f t="shared" si="13"/>
        <v>1</v>
      </c>
      <c r="BD87" s="145">
        <f t="shared" si="13"/>
        <v>0</v>
      </c>
      <c r="BE87" s="145">
        <f t="shared" si="13"/>
        <v>0</v>
      </c>
      <c r="BF87" s="135">
        <f>SUM(BA87:BE87)</f>
        <v>1</v>
      </c>
      <c r="BG87">
        <f t="shared" ref="BG87:BL96" si="14">IF($D87=0,"",IF(AND($G87=BG$85,$K87=BG$84)=TRUE,1,0))</f>
        <v>0</v>
      </c>
      <c r="BH87">
        <f t="shared" si="14"/>
        <v>0</v>
      </c>
      <c r="BI87">
        <f t="shared" si="14"/>
        <v>0</v>
      </c>
      <c r="BJ87">
        <f t="shared" si="14"/>
        <v>0</v>
      </c>
      <c r="BK87">
        <f t="shared" si="14"/>
        <v>0</v>
      </c>
      <c r="BL87">
        <f t="shared" si="14"/>
        <v>0</v>
      </c>
      <c r="BR87">
        <f>IF($D87=0,"",IF(AND($H87=BR$85,$K87=BR$84)=TRUE,1,0))</f>
        <v>0</v>
      </c>
      <c r="BS87">
        <f t="shared" ref="BR87:BW96" si="15">IF($D87=0,"",IF(AND($H87=BS$85,$K87=BS$84)=TRUE,1,0))</f>
        <v>0</v>
      </c>
      <c r="BT87">
        <f t="shared" si="15"/>
        <v>0</v>
      </c>
      <c r="BU87">
        <f t="shared" si="15"/>
        <v>0</v>
      </c>
      <c r="BV87">
        <f t="shared" si="15"/>
        <v>0</v>
      </c>
      <c r="BW87">
        <f t="shared" si="15"/>
        <v>0</v>
      </c>
    </row>
    <row r="88" spans="2:80" ht="15.75" thickBot="1" x14ac:dyDescent="0.25">
      <c r="B88" s="224" t="str">
        <f t="shared" ref="B88:B151" si="16">IF(E88&gt;0,B87+1," ")</f>
        <v xml:space="preserve"> </v>
      </c>
      <c r="C88" s="67"/>
      <c r="D88" s="67"/>
      <c r="E88" s="225"/>
      <c r="F88" s="226"/>
      <c r="G88" s="227" t="str">
        <f t="shared" ref="G88:G151" si="17">IF($E88="","",IF($E88&lt;5,"Check Height",IF($E88&lt;12,"Small",IF($E88&gt;30,"Large","Medium"))))</f>
        <v/>
      </c>
      <c r="H88" s="228" t="str">
        <f t="shared" ref="H88:H150" si="18">IF(F88="","",VLOOKUP($G88,Category,IF($F88=$C$73,2,IF($F88=$D$73,3,IF($F88=$E$73,4,IF($F88=$F$73,5,"")))),FALSE))</f>
        <v/>
      </c>
      <c r="I88" s="229"/>
      <c r="J88" s="167"/>
      <c r="K88" s="125"/>
      <c r="L88" s="230"/>
      <c r="M88" s="221"/>
      <c r="N88" s="231"/>
      <c r="O88" s="232"/>
      <c r="P88" s="233"/>
      <c r="Q88" s="234"/>
      <c r="R88" s="232"/>
      <c r="S88" s="233"/>
      <c r="T88" s="234"/>
      <c r="U88" s="232"/>
      <c r="V88" s="233"/>
      <c r="W88" s="234"/>
      <c r="X88" s="232"/>
      <c r="Y88" s="233"/>
      <c r="Z88" s="234"/>
      <c r="AA88" s="232"/>
      <c r="AB88" s="233"/>
      <c r="AC88" s="234"/>
      <c r="AD88" s="232"/>
      <c r="AE88" s="233"/>
      <c r="AF88" s="234"/>
      <c r="AG88" s="232"/>
      <c r="AH88" s="233"/>
      <c r="AI88" s="234"/>
      <c r="AJ88" s="232"/>
      <c r="AK88" s="233"/>
      <c r="AL88" s="234"/>
      <c r="AM88" s="232"/>
      <c r="AN88" s="233"/>
      <c r="AO88" s="234"/>
      <c r="AP88" s="130">
        <f t="shared" si="11"/>
        <v>0</v>
      </c>
      <c r="AQ88" s="235"/>
      <c r="AR88" s="235"/>
      <c r="AS88" s="67"/>
      <c r="AT88" s="172"/>
      <c r="AV88" s="145" t="str">
        <f t="shared" ref="AV88:AV151" si="19">IF(D88="","",(COUNTIF($AN88,AV$84)+COUNTIF($AK88,AV$84)+COUNTIF($AH88,AV$84)+COUNTIF($AE88,AV$84)+COUNTIF($AB88,AV$84)+COUNTIF($Y88,AV$84)+COUNTIF($V88,AV$84)+COUNTIF($S88,AV$84)+COUNTIF($P88,AV$84))/(9-(COUNTIF($AN88,"")+COUNTIF($AK88,"")+COUNTIF($AH88,"")+COUNTIF($AE88,"")+COUNTIF($AB88,"")+COUNTIF($Y88,"")+COUNTIF($V88,"")+COUNTIF($S88,"")+COUNTIF($P88,""))))</f>
        <v/>
      </c>
      <c r="AW88" s="145" t="str">
        <f t="shared" ref="AW88:AW151" si="20">IF(E88="","",(COUNTIF($AN88,AW$84)+COUNTIF($AK88,AW$84)+COUNTIF($AH88,AW$84)+COUNTIF($AE88,AW$84)+COUNTIF($AB88,AW$84)+COUNTIF($Y88,AW$84)+COUNTIF($V88,AW$84)+COUNTIF($S88,AW$84)+COUNTIF($P88,AW$84))/(9-(COUNTIF($AN88,"")+COUNTIF($AK88,"")+COUNTIF($AH88,"")+COUNTIF($AE88,"")+COUNTIF($AB88,"")+COUNTIF($Y88,"")+COUNTIF($V88,"")+COUNTIF($S88,"")+COUNTIF($P88,""))))</f>
        <v/>
      </c>
      <c r="AX88" s="145" t="str">
        <f t="shared" ref="AX88:AX151" si="21">IF(F88="","",(COUNTIF($AN88,AX$84)+COUNTIF($AK88,AX$84)+COUNTIF($AH88,AX$84)+COUNTIF($AE88,AX$84)+COUNTIF($AB88,AX$84)+COUNTIF($Y88,AX$84)+COUNTIF($V88,AX$84)+COUNTIF($S88,AX$84)+COUNTIF($P88,AX$84))/(9-(COUNTIF($AN88,"")+COUNTIF($AK88,"")+COUNTIF($AH88,"")+COUNTIF($AE88,"")+COUNTIF($AB88,"")+COUNTIF($Y88,"")+COUNTIF($V88,"")+COUNTIF($S88,"")+COUNTIF($P88,""))))</f>
        <v/>
      </c>
      <c r="AY88" s="145" t="str">
        <f t="shared" ref="AY88:AY151" si="22">IF(G88="","",(COUNTIF($AN88,AY$84)+COUNTIF($AK88,AY$84)+COUNTIF($AH88,AY$84)+COUNTIF($AE88,AY$84)+COUNTIF($AB88,AY$84)+COUNTIF($Y88,AY$84)+COUNTIF($V88,AY$84)+COUNTIF($S88,AY$84)+COUNTIF($P88,AY$84))/(9-(COUNTIF($AN88,"")+COUNTIF($AK88,"")+COUNTIF($AH88,"")+COUNTIF($AE88,"")+COUNTIF($AB88,"")+COUNTIF($Y88,"")+COUNTIF($V88,"")+COUNTIF($S88,"")+COUNTIF($P88,""))))</f>
        <v/>
      </c>
      <c r="AZ88" s="135">
        <f t="shared" ref="AZ88:AZ151" si="23">SUM(AV88:AY88)</f>
        <v>0</v>
      </c>
      <c r="BA88" s="145" t="str">
        <f t="shared" ref="BA88:BA151" si="24">IF(D88="","",(COUNTIF($AM88,BA$84)+COUNTIF($AJ88,BA$84)+COUNTIF($AG88,BA$84)+COUNTIF($AD88,BA$84)+COUNTIF($AA88,BA$84)+COUNTIF($X88,BA$84)+COUNTIF($U88,BA$84)+COUNTIF($R88,BA$84)+COUNTIF($O88,BA$84))/(9-(COUNTIF($AM88,"")+COUNTIF($AJ88,"")+COUNTIF($AG88,"")+COUNTIF($AD88,"")+COUNTIF($AA88,"")+COUNTIF($X88,"")+COUNTIF($U88,"")+COUNTIF($R88,"")+COUNTIF($O88,""))))</f>
        <v/>
      </c>
      <c r="BB88" s="145" t="str">
        <f t="shared" ref="BB88:BB151" si="25">IF(E88="","",(COUNTIF($AM88,BB$84)+COUNTIF($AJ88,BB$84)+COUNTIF($AG88,BB$84)+COUNTIF($AD88,BB$84)+COUNTIF($AA88,BB$84)+COUNTIF($X88,BB$84)+COUNTIF($U88,BB$84)+COUNTIF($R88,BB$84)+COUNTIF($O88,BB$84))/(9-(COUNTIF($AM88,"")+COUNTIF($AJ88,"")+COUNTIF($AG88,"")+COUNTIF($AD88,"")+COUNTIF($AA88,"")+COUNTIF($X88,"")+COUNTIF($U88,"")+COUNTIF($R88,"")+COUNTIF($O88,""))))</f>
        <v/>
      </c>
      <c r="BC88" s="145" t="str">
        <f t="shared" ref="BC88:BC151" si="26">IF(F88="","",(COUNTIF($AM88,BC$84)+COUNTIF($AJ88,BC$84)+COUNTIF($AG88,BC$84)+COUNTIF($AD88,BC$84)+COUNTIF($AA88,BC$84)+COUNTIF($X88,BC$84)+COUNTIF($U88,BC$84)+COUNTIF($R88,BC$84)+COUNTIF($O88,BC$84))/(9-(COUNTIF($AM88,"")+COUNTIF($AJ88,"")+COUNTIF($AG88,"")+COUNTIF($AD88,"")+COUNTIF($AA88,"")+COUNTIF($X88,"")+COUNTIF($U88,"")+COUNTIF($R88,"")+COUNTIF($O88,""))))</f>
        <v/>
      </c>
      <c r="BD88" s="145" t="str">
        <f t="shared" ref="BD88:BD151" si="27">IF(G88="","",(COUNTIF($AM88,BD$84)+COUNTIF($AJ88,BD$84)+COUNTIF($AG88,BD$84)+COUNTIF($AD88,BD$84)+COUNTIF($AA88,BD$84)+COUNTIF($X88,BD$84)+COUNTIF($U88,BD$84)+COUNTIF($R88,BD$84)+COUNTIF($O88,BD$84))/(9-(COUNTIF($AM88,"")+COUNTIF($AJ88,"")+COUNTIF($AG88,"")+COUNTIF($AD88,"")+COUNTIF($AA88,"")+COUNTIF($X88,"")+COUNTIF($U88,"")+COUNTIF($R88,"")+COUNTIF($O88,""))))</f>
        <v/>
      </c>
      <c r="BE88" s="145" t="str">
        <f t="shared" ref="BE88:BE151" si="28">IF(H88="","",(COUNTIF($AM88,BE$84)+COUNTIF($AJ88,BE$84)+COUNTIF($AG88,BE$84)+COUNTIF($AD88,BE$84)+COUNTIF($AA88,BE$84)+COUNTIF($X88,BE$84)+COUNTIF($U88,BE$84)+COUNTIF($R88,BE$84)+COUNTIF($O88,BE$84))/(9-(COUNTIF($AM88,"")+COUNTIF($AJ88,"")+COUNTIF($AG88,"")+COUNTIF($AD88,"")+COUNTIF($AA88,"")+COUNTIF($X88,"")+COUNTIF($U88,"")+COUNTIF($R88,"")+COUNTIF($O88,""))))</f>
        <v/>
      </c>
      <c r="BF88" s="135">
        <f t="shared" ref="BF88:BF151" si="29">SUM(BA88:BE88)</f>
        <v>0</v>
      </c>
      <c r="BG88" t="str">
        <f t="shared" si="14"/>
        <v/>
      </c>
      <c r="BH88" t="str">
        <f t="shared" si="14"/>
        <v/>
      </c>
      <c r="BI88" t="str">
        <f t="shared" si="14"/>
        <v/>
      </c>
      <c r="BJ88" t="str">
        <f t="shared" si="14"/>
        <v/>
      </c>
      <c r="BK88" t="str">
        <f t="shared" si="14"/>
        <v/>
      </c>
      <c r="BL88" t="str">
        <f t="shared" si="14"/>
        <v/>
      </c>
      <c r="BR88" t="str">
        <f t="shared" si="15"/>
        <v/>
      </c>
      <c r="BS88" t="str">
        <f t="shared" si="15"/>
        <v/>
      </c>
      <c r="BT88" t="str">
        <f t="shared" si="15"/>
        <v/>
      </c>
      <c r="BU88" t="str">
        <f t="shared" si="15"/>
        <v/>
      </c>
      <c r="BV88" t="str">
        <f t="shared" si="15"/>
        <v/>
      </c>
      <c r="BW88" t="str">
        <f t="shared" si="15"/>
        <v/>
      </c>
    </row>
    <row r="89" spans="2:80" ht="15.75" thickBot="1" x14ac:dyDescent="0.25">
      <c r="B89" s="224" t="str">
        <f t="shared" si="16"/>
        <v xml:space="preserve"> </v>
      </c>
      <c r="C89" s="67"/>
      <c r="D89" s="67"/>
      <c r="E89" s="225"/>
      <c r="F89" s="226"/>
      <c r="G89" s="227" t="str">
        <f t="shared" si="17"/>
        <v/>
      </c>
      <c r="H89" s="228" t="str">
        <f t="shared" si="18"/>
        <v/>
      </c>
      <c r="I89" s="229"/>
      <c r="J89" s="167"/>
      <c r="K89" s="125"/>
      <c r="L89" s="230"/>
      <c r="M89" s="221"/>
      <c r="N89" s="231"/>
      <c r="O89" s="232"/>
      <c r="P89" s="233"/>
      <c r="Q89" s="234"/>
      <c r="R89" s="232"/>
      <c r="S89" s="233"/>
      <c r="T89" s="234"/>
      <c r="U89" s="232"/>
      <c r="V89" s="233"/>
      <c r="W89" s="234"/>
      <c r="X89" s="232"/>
      <c r="Y89" s="233"/>
      <c r="Z89" s="234"/>
      <c r="AA89" s="232"/>
      <c r="AB89" s="233"/>
      <c r="AC89" s="234"/>
      <c r="AD89" s="232"/>
      <c r="AE89" s="233"/>
      <c r="AF89" s="234"/>
      <c r="AG89" s="232"/>
      <c r="AH89" s="233"/>
      <c r="AI89" s="234"/>
      <c r="AJ89" s="232"/>
      <c r="AK89" s="233"/>
      <c r="AL89" s="234"/>
      <c r="AM89" s="232"/>
      <c r="AN89" s="233"/>
      <c r="AO89" s="234"/>
      <c r="AP89" s="130">
        <f t="shared" si="11"/>
        <v>0</v>
      </c>
      <c r="AQ89" s="235"/>
      <c r="AR89" s="235"/>
      <c r="AS89" s="67"/>
      <c r="AT89" s="172"/>
      <c r="AV89" s="145" t="str">
        <f t="shared" si="19"/>
        <v/>
      </c>
      <c r="AW89" s="145" t="str">
        <f t="shared" si="20"/>
        <v/>
      </c>
      <c r="AX89" s="145" t="str">
        <f t="shared" si="21"/>
        <v/>
      </c>
      <c r="AY89" s="145" t="str">
        <f t="shared" si="22"/>
        <v/>
      </c>
      <c r="AZ89" s="135">
        <f t="shared" si="23"/>
        <v>0</v>
      </c>
      <c r="BA89" s="145" t="str">
        <f t="shared" si="24"/>
        <v/>
      </c>
      <c r="BB89" s="145" t="str">
        <f t="shared" si="25"/>
        <v/>
      </c>
      <c r="BC89" s="145" t="str">
        <f t="shared" si="26"/>
        <v/>
      </c>
      <c r="BD89" s="145" t="str">
        <f t="shared" si="27"/>
        <v/>
      </c>
      <c r="BE89" s="145" t="str">
        <f t="shared" si="28"/>
        <v/>
      </c>
      <c r="BF89" s="135">
        <f t="shared" si="29"/>
        <v>0</v>
      </c>
      <c r="BG89" t="str">
        <f t="shared" si="14"/>
        <v/>
      </c>
      <c r="BH89" t="str">
        <f t="shared" si="14"/>
        <v/>
      </c>
      <c r="BI89" t="str">
        <f t="shared" si="14"/>
        <v/>
      </c>
      <c r="BJ89" t="str">
        <f t="shared" si="14"/>
        <v/>
      </c>
      <c r="BK89" t="str">
        <f t="shared" si="14"/>
        <v/>
      </c>
      <c r="BL89" t="str">
        <f t="shared" si="14"/>
        <v/>
      </c>
      <c r="BR89" t="str">
        <f t="shared" si="15"/>
        <v/>
      </c>
      <c r="BS89" t="str">
        <f t="shared" si="15"/>
        <v/>
      </c>
      <c r="BT89" t="str">
        <f t="shared" si="15"/>
        <v/>
      </c>
      <c r="BU89" t="str">
        <f t="shared" si="15"/>
        <v/>
      </c>
      <c r="BV89" t="str">
        <f t="shared" si="15"/>
        <v/>
      </c>
      <c r="BW89" t="str">
        <f t="shared" si="15"/>
        <v/>
      </c>
    </row>
    <row r="90" spans="2:80" ht="15.75" thickBot="1" x14ac:dyDescent="0.25">
      <c r="B90" s="224" t="str">
        <f t="shared" si="16"/>
        <v xml:space="preserve"> </v>
      </c>
      <c r="C90" s="67"/>
      <c r="D90" s="67"/>
      <c r="E90" s="225"/>
      <c r="F90" s="226"/>
      <c r="G90" s="227" t="str">
        <f t="shared" si="17"/>
        <v/>
      </c>
      <c r="H90" s="228" t="str">
        <f t="shared" si="18"/>
        <v/>
      </c>
      <c r="I90" s="229"/>
      <c r="J90" s="167"/>
      <c r="K90" s="125"/>
      <c r="L90" s="230"/>
      <c r="M90" s="221"/>
      <c r="N90" s="231"/>
      <c r="O90" s="232"/>
      <c r="P90" s="233"/>
      <c r="Q90" s="234"/>
      <c r="R90" s="232"/>
      <c r="S90" s="233"/>
      <c r="T90" s="234"/>
      <c r="U90" s="232"/>
      <c r="V90" s="233"/>
      <c r="W90" s="234"/>
      <c r="X90" s="232"/>
      <c r="Y90" s="233"/>
      <c r="Z90" s="234"/>
      <c r="AA90" s="232"/>
      <c r="AB90" s="233"/>
      <c r="AC90" s="234"/>
      <c r="AD90" s="232"/>
      <c r="AE90" s="233"/>
      <c r="AF90" s="234"/>
      <c r="AG90" s="232"/>
      <c r="AH90" s="233"/>
      <c r="AI90" s="234"/>
      <c r="AJ90" s="232"/>
      <c r="AK90" s="233"/>
      <c r="AL90" s="234"/>
      <c r="AM90" s="232"/>
      <c r="AN90" s="233"/>
      <c r="AO90" s="234"/>
      <c r="AP90" s="130">
        <f t="shared" si="11"/>
        <v>0</v>
      </c>
      <c r="AQ90" s="235"/>
      <c r="AR90" s="235"/>
      <c r="AS90" s="67"/>
      <c r="AT90" s="172"/>
      <c r="AV90" s="145" t="str">
        <f t="shared" si="19"/>
        <v/>
      </c>
      <c r="AW90" s="145" t="str">
        <f t="shared" si="20"/>
        <v/>
      </c>
      <c r="AX90" s="145" t="str">
        <f t="shared" si="21"/>
        <v/>
      </c>
      <c r="AY90" s="145" t="str">
        <f t="shared" si="22"/>
        <v/>
      </c>
      <c r="AZ90" s="135">
        <f t="shared" si="23"/>
        <v>0</v>
      </c>
      <c r="BA90" s="145" t="str">
        <f t="shared" si="24"/>
        <v/>
      </c>
      <c r="BB90" s="145" t="str">
        <f t="shared" si="25"/>
        <v/>
      </c>
      <c r="BC90" s="145" t="str">
        <f t="shared" si="26"/>
        <v/>
      </c>
      <c r="BD90" s="145" t="str">
        <f t="shared" si="27"/>
        <v/>
      </c>
      <c r="BE90" s="145" t="str">
        <f t="shared" si="28"/>
        <v/>
      </c>
      <c r="BF90" s="135">
        <f t="shared" si="29"/>
        <v>0</v>
      </c>
      <c r="BG90" t="str">
        <f t="shared" si="14"/>
        <v/>
      </c>
      <c r="BH90" t="str">
        <f t="shared" si="14"/>
        <v/>
      </c>
      <c r="BI90" t="str">
        <f t="shared" si="14"/>
        <v/>
      </c>
      <c r="BJ90" t="str">
        <f t="shared" si="14"/>
        <v/>
      </c>
      <c r="BK90" t="str">
        <f t="shared" si="14"/>
        <v/>
      </c>
      <c r="BL90" t="str">
        <f t="shared" si="14"/>
        <v/>
      </c>
      <c r="BR90" t="str">
        <f t="shared" si="15"/>
        <v/>
      </c>
      <c r="BS90" t="str">
        <f t="shared" si="15"/>
        <v/>
      </c>
      <c r="BT90" t="str">
        <f t="shared" si="15"/>
        <v/>
      </c>
      <c r="BU90" t="str">
        <f t="shared" si="15"/>
        <v/>
      </c>
      <c r="BV90" t="str">
        <f t="shared" si="15"/>
        <v/>
      </c>
      <c r="BW90" t="str">
        <f t="shared" si="15"/>
        <v/>
      </c>
    </row>
    <row r="91" spans="2:80" ht="15.75" thickBot="1" x14ac:dyDescent="0.25">
      <c r="B91" s="224" t="str">
        <f t="shared" si="16"/>
        <v xml:space="preserve"> </v>
      </c>
      <c r="C91" s="67"/>
      <c r="D91" s="67"/>
      <c r="E91" s="225"/>
      <c r="F91" s="226"/>
      <c r="G91" s="227" t="str">
        <f t="shared" si="17"/>
        <v/>
      </c>
      <c r="H91" s="228" t="str">
        <f t="shared" si="18"/>
        <v/>
      </c>
      <c r="I91" s="229"/>
      <c r="J91" s="167"/>
      <c r="K91" s="125"/>
      <c r="L91" s="230"/>
      <c r="M91" s="221"/>
      <c r="N91" s="231"/>
      <c r="O91" s="232"/>
      <c r="P91" s="233"/>
      <c r="Q91" s="234"/>
      <c r="R91" s="232"/>
      <c r="S91" s="233"/>
      <c r="T91" s="234"/>
      <c r="U91" s="232"/>
      <c r="V91" s="233"/>
      <c r="W91" s="234"/>
      <c r="X91" s="232"/>
      <c r="Y91" s="233"/>
      <c r="Z91" s="234"/>
      <c r="AA91" s="232"/>
      <c r="AB91" s="233"/>
      <c r="AC91" s="234"/>
      <c r="AD91" s="232"/>
      <c r="AE91" s="233"/>
      <c r="AF91" s="234"/>
      <c r="AG91" s="232"/>
      <c r="AH91" s="233"/>
      <c r="AI91" s="234"/>
      <c r="AJ91" s="232"/>
      <c r="AK91" s="233"/>
      <c r="AL91" s="234"/>
      <c r="AM91" s="232"/>
      <c r="AN91" s="233"/>
      <c r="AO91" s="234"/>
      <c r="AP91" s="130">
        <f t="shared" si="11"/>
        <v>0</v>
      </c>
      <c r="AQ91" s="235"/>
      <c r="AR91" s="235"/>
      <c r="AS91" s="67"/>
      <c r="AT91" s="172"/>
      <c r="AV91" s="145" t="str">
        <f t="shared" si="19"/>
        <v/>
      </c>
      <c r="AW91" s="145" t="str">
        <f t="shared" si="20"/>
        <v/>
      </c>
      <c r="AX91" s="145" t="str">
        <f t="shared" si="21"/>
        <v/>
      </c>
      <c r="AY91" s="145" t="str">
        <f t="shared" si="22"/>
        <v/>
      </c>
      <c r="AZ91" s="135">
        <f t="shared" si="23"/>
        <v>0</v>
      </c>
      <c r="BA91" s="145" t="str">
        <f t="shared" si="24"/>
        <v/>
      </c>
      <c r="BB91" s="145" t="str">
        <f t="shared" si="25"/>
        <v/>
      </c>
      <c r="BC91" s="145" t="str">
        <f t="shared" si="26"/>
        <v/>
      </c>
      <c r="BD91" s="145" t="str">
        <f t="shared" si="27"/>
        <v/>
      </c>
      <c r="BE91" s="145" t="str">
        <f t="shared" si="28"/>
        <v/>
      </c>
      <c r="BF91" s="135">
        <f t="shared" si="29"/>
        <v>0</v>
      </c>
      <c r="BG91" t="str">
        <f t="shared" si="14"/>
        <v/>
      </c>
      <c r="BH91" t="str">
        <f t="shared" si="14"/>
        <v/>
      </c>
      <c r="BI91" t="str">
        <f t="shared" si="14"/>
        <v/>
      </c>
      <c r="BJ91" t="str">
        <f t="shared" si="14"/>
        <v/>
      </c>
      <c r="BK91" t="str">
        <f t="shared" si="14"/>
        <v/>
      </c>
      <c r="BL91" t="str">
        <f t="shared" si="14"/>
        <v/>
      </c>
      <c r="BR91" t="str">
        <f t="shared" si="15"/>
        <v/>
      </c>
      <c r="BS91" t="str">
        <f t="shared" si="15"/>
        <v/>
      </c>
      <c r="BT91" t="str">
        <f t="shared" si="15"/>
        <v/>
      </c>
      <c r="BU91" t="str">
        <f t="shared" si="15"/>
        <v/>
      </c>
      <c r="BV91" t="str">
        <f t="shared" si="15"/>
        <v/>
      </c>
      <c r="BW91" t="str">
        <f t="shared" si="15"/>
        <v/>
      </c>
    </row>
    <row r="92" spans="2:80" ht="15.75" thickBot="1" x14ac:dyDescent="0.25">
      <c r="B92" s="224" t="str">
        <f t="shared" si="16"/>
        <v xml:space="preserve"> </v>
      </c>
      <c r="C92" s="67"/>
      <c r="D92" s="67"/>
      <c r="E92" s="225"/>
      <c r="F92" s="226"/>
      <c r="G92" s="227" t="str">
        <f t="shared" si="17"/>
        <v/>
      </c>
      <c r="H92" s="228" t="str">
        <f t="shared" si="18"/>
        <v/>
      </c>
      <c r="I92" s="229"/>
      <c r="J92" s="167"/>
      <c r="K92" s="125"/>
      <c r="L92" s="230"/>
      <c r="M92" s="221"/>
      <c r="N92" s="231"/>
      <c r="O92" s="232"/>
      <c r="P92" s="233"/>
      <c r="Q92" s="234"/>
      <c r="R92" s="232"/>
      <c r="S92" s="233"/>
      <c r="T92" s="234"/>
      <c r="U92" s="232"/>
      <c r="V92" s="233"/>
      <c r="W92" s="234"/>
      <c r="X92" s="232"/>
      <c r="Y92" s="233"/>
      <c r="Z92" s="234"/>
      <c r="AA92" s="232"/>
      <c r="AB92" s="233"/>
      <c r="AC92" s="234"/>
      <c r="AD92" s="232"/>
      <c r="AE92" s="233"/>
      <c r="AF92" s="234"/>
      <c r="AG92" s="232"/>
      <c r="AH92" s="233"/>
      <c r="AI92" s="234"/>
      <c r="AJ92" s="232"/>
      <c r="AK92" s="233"/>
      <c r="AL92" s="234"/>
      <c r="AM92" s="232"/>
      <c r="AN92" s="233"/>
      <c r="AO92" s="234"/>
      <c r="AP92" s="130">
        <f t="shared" si="11"/>
        <v>0</v>
      </c>
      <c r="AQ92" s="235"/>
      <c r="AR92" s="235"/>
      <c r="AS92" s="67"/>
      <c r="AT92" s="172"/>
      <c r="AV92" s="145" t="str">
        <f t="shared" si="19"/>
        <v/>
      </c>
      <c r="AW92" s="145" t="str">
        <f t="shared" si="20"/>
        <v/>
      </c>
      <c r="AX92" s="145" t="str">
        <f t="shared" si="21"/>
        <v/>
      </c>
      <c r="AY92" s="145" t="str">
        <f t="shared" si="22"/>
        <v/>
      </c>
      <c r="AZ92" s="135">
        <f t="shared" si="23"/>
        <v>0</v>
      </c>
      <c r="BA92" s="145" t="str">
        <f t="shared" si="24"/>
        <v/>
      </c>
      <c r="BB92" s="145" t="str">
        <f t="shared" si="25"/>
        <v/>
      </c>
      <c r="BC92" s="145" t="str">
        <f t="shared" si="26"/>
        <v/>
      </c>
      <c r="BD92" s="145" t="str">
        <f t="shared" si="27"/>
        <v/>
      </c>
      <c r="BE92" s="145" t="str">
        <f t="shared" si="28"/>
        <v/>
      </c>
      <c r="BF92" s="135">
        <f t="shared" si="29"/>
        <v>0</v>
      </c>
      <c r="BG92" t="str">
        <f t="shared" si="14"/>
        <v/>
      </c>
      <c r="BH92" t="str">
        <f t="shared" si="14"/>
        <v/>
      </c>
      <c r="BI92" t="str">
        <f t="shared" si="14"/>
        <v/>
      </c>
      <c r="BJ92" t="str">
        <f t="shared" si="14"/>
        <v/>
      </c>
      <c r="BK92" t="str">
        <f t="shared" si="14"/>
        <v/>
      </c>
      <c r="BL92" t="str">
        <f t="shared" si="14"/>
        <v/>
      </c>
      <c r="BR92" t="str">
        <f t="shared" si="15"/>
        <v/>
      </c>
      <c r="BS92" t="str">
        <f t="shared" si="15"/>
        <v/>
      </c>
      <c r="BT92" t="str">
        <f t="shared" si="15"/>
        <v/>
      </c>
      <c r="BU92" t="str">
        <f t="shared" si="15"/>
        <v/>
      </c>
      <c r="BV92" t="str">
        <f t="shared" si="15"/>
        <v/>
      </c>
      <c r="BW92" t="str">
        <f t="shared" si="15"/>
        <v/>
      </c>
    </row>
    <row r="93" spans="2:80" ht="15.75" thickBot="1" x14ac:dyDescent="0.25">
      <c r="B93" s="224" t="str">
        <f t="shared" si="16"/>
        <v xml:space="preserve"> </v>
      </c>
      <c r="C93" s="67"/>
      <c r="D93" s="67"/>
      <c r="E93" s="225"/>
      <c r="F93" s="226"/>
      <c r="G93" s="227" t="str">
        <f t="shared" si="17"/>
        <v/>
      </c>
      <c r="H93" s="228" t="str">
        <f t="shared" si="18"/>
        <v/>
      </c>
      <c r="I93" s="229"/>
      <c r="J93" s="167"/>
      <c r="K93" s="125"/>
      <c r="L93" s="230"/>
      <c r="M93" s="221"/>
      <c r="N93" s="231"/>
      <c r="O93" s="232"/>
      <c r="P93" s="233"/>
      <c r="Q93" s="234"/>
      <c r="R93" s="232"/>
      <c r="S93" s="233"/>
      <c r="T93" s="234"/>
      <c r="U93" s="232"/>
      <c r="V93" s="233"/>
      <c r="W93" s="234"/>
      <c r="X93" s="232"/>
      <c r="Y93" s="233"/>
      <c r="Z93" s="234"/>
      <c r="AA93" s="232"/>
      <c r="AB93" s="233"/>
      <c r="AC93" s="234"/>
      <c r="AD93" s="232"/>
      <c r="AE93" s="233"/>
      <c r="AF93" s="234"/>
      <c r="AG93" s="232"/>
      <c r="AH93" s="233"/>
      <c r="AI93" s="234"/>
      <c r="AJ93" s="232"/>
      <c r="AK93" s="233"/>
      <c r="AL93" s="234"/>
      <c r="AM93" s="232"/>
      <c r="AN93" s="233"/>
      <c r="AO93" s="234"/>
      <c r="AP93" s="130">
        <f t="shared" si="11"/>
        <v>0</v>
      </c>
      <c r="AQ93" s="235"/>
      <c r="AR93" s="235"/>
      <c r="AS93" s="67"/>
      <c r="AT93" s="172"/>
      <c r="AV93" s="145" t="str">
        <f t="shared" si="19"/>
        <v/>
      </c>
      <c r="AW93" s="145" t="str">
        <f t="shared" si="20"/>
        <v/>
      </c>
      <c r="AX93" s="145" t="str">
        <f t="shared" si="21"/>
        <v/>
      </c>
      <c r="AY93" s="145" t="str">
        <f t="shared" si="22"/>
        <v/>
      </c>
      <c r="AZ93" s="135">
        <f t="shared" si="23"/>
        <v>0</v>
      </c>
      <c r="BA93" s="145" t="str">
        <f t="shared" si="24"/>
        <v/>
      </c>
      <c r="BB93" s="145" t="str">
        <f t="shared" si="25"/>
        <v/>
      </c>
      <c r="BC93" s="145" t="str">
        <f t="shared" si="26"/>
        <v/>
      </c>
      <c r="BD93" s="145" t="str">
        <f t="shared" si="27"/>
        <v/>
      </c>
      <c r="BE93" s="145" t="str">
        <f t="shared" si="28"/>
        <v/>
      </c>
      <c r="BF93" s="135">
        <f t="shared" si="29"/>
        <v>0</v>
      </c>
      <c r="BG93" t="str">
        <f t="shared" si="14"/>
        <v/>
      </c>
      <c r="BH93" t="str">
        <f t="shared" si="14"/>
        <v/>
      </c>
      <c r="BI93" t="str">
        <f t="shared" si="14"/>
        <v/>
      </c>
      <c r="BJ93" t="str">
        <f t="shared" si="14"/>
        <v/>
      </c>
      <c r="BK93" t="str">
        <f t="shared" si="14"/>
        <v/>
      </c>
      <c r="BL93" t="str">
        <f t="shared" si="14"/>
        <v/>
      </c>
      <c r="BR93" t="str">
        <f t="shared" si="15"/>
        <v/>
      </c>
      <c r="BS93" t="str">
        <f t="shared" si="15"/>
        <v/>
      </c>
      <c r="BT93" t="str">
        <f t="shared" si="15"/>
        <v/>
      </c>
      <c r="BU93" t="str">
        <f t="shared" si="15"/>
        <v/>
      </c>
      <c r="BV93" t="str">
        <f t="shared" si="15"/>
        <v/>
      </c>
      <c r="BW93" t="str">
        <f t="shared" si="15"/>
        <v/>
      </c>
    </row>
    <row r="94" spans="2:80" ht="15.75" thickBot="1" x14ac:dyDescent="0.25">
      <c r="B94" s="224" t="str">
        <f t="shared" si="16"/>
        <v xml:space="preserve"> </v>
      </c>
      <c r="C94" s="67"/>
      <c r="D94" s="67"/>
      <c r="E94" s="225"/>
      <c r="F94" s="226"/>
      <c r="G94" s="227" t="str">
        <f t="shared" si="17"/>
        <v/>
      </c>
      <c r="H94" s="228" t="str">
        <f t="shared" si="18"/>
        <v/>
      </c>
      <c r="I94" s="229"/>
      <c r="J94" s="167"/>
      <c r="K94" s="125"/>
      <c r="L94" s="230"/>
      <c r="M94" s="221"/>
      <c r="N94" s="231"/>
      <c r="O94" s="232"/>
      <c r="P94" s="233"/>
      <c r="Q94" s="234"/>
      <c r="R94" s="232"/>
      <c r="S94" s="233"/>
      <c r="T94" s="234"/>
      <c r="U94" s="232"/>
      <c r="V94" s="233"/>
      <c r="W94" s="234"/>
      <c r="X94" s="232"/>
      <c r="Y94" s="233"/>
      <c r="Z94" s="234"/>
      <c r="AA94" s="232"/>
      <c r="AB94" s="233"/>
      <c r="AC94" s="234"/>
      <c r="AD94" s="232"/>
      <c r="AE94" s="233"/>
      <c r="AF94" s="234"/>
      <c r="AG94" s="232"/>
      <c r="AH94" s="233"/>
      <c r="AI94" s="234"/>
      <c r="AJ94" s="232"/>
      <c r="AK94" s="233"/>
      <c r="AL94" s="234"/>
      <c r="AM94" s="232"/>
      <c r="AN94" s="233"/>
      <c r="AO94" s="234"/>
      <c r="AP94" s="130">
        <f t="shared" si="11"/>
        <v>0</v>
      </c>
      <c r="AQ94" s="235"/>
      <c r="AR94" s="235"/>
      <c r="AS94" s="67"/>
      <c r="AT94" s="172"/>
      <c r="AV94" s="145" t="str">
        <f t="shared" si="19"/>
        <v/>
      </c>
      <c r="AW94" s="145" t="str">
        <f t="shared" si="20"/>
        <v/>
      </c>
      <c r="AX94" s="145" t="str">
        <f t="shared" si="21"/>
        <v/>
      </c>
      <c r="AY94" s="145" t="str">
        <f t="shared" si="22"/>
        <v/>
      </c>
      <c r="AZ94" s="135">
        <f t="shared" si="23"/>
        <v>0</v>
      </c>
      <c r="BA94" s="145" t="str">
        <f t="shared" si="24"/>
        <v/>
      </c>
      <c r="BB94" s="145" t="str">
        <f t="shared" si="25"/>
        <v/>
      </c>
      <c r="BC94" s="145" t="str">
        <f t="shared" si="26"/>
        <v/>
      </c>
      <c r="BD94" s="145" t="str">
        <f t="shared" si="27"/>
        <v/>
      </c>
      <c r="BE94" s="145" t="str">
        <f t="shared" si="28"/>
        <v/>
      </c>
      <c r="BF94" s="135">
        <f t="shared" si="29"/>
        <v>0</v>
      </c>
      <c r="BG94" t="str">
        <f t="shared" si="14"/>
        <v/>
      </c>
      <c r="BH94" t="str">
        <f t="shared" si="14"/>
        <v/>
      </c>
      <c r="BI94" t="str">
        <f t="shared" si="14"/>
        <v/>
      </c>
      <c r="BJ94" t="str">
        <f t="shared" si="14"/>
        <v/>
      </c>
      <c r="BK94" t="str">
        <f t="shared" si="14"/>
        <v/>
      </c>
      <c r="BL94" t="str">
        <f t="shared" si="14"/>
        <v/>
      </c>
      <c r="BR94" t="str">
        <f t="shared" si="15"/>
        <v/>
      </c>
      <c r="BS94" t="str">
        <f t="shared" si="15"/>
        <v/>
      </c>
      <c r="BT94" t="str">
        <f t="shared" si="15"/>
        <v/>
      </c>
      <c r="BU94" t="str">
        <f t="shared" si="15"/>
        <v/>
      </c>
      <c r="BV94" t="str">
        <f t="shared" si="15"/>
        <v/>
      </c>
      <c r="BW94" t="str">
        <f t="shared" si="15"/>
        <v/>
      </c>
    </row>
    <row r="95" spans="2:80" ht="15.75" thickBot="1" x14ac:dyDescent="0.25">
      <c r="B95" s="224" t="str">
        <f t="shared" si="16"/>
        <v xml:space="preserve"> </v>
      </c>
      <c r="C95" s="67"/>
      <c r="D95" s="67"/>
      <c r="E95" s="225"/>
      <c r="F95" s="226"/>
      <c r="G95" s="227" t="str">
        <f t="shared" si="17"/>
        <v/>
      </c>
      <c r="H95" s="228" t="str">
        <f t="shared" si="18"/>
        <v/>
      </c>
      <c r="I95" s="229"/>
      <c r="J95" s="167"/>
      <c r="K95" s="125"/>
      <c r="L95" s="230"/>
      <c r="M95" s="221"/>
      <c r="N95" s="231"/>
      <c r="O95" s="232"/>
      <c r="P95" s="233"/>
      <c r="Q95" s="234"/>
      <c r="R95" s="232"/>
      <c r="S95" s="233"/>
      <c r="T95" s="234"/>
      <c r="U95" s="232"/>
      <c r="V95" s="233"/>
      <c r="W95" s="234"/>
      <c r="X95" s="232"/>
      <c r="Y95" s="233"/>
      <c r="Z95" s="234"/>
      <c r="AA95" s="232"/>
      <c r="AB95" s="233"/>
      <c r="AC95" s="234"/>
      <c r="AD95" s="232"/>
      <c r="AE95" s="233"/>
      <c r="AF95" s="234"/>
      <c r="AG95" s="232"/>
      <c r="AH95" s="233"/>
      <c r="AI95" s="234"/>
      <c r="AJ95" s="232"/>
      <c r="AK95" s="233"/>
      <c r="AL95" s="234"/>
      <c r="AM95" s="232"/>
      <c r="AN95" s="233"/>
      <c r="AO95" s="234"/>
      <c r="AP95" s="130">
        <f t="shared" si="11"/>
        <v>0</v>
      </c>
      <c r="AQ95" s="235"/>
      <c r="AR95" s="235"/>
      <c r="AS95" s="67"/>
      <c r="AT95" s="172"/>
      <c r="AV95" s="145" t="str">
        <f t="shared" si="19"/>
        <v/>
      </c>
      <c r="AW95" s="145" t="str">
        <f t="shared" si="20"/>
        <v/>
      </c>
      <c r="AX95" s="145" t="str">
        <f t="shared" si="21"/>
        <v/>
      </c>
      <c r="AY95" s="145" t="str">
        <f t="shared" si="22"/>
        <v/>
      </c>
      <c r="AZ95" s="135">
        <f t="shared" si="23"/>
        <v>0</v>
      </c>
      <c r="BA95" s="145" t="str">
        <f t="shared" si="24"/>
        <v/>
      </c>
      <c r="BB95" s="145" t="str">
        <f t="shared" si="25"/>
        <v/>
      </c>
      <c r="BC95" s="145" t="str">
        <f t="shared" si="26"/>
        <v/>
      </c>
      <c r="BD95" s="145" t="str">
        <f t="shared" si="27"/>
        <v/>
      </c>
      <c r="BE95" s="145" t="str">
        <f t="shared" si="28"/>
        <v/>
      </c>
      <c r="BF95" s="135">
        <f t="shared" si="29"/>
        <v>0</v>
      </c>
      <c r="BG95" t="str">
        <f t="shared" si="14"/>
        <v/>
      </c>
      <c r="BH95" t="str">
        <f t="shared" si="14"/>
        <v/>
      </c>
      <c r="BI95" t="str">
        <f t="shared" si="14"/>
        <v/>
      </c>
      <c r="BJ95" t="str">
        <f t="shared" si="14"/>
        <v/>
      </c>
      <c r="BK95" t="str">
        <f t="shared" si="14"/>
        <v/>
      </c>
      <c r="BL95" t="str">
        <f t="shared" si="14"/>
        <v/>
      </c>
      <c r="BR95" t="str">
        <f t="shared" si="15"/>
        <v/>
      </c>
      <c r="BS95" t="str">
        <f t="shared" si="15"/>
        <v/>
      </c>
      <c r="BT95" t="str">
        <f t="shared" si="15"/>
        <v/>
      </c>
      <c r="BU95" t="str">
        <f t="shared" si="15"/>
        <v/>
      </c>
      <c r="BV95" t="str">
        <f t="shared" si="15"/>
        <v/>
      </c>
      <c r="BW95" t="str">
        <f t="shared" si="15"/>
        <v/>
      </c>
    </row>
    <row r="96" spans="2:80" ht="15.75" thickBot="1" x14ac:dyDescent="0.25">
      <c r="B96" s="224" t="str">
        <f t="shared" si="16"/>
        <v xml:space="preserve"> </v>
      </c>
      <c r="C96" s="67"/>
      <c r="D96" s="67"/>
      <c r="E96" s="225"/>
      <c r="F96" s="226"/>
      <c r="G96" s="227" t="str">
        <f t="shared" si="17"/>
        <v/>
      </c>
      <c r="H96" s="228" t="str">
        <f t="shared" si="18"/>
        <v/>
      </c>
      <c r="I96" s="229"/>
      <c r="J96" s="167"/>
      <c r="K96" s="125"/>
      <c r="L96" s="230"/>
      <c r="M96" s="221"/>
      <c r="N96" s="231"/>
      <c r="O96" s="232"/>
      <c r="P96" s="233"/>
      <c r="Q96" s="234"/>
      <c r="R96" s="232"/>
      <c r="S96" s="233"/>
      <c r="T96" s="234"/>
      <c r="U96" s="232"/>
      <c r="V96" s="233"/>
      <c r="W96" s="234"/>
      <c r="X96" s="232"/>
      <c r="Y96" s="233"/>
      <c r="Z96" s="234"/>
      <c r="AA96" s="232"/>
      <c r="AB96" s="233"/>
      <c r="AC96" s="234"/>
      <c r="AD96" s="232"/>
      <c r="AE96" s="233"/>
      <c r="AF96" s="234"/>
      <c r="AG96" s="232"/>
      <c r="AH96" s="233"/>
      <c r="AI96" s="234"/>
      <c r="AJ96" s="232"/>
      <c r="AK96" s="233"/>
      <c r="AL96" s="234"/>
      <c r="AM96" s="232"/>
      <c r="AN96" s="233"/>
      <c r="AO96" s="234"/>
      <c r="AP96" s="130">
        <f t="shared" si="11"/>
        <v>0</v>
      </c>
      <c r="AQ96" s="235"/>
      <c r="AR96" s="235"/>
      <c r="AS96" s="67"/>
      <c r="AT96" s="172"/>
      <c r="AV96" s="145" t="str">
        <f t="shared" si="19"/>
        <v/>
      </c>
      <c r="AW96" s="145" t="str">
        <f t="shared" si="20"/>
        <v/>
      </c>
      <c r="AX96" s="145" t="str">
        <f t="shared" si="21"/>
        <v/>
      </c>
      <c r="AY96" s="145" t="str">
        <f t="shared" si="22"/>
        <v/>
      </c>
      <c r="AZ96" s="135">
        <f t="shared" si="23"/>
        <v>0</v>
      </c>
      <c r="BA96" s="145" t="str">
        <f t="shared" si="24"/>
        <v/>
      </c>
      <c r="BB96" s="145" t="str">
        <f t="shared" si="25"/>
        <v/>
      </c>
      <c r="BC96" s="145" t="str">
        <f t="shared" si="26"/>
        <v/>
      </c>
      <c r="BD96" s="145" t="str">
        <f t="shared" si="27"/>
        <v/>
      </c>
      <c r="BE96" s="145" t="str">
        <f t="shared" si="28"/>
        <v/>
      </c>
      <c r="BF96" s="135">
        <f t="shared" si="29"/>
        <v>0</v>
      </c>
      <c r="BG96" t="str">
        <f t="shared" si="14"/>
        <v/>
      </c>
      <c r="BH96" t="str">
        <f t="shared" si="14"/>
        <v/>
      </c>
      <c r="BI96" t="str">
        <f t="shared" si="14"/>
        <v/>
      </c>
      <c r="BJ96" t="str">
        <f t="shared" si="14"/>
        <v/>
      </c>
      <c r="BK96" t="str">
        <f t="shared" si="14"/>
        <v/>
      </c>
      <c r="BL96" t="str">
        <f t="shared" si="14"/>
        <v/>
      </c>
      <c r="BR96" t="str">
        <f t="shared" si="15"/>
        <v/>
      </c>
      <c r="BS96" t="str">
        <f t="shared" si="15"/>
        <v/>
      </c>
      <c r="BT96" t="str">
        <f t="shared" si="15"/>
        <v/>
      </c>
      <c r="BU96" t="str">
        <f t="shared" si="15"/>
        <v/>
      </c>
      <c r="BV96" t="str">
        <f t="shared" si="15"/>
        <v/>
      </c>
      <c r="BW96" t="str">
        <f t="shared" si="15"/>
        <v/>
      </c>
    </row>
    <row r="97" spans="2:75" ht="15.75" thickBot="1" x14ac:dyDescent="0.25">
      <c r="B97" s="224" t="str">
        <f t="shared" si="16"/>
        <v xml:space="preserve"> </v>
      </c>
      <c r="C97" s="67"/>
      <c r="D97" s="67"/>
      <c r="E97" s="225"/>
      <c r="F97" s="226"/>
      <c r="G97" s="227" t="str">
        <f t="shared" si="17"/>
        <v/>
      </c>
      <c r="H97" s="228" t="str">
        <f t="shared" si="18"/>
        <v/>
      </c>
      <c r="I97" s="229"/>
      <c r="J97" s="167"/>
      <c r="K97" s="125"/>
      <c r="L97" s="230"/>
      <c r="M97" s="221"/>
      <c r="N97" s="231"/>
      <c r="O97" s="232"/>
      <c r="P97" s="233"/>
      <c r="Q97" s="234"/>
      <c r="R97" s="232"/>
      <c r="S97" s="233"/>
      <c r="T97" s="234"/>
      <c r="U97" s="232"/>
      <c r="V97" s="233"/>
      <c r="W97" s="234"/>
      <c r="X97" s="232"/>
      <c r="Y97" s="233"/>
      <c r="Z97" s="234"/>
      <c r="AA97" s="232"/>
      <c r="AB97" s="233"/>
      <c r="AC97" s="234"/>
      <c r="AD97" s="232"/>
      <c r="AE97" s="233"/>
      <c r="AF97" s="234"/>
      <c r="AG97" s="232"/>
      <c r="AH97" s="233"/>
      <c r="AI97" s="234"/>
      <c r="AJ97" s="232"/>
      <c r="AK97" s="233"/>
      <c r="AL97" s="234"/>
      <c r="AM97" s="232"/>
      <c r="AN97" s="233"/>
      <c r="AO97" s="234"/>
      <c r="AP97" s="130">
        <f t="shared" si="11"/>
        <v>0</v>
      </c>
      <c r="AQ97" s="235"/>
      <c r="AR97" s="235"/>
      <c r="AS97" s="67"/>
      <c r="AT97" s="172"/>
      <c r="AV97" s="145" t="str">
        <f t="shared" si="19"/>
        <v/>
      </c>
      <c r="AW97" s="145" t="str">
        <f t="shared" si="20"/>
        <v/>
      </c>
      <c r="AX97" s="145" t="str">
        <f t="shared" si="21"/>
        <v/>
      </c>
      <c r="AY97" s="145" t="str">
        <f t="shared" si="22"/>
        <v/>
      </c>
      <c r="AZ97" s="135">
        <f t="shared" si="23"/>
        <v>0</v>
      </c>
      <c r="BA97" s="145" t="str">
        <f t="shared" si="24"/>
        <v/>
      </c>
      <c r="BB97" s="145" t="str">
        <f t="shared" si="25"/>
        <v/>
      </c>
      <c r="BC97" s="145" t="str">
        <f t="shared" si="26"/>
        <v/>
      </c>
      <c r="BD97" s="145" t="str">
        <f t="shared" si="27"/>
        <v/>
      </c>
      <c r="BE97" s="145" t="str">
        <f t="shared" si="28"/>
        <v/>
      </c>
      <c r="BF97" s="135">
        <f t="shared" si="29"/>
        <v>0</v>
      </c>
      <c r="BG97" t="str">
        <f t="shared" ref="BG97:BL106" si="30">IF($D97=0,"",IF(AND($G97=BG$85,$K97=BG$84)=TRUE,1,0))</f>
        <v/>
      </c>
      <c r="BH97" t="str">
        <f t="shared" si="30"/>
        <v/>
      </c>
      <c r="BI97" t="str">
        <f t="shared" si="30"/>
        <v/>
      </c>
      <c r="BJ97" t="str">
        <f t="shared" si="30"/>
        <v/>
      </c>
      <c r="BK97" t="str">
        <f t="shared" si="30"/>
        <v/>
      </c>
      <c r="BL97" t="str">
        <f t="shared" si="30"/>
        <v/>
      </c>
      <c r="BR97" t="str">
        <f t="shared" ref="BR97:BW106" si="31">IF($D97=0,"",IF(AND($H97=BR$85,$K97=BR$84)=TRUE,1,0))</f>
        <v/>
      </c>
      <c r="BS97" t="str">
        <f t="shared" si="31"/>
        <v/>
      </c>
      <c r="BT97" t="str">
        <f t="shared" si="31"/>
        <v/>
      </c>
      <c r="BU97" t="str">
        <f t="shared" si="31"/>
        <v/>
      </c>
      <c r="BV97" t="str">
        <f t="shared" si="31"/>
        <v/>
      </c>
      <c r="BW97" t="str">
        <f t="shared" si="31"/>
        <v/>
      </c>
    </row>
    <row r="98" spans="2:75" ht="15.75" thickBot="1" x14ac:dyDescent="0.25">
      <c r="B98" s="224" t="str">
        <f t="shared" si="16"/>
        <v xml:space="preserve"> </v>
      </c>
      <c r="C98" s="67"/>
      <c r="D98" s="67"/>
      <c r="E98" s="225"/>
      <c r="F98" s="226"/>
      <c r="G98" s="227" t="str">
        <f t="shared" si="17"/>
        <v/>
      </c>
      <c r="H98" s="228" t="str">
        <f t="shared" si="18"/>
        <v/>
      </c>
      <c r="I98" s="229"/>
      <c r="J98" s="167"/>
      <c r="K98" s="125"/>
      <c r="L98" s="230"/>
      <c r="M98" s="221"/>
      <c r="N98" s="231"/>
      <c r="O98" s="232"/>
      <c r="P98" s="233"/>
      <c r="Q98" s="234"/>
      <c r="R98" s="232"/>
      <c r="S98" s="233"/>
      <c r="T98" s="234"/>
      <c r="U98" s="232"/>
      <c r="V98" s="233"/>
      <c r="W98" s="234"/>
      <c r="X98" s="232"/>
      <c r="Y98" s="233"/>
      <c r="Z98" s="234"/>
      <c r="AA98" s="232"/>
      <c r="AB98" s="233"/>
      <c r="AC98" s="234"/>
      <c r="AD98" s="232"/>
      <c r="AE98" s="233"/>
      <c r="AF98" s="234"/>
      <c r="AG98" s="232"/>
      <c r="AH98" s="233"/>
      <c r="AI98" s="234"/>
      <c r="AJ98" s="232"/>
      <c r="AK98" s="233"/>
      <c r="AL98" s="234"/>
      <c r="AM98" s="232"/>
      <c r="AN98" s="233"/>
      <c r="AO98" s="234"/>
      <c r="AP98" s="130">
        <f t="shared" si="11"/>
        <v>0</v>
      </c>
      <c r="AQ98" s="235"/>
      <c r="AR98" s="235"/>
      <c r="AS98" s="67"/>
      <c r="AT98" s="172"/>
      <c r="AV98" s="145" t="str">
        <f t="shared" si="19"/>
        <v/>
      </c>
      <c r="AW98" s="145" t="str">
        <f t="shared" si="20"/>
        <v/>
      </c>
      <c r="AX98" s="145" t="str">
        <f t="shared" si="21"/>
        <v/>
      </c>
      <c r="AY98" s="145" t="str">
        <f t="shared" si="22"/>
        <v/>
      </c>
      <c r="AZ98" s="135">
        <f t="shared" si="23"/>
        <v>0</v>
      </c>
      <c r="BA98" s="145" t="str">
        <f t="shared" si="24"/>
        <v/>
      </c>
      <c r="BB98" s="145" t="str">
        <f t="shared" si="25"/>
        <v/>
      </c>
      <c r="BC98" s="145" t="str">
        <f t="shared" si="26"/>
        <v/>
      </c>
      <c r="BD98" s="145" t="str">
        <f t="shared" si="27"/>
        <v/>
      </c>
      <c r="BE98" s="145" t="str">
        <f t="shared" si="28"/>
        <v/>
      </c>
      <c r="BF98" s="135">
        <f t="shared" si="29"/>
        <v>0</v>
      </c>
      <c r="BG98" t="str">
        <f t="shared" si="30"/>
        <v/>
      </c>
      <c r="BH98" t="str">
        <f t="shared" si="30"/>
        <v/>
      </c>
      <c r="BI98" t="str">
        <f t="shared" si="30"/>
        <v/>
      </c>
      <c r="BJ98" t="str">
        <f t="shared" si="30"/>
        <v/>
      </c>
      <c r="BK98" t="str">
        <f t="shared" si="30"/>
        <v/>
      </c>
      <c r="BL98" t="str">
        <f t="shared" si="30"/>
        <v/>
      </c>
      <c r="BR98" t="str">
        <f t="shared" si="31"/>
        <v/>
      </c>
      <c r="BS98" t="str">
        <f t="shared" si="31"/>
        <v/>
      </c>
      <c r="BT98" t="str">
        <f t="shared" si="31"/>
        <v/>
      </c>
      <c r="BU98" t="str">
        <f t="shared" si="31"/>
        <v/>
      </c>
      <c r="BV98" t="str">
        <f t="shared" si="31"/>
        <v/>
      </c>
      <c r="BW98" t="str">
        <f t="shared" si="31"/>
        <v/>
      </c>
    </row>
    <row r="99" spans="2:75" ht="15.75" thickBot="1" x14ac:dyDescent="0.25">
      <c r="B99" s="224" t="str">
        <f t="shared" si="16"/>
        <v xml:space="preserve"> </v>
      </c>
      <c r="C99" s="67"/>
      <c r="D99" s="67"/>
      <c r="E99" s="225"/>
      <c r="F99" s="226"/>
      <c r="G99" s="227" t="str">
        <f t="shared" si="17"/>
        <v/>
      </c>
      <c r="H99" s="228" t="str">
        <f t="shared" si="18"/>
        <v/>
      </c>
      <c r="I99" s="229"/>
      <c r="J99" s="167"/>
      <c r="K99" s="125"/>
      <c r="L99" s="230"/>
      <c r="M99" s="221"/>
      <c r="N99" s="231"/>
      <c r="O99" s="232"/>
      <c r="P99" s="233"/>
      <c r="Q99" s="234"/>
      <c r="R99" s="232"/>
      <c r="S99" s="233"/>
      <c r="T99" s="234"/>
      <c r="U99" s="232"/>
      <c r="V99" s="233"/>
      <c r="W99" s="234"/>
      <c r="X99" s="232"/>
      <c r="Y99" s="233"/>
      <c r="Z99" s="234"/>
      <c r="AA99" s="232"/>
      <c r="AB99" s="233"/>
      <c r="AC99" s="234"/>
      <c r="AD99" s="232"/>
      <c r="AE99" s="233"/>
      <c r="AF99" s="234"/>
      <c r="AG99" s="232"/>
      <c r="AH99" s="233"/>
      <c r="AI99" s="234"/>
      <c r="AJ99" s="232"/>
      <c r="AK99" s="233"/>
      <c r="AL99" s="234"/>
      <c r="AM99" s="232"/>
      <c r="AN99" s="233"/>
      <c r="AO99" s="234"/>
      <c r="AP99" s="130">
        <f t="shared" si="11"/>
        <v>0</v>
      </c>
      <c r="AQ99" s="235"/>
      <c r="AR99" s="235"/>
      <c r="AS99" s="67"/>
      <c r="AT99" s="172"/>
      <c r="AV99" s="145" t="str">
        <f t="shared" si="19"/>
        <v/>
      </c>
      <c r="AW99" s="145" t="str">
        <f t="shared" si="20"/>
        <v/>
      </c>
      <c r="AX99" s="145" t="str">
        <f t="shared" si="21"/>
        <v/>
      </c>
      <c r="AY99" s="145" t="str">
        <f t="shared" si="22"/>
        <v/>
      </c>
      <c r="AZ99" s="135">
        <f t="shared" si="23"/>
        <v>0</v>
      </c>
      <c r="BA99" s="145" t="str">
        <f t="shared" si="24"/>
        <v/>
      </c>
      <c r="BB99" s="145" t="str">
        <f t="shared" si="25"/>
        <v/>
      </c>
      <c r="BC99" s="145" t="str">
        <f t="shared" si="26"/>
        <v/>
      </c>
      <c r="BD99" s="145" t="str">
        <f t="shared" si="27"/>
        <v/>
      </c>
      <c r="BE99" s="145" t="str">
        <f t="shared" si="28"/>
        <v/>
      </c>
      <c r="BF99" s="135">
        <f t="shared" si="29"/>
        <v>0</v>
      </c>
      <c r="BG99" t="str">
        <f t="shared" si="30"/>
        <v/>
      </c>
      <c r="BH99" t="str">
        <f t="shared" si="30"/>
        <v/>
      </c>
      <c r="BI99" t="str">
        <f t="shared" si="30"/>
        <v/>
      </c>
      <c r="BJ99" t="str">
        <f t="shared" si="30"/>
        <v/>
      </c>
      <c r="BK99" t="str">
        <f t="shared" si="30"/>
        <v/>
      </c>
      <c r="BL99" t="str">
        <f t="shared" si="30"/>
        <v/>
      </c>
      <c r="BR99" t="str">
        <f t="shared" si="31"/>
        <v/>
      </c>
      <c r="BS99" t="str">
        <f t="shared" si="31"/>
        <v/>
      </c>
      <c r="BT99" t="str">
        <f t="shared" si="31"/>
        <v/>
      </c>
      <c r="BU99" t="str">
        <f t="shared" si="31"/>
        <v/>
      </c>
      <c r="BV99" t="str">
        <f t="shared" si="31"/>
        <v/>
      </c>
      <c r="BW99" t="str">
        <f t="shared" si="31"/>
        <v/>
      </c>
    </row>
    <row r="100" spans="2:75" ht="15.75" thickBot="1" x14ac:dyDescent="0.25">
      <c r="B100" s="224" t="str">
        <f t="shared" si="16"/>
        <v xml:space="preserve"> </v>
      </c>
      <c r="C100" s="67"/>
      <c r="D100" s="67"/>
      <c r="E100" s="225"/>
      <c r="F100" s="226"/>
      <c r="G100" s="227" t="str">
        <f t="shared" si="17"/>
        <v/>
      </c>
      <c r="H100" s="228" t="str">
        <f t="shared" si="18"/>
        <v/>
      </c>
      <c r="I100" s="229"/>
      <c r="J100" s="167"/>
      <c r="K100" s="125"/>
      <c r="L100" s="230"/>
      <c r="M100" s="221"/>
      <c r="N100" s="231"/>
      <c r="O100" s="232"/>
      <c r="P100" s="233"/>
      <c r="Q100" s="234"/>
      <c r="R100" s="232"/>
      <c r="S100" s="233"/>
      <c r="T100" s="234"/>
      <c r="U100" s="232"/>
      <c r="V100" s="233"/>
      <c r="W100" s="234"/>
      <c r="X100" s="232"/>
      <c r="Y100" s="233"/>
      <c r="Z100" s="234"/>
      <c r="AA100" s="232"/>
      <c r="AB100" s="233"/>
      <c r="AC100" s="234"/>
      <c r="AD100" s="232"/>
      <c r="AE100" s="233"/>
      <c r="AF100" s="234"/>
      <c r="AG100" s="232"/>
      <c r="AH100" s="233"/>
      <c r="AI100" s="234"/>
      <c r="AJ100" s="232"/>
      <c r="AK100" s="233"/>
      <c r="AL100" s="234"/>
      <c r="AM100" s="232"/>
      <c r="AN100" s="233"/>
      <c r="AO100" s="234"/>
      <c r="AP100" s="130">
        <f t="shared" si="11"/>
        <v>0</v>
      </c>
      <c r="AQ100" s="235"/>
      <c r="AR100" s="235"/>
      <c r="AS100" s="67"/>
      <c r="AT100" s="172"/>
      <c r="AV100" s="145" t="str">
        <f t="shared" si="19"/>
        <v/>
      </c>
      <c r="AW100" s="145" t="str">
        <f t="shared" si="20"/>
        <v/>
      </c>
      <c r="AX100" s="145" t="str">
        <f t="shared" si="21"/>
        <v/>
      </c>
      <c r="AY100" s="145" t="str">
        <f t="shared" si="22"/>
        <v/>
      </c>
      <c r="AZ100" s="135">
        <f t="shared" si="23"/>
        <v>0</v>
      </c>
      <c r="BA100" s="145" t="str">
        <f t="shared" si="24"/>
        <v/>
      </c>
      <c r="BB100" s="145" t="str">
        <f t="shared" si="25"/>
        <v/>
      </c>
      <c r="BC100" s="145" t="str">
        <f t="shared" si="26"/>
        <v/>
      </c>
      <c r="BD100" s="145" t="str">
        <f t="shared" si="27"/>
        <v/>
      </c>
      <c r="BE100" s="145" t="str">
        <f t="shared" si="28"/>
        <v/>
      </c>
      <c r="BF100" s="135">
        <f t="shared" si="29"/>
        <v>0</v>
      </c>
      <c r="BG100" t="str">
        <f t="shared" si="30"/>
        <v/>
      </c>
      <c r="BH100" t="str">
        <f t="shared" si="30"/>
        <v/>
      </c>
      <c r="BI100" t="str">
        <f t="shared" si="30"/>
        <v/>
      </c>
      <c r="BJ100" t="str">
        <f t="shared" si="30"/>
        <v/>
      </c>
      <c r="BK100" t="str">
        <f t="shared" si="30"/>
        <v/>
      </c>
      <c r="BL100" t="str">
        <f t="shared" si="30"/>
        <v/>
      </c>
      <c r="BR100" t="str">
        <f t="shared" si="31"/>
        <v/>
      </c>
      <c r="BS100" t="str">
        <f t="shared" si="31"/>
        <v/>
      </c>
      <c r="BT100" t="str">
        <f t="shared" si="31"/>
        <v/>
      </c>
      <c r="BU100" t="str">
        <f t="shared" si="31"/>
        <v/>
      </c>
      <c r="BV100" t="str">
        <f t="shared" si="31"/>
        <v/>
      </c>
      <c r="BW100" t="str">
        <f t="shared" si="31"/>
        <v/>
      </c>
    </row>
    <row r="101" spans="2:75" ht="15.75" thickBot="1" x14ac:dyDescent="0.25">
      <c r="B101" s="224" t="str">
        <f t="shared" si="16"/>
        <v xml:space="preserve"> </v>
      </c>
      <c r="C101" s="67"/>
      <c r="D101" s="67"/>
      <c r="E101" s="225"/>
      <c r="F101" s="226"/>
      <c r="G101" s="227" t="str">
        <f t="shared" si="17"/>
        <v/>
      </c>
      <c r="H101" s="228" t="str">
        <f t="shared" si="18"/>
        <v/>
      </c>
      <c r="I101" s="229"/>
      <c r="J101" s="167"/>
      <c r="K101" s="125"/>
      <c r="L101" s="230"/>
      <c r="M101" s="221"/>
      <c r="N101" s="231"/>
      <c r="O101" s="232"/>
      <c r="P101" s="233"/>
      <c r="Q101" s="234"/>
      <c r="R101" s="232"/>
      <c r="S101" s="233"/>
      <c r="T101" s="234"/>
      <c r="U101" s="232"/>
      <c r="V101" s="233"/>
      <c r="W101" s="234"/>
      <c r="X101" s="232"/>
      <c r="Y101" s="233"/>
      <c r="Z101" s="234"/>
      <c r="AA101" s="232"/>
      <c r="AB101" s="233"/>
      <c r="AC101" s="234"/>
      <c r="AD101" s="232"/>
      <c r="AE101" s="233"/>
      <c r="AF101" s="234"/>
      <c r="AG101" s="232"/>
      <c r="AH101" s="233"/>
      <c r="AI101" s="234"/>
      <c r="AJ101" s="232"/>
      <c r="AK101" s="233"/>
      <c r="AL101" s="234"/>
      <c r="AM101" s="232"/>
      <c r="AN101" s="233"/>
      <c r="AO101" s="234"/>
      <c r="AP101" s="130">
        <f t="shared" si="11"/>
        <v>0</v>
      </c>
      <c r="AQ101" s="235"/>
      <c r="AR101" s="235"/>
      <c r="AS101" s="67"/>
      <c r="AT101" s="172"/>
      <c r="AV101" s="145" t="str">
        <f t="shared" si="19"/>
        <v/>
      </c>
      <c r="AW101" s="145" t="str">
        <f t="shared" si="20"/>
        <v/>
      </c>
      <c r="AX101" s="145" t="str">
        <f t="shared" si="21"/>
        <v/>
      </c>
      <c r="AY101" s="145" t="str">
        <f t="shared" si="22"/>
        <v/>
      </c>
      <c r="AZ101" s="135">
        <f t="shared" si="23"/>
        <v>0</v>
      </c>
      <c r="BA101" s="145" t="str">
        <f t="shared" si="24"/>
        <v/>
      </c>
      <c r="BB101" s="145" t="str">
        <f t="shared" si="25"/>
        <v/>
      </c>
      <c r="BC101" s="145" t="str">
        <f t="shared" si="26"/>
        <v/>
      </c>
      <c r="BD101" s="145" t="str">
        <f t="shared" si="27"/>
        <v/>
      </c>
      <c r="BE101" s="145" t="str">
        <f t="shared" si="28"/>
        <v/>
      </c>
      <c r="BF101" s="135">
        <f t="shared" si="29"/>
        <v>0</v>
      </c>
      <c r="BG101" t="str">
        <f t="shared" si="30"/>
        <v/>
      </c>
      <c r="BH101" t="str">
        <f t="shared" si="30"/>
        <v/>
      </c>
      <c r="BI101" t="str">
        <f t="shared" si="30"/>
        <v/>
      </c>
      <c r="BJ101" t="str">
        <f t="shared" si="30"/>
        <v/>
      </c>
      <c r="BK101" t="str">
        <f t="shared" si="30"/>
        <v/>
      </c>
      <c r="BL101" t="str">
        <f t="shared" si="30"/>
        <v/>
      </c>
      <c r="BR101" t="str">
        <f t="shared" si="31"/>
        <v/>
      </c>
      <c r="BS101" t="str">
        <f t="shared" si="31"/>
        <v/>
      </c>
      <c r="BT101" t="str">
        <f t="shared" si="31"/>
        <v/>
      </c>
      <c r="BU101" t="str">
        <f t="shared" si="31"/>
        <v/>
      </c>
      <c r="BV101" t="str">
        <f t="shared" si="31"/>
        <v/>
      </c>
      <c r="BW101" t="str">
        <f t="shared" si="31"/>
        <v/>
      </c>
    </row>
    <row r="102" spans="2:75" ht="15.75" thickBot="1" x14ac:dyDescent="0.25">
      <c r="B102" s="224" t="str">
        <f t="shared" si="16"/>
        <v xml:space="preserve"> </v>
      </c>
      <c r="C102" s="67"/>
      <c r="D102" s="67"/>
      <c r="E102" s="236"/>
      <c r="F102" s="226"/>
      <c r="G102" s="227" t="str">
        <f t="shared" si="17"/>
        <v/>
      </c>
      <c r="H102" s="228" t="str">
        <f t="shared" si="18"/>
        <v/>
      </c>
      <c r="I102" s="229"/>
      <c r="J102" s="167"/>
      <c r="K102" s="125"/>
      <c r="L102" s="230"/>
      <c r="M102" s="221"/>
      <c r="N102" s="231"/>
      <c r="O102" s="232"/>
      <c r="P102" s="233"/>
      <c r="Q102" s="234"/>
      <c r="R102" s="232"/>
      <c r="S102" s="233"/>
      <c r="T102" s="234"/>
      <c r="U102" s="232"/>
      <c r="V102" s="233"/>
      <c r="W102" s="234"/>
      <c r="X102" s="232"/>
      <c r="Y102" s="233"/>
      <c r="Z102" s="234"/>
      <c r="AA102" s="232"/>
      <c r="AB102" s="233"/>
      <c r="AC102" s="234"/>
      <c r="AD102" s="232"/>
      <c r="AE102" s="233"/>
      <c r="AF102" s="234"/>
      <c r="AG102" s="232"/>
      <c r="AH102" s="233"/>
      <c r="AI102" s="234"/>
      <c r="AJ102" s="232"/>
      <c r="AK102" s="233"/>
      <c r="AL102" s="234"/>
      <c r="AM102" s="232"/>
      <c r="AN102" s="233"/>
      <c r="AO102" s="234"/>
      <c r="AP102" s="130">
        <f t="shared" si="11"/>
        <v>0</v>
      </c>
      <c r="AQ102" s="235"/>
      <c r="AR102" s="235"/>
      <c r="AS102" s="67"/>
      <c r="AT102" s="172"/>
      <c r="AV102" s="145" t="str">
        <f t="shared" si="19"/>
        <v/>
      </c>
      <c r="AW102" s="145" t="str">
        <f t="shared" si="20"/>
        <v/>
      </c>
      <c r="AX102" s="145" t="str">
        <f t="shared" si="21"/>
        <v/>
      </c>
      <c r="AY102" s="145" t="str">
        <f t="shared" si="22"/>
        <v/>
      </c>
      <c r="AZ102" s="135">
        <f t="shared" si="23"/>
        <v>0</v>
      </c>
      <c r="BA102" s="145" t="str">
        <f t="shared" si="24"/>
        <v/>
      </c>
      <c r="BB102" s="145" t="str">
        <f t="shared" si="25"/>
        <v/>
      </c>
      <c r="BC102" s="145" t="str">
        <f t="shared" si="26"/>
        <v/>
      </c>
      <c r="BD102" s="145" t="str">
        <f t="shared" si="27"/>
        <v/>
      </c>
      <c r="BE102" s="145" t="str">
        <f t="shared" si="28"/>
        <v/>
      </c>
      <c r="BF102" s="135">
        <f t="shared" si="29"/>
        <v>0</v>
      </c>
      <c r="BG102" t="str">
        <f t="shared" si="30"/>
        <v/>
      </c>
      <c r="BH102" t="str">
        <f t="shared" si="30"/>
        <v/>
      </c>
      <c r="BI102" t="str">
        <f t="shared" si="30"/>
        <v/>
      </c>
      <c r="BJ102" t="str">
        <f t="shared" si="30"/>
        <v/>
      </c>
      <c r="BK102" t="str">
        <f t="shared" si="30"/>
        <v/>
      </c>
      <c r="BL102" t="str">
        <f t="shared" si="30"/>
        <v/>
      </c>
      <c r="BR102" t="str">
        <f t="shared" si="31"/>
        <v/>
      </c>
      <c r="BS102" t="str">
        <f t="shared" si="31"/>
        <v/>
      </c>
      <c r="BT102" t="str">
        <f t="shared" si="31"/>
        <v/>
      </c>
      <c r="BU102" t="str">
        <f t="shared" si="31"/>
        <v/>
      </c>
      <c r="BV102" t="str">
        <f t="shared" si="31"/>
        <v/>
      </c>
      <c r="BW102" t="str">
        <f t="shared" si="31"/>
        <v/>
      </c>
    </row>
    <row r="103" spans="2:75" ht="15.75" thickBot="1" x14ac:dyDescent="0.25">
      <c r="B103" s="224" t="str">
        <f t="shared" si="16"/>
        <v xml:space="preserve"> </v>
      </c>
      <c r="C103" s="67"/>
      <c r="D103" s="67"/>
      <c r="E103" s="225"/>
      <c r="F103" s="226"/>
      <c r="G103" s="227" t="str">
        <f t="shared" si="17"/>
        <v/>
      </c>
      <c r="H103" s="228" t="str">
        <f t="shared" si="18"/>
        <v/>
      </c>
      <c r="I103" s="229"/>
      <c r="J103" s="167"/>
      <c r="K103" s="125"/>
      <c r="L103" s="230"/>
      <c r="M103" s="221"/>
      <c r="N103" s="231"/>
      <c r="O103" s="232"/>
      <c r="P103" s="233"/>
      <c r="Q103" s="234"/>
      <c r="R103" s="232"/>
      <c r="S103" s="233"/>
      <c r="T103" s="234"/>
      <c r="U103" s="232"/>
      <c r="V103" s="233"/>
      <c r="W103" s="234"/>
      <c r="X103" s="232"/>
      <c r="Y103" s="233"/>
      <c r="Z103" s="234"/>
      <c r="AA103" s="232"/>
      <c r="AB103" s="233"/>
      <c r="AC103" s="234"/>
      <c r="AD103" s="232"/>
      <c r="AE103" s="233"/>
      <c r="AF103" s="234"/>
      <c r="AG103" s="232"/>
      <c r="AH103" s="233"/>
      <c r="AI103" s="234"/>
      <c r="AJ103" s="232"/>
      <c r="AK103" s="233"/>
      <c r="AL103" s="234"/>
      <c r="AM103" s="232"/>
      <c r="AN103" s="233"/>
      <c r="AO103" s="234"/>
      <c r="AP103" s="130">
        <f t="shared" si="11"/>
        <v>0</v>
      </c>
      <c r="AQ103" s="235"/>
      <c r="AR103" s="235"/>
      <c r="AS103" s="67"/>
      <c r="AT103" s="172"/>
      <c r="AV103" s="145" t="str">
        <f t="shared" si="19"/>
        <v/>
      </c>
      <c r="AW103" s="145" t="str">
        <f t="shared" si="20"/>
        <v/>
      </c>
      <c r="AX103" s="145" t="str">
        <f t="shared" si="21"/>
        <v/>
      </c>
      <c r="AY103" s="145" t="str">
        <f t="shared" si="22"/>
        <v/>
      </c>
      <c r="AZ103" s="135">
        <f t="shared" si="23"/>
        <v>0</v>
      </c>
      <c r="BA103" s="145" t="str">
        <f t="shared" si="24"/>
        <v/>
      </c>
      <c r="BB103" s="145" t="str">
        <f t="shared" si="25"/>
        <v/>
      </c>
      <c r="BC103" s="145" t="str">
        <f t="shared" si="26"/>
        <v/>
      </c>
      <c r="BD103" s="145" t="str">
        <f t="shared" si="27"/>
        <v/>
      </c>
      <c r="BE103" s="145" t="str">
        <f t="shared" si="28"/>
        <v/>
      </c>
      <c r="BF103" s="135">
        <f t="shared" si="29"/>
        <v>0</v>
      </c>
      <c r="BG103" t="str">
        <f t="shared" si="30"/>
        <v/>
      </c>
      <c r="BH103" t="str">
        <f t="shared" si="30"/>
        <v/>
      </c>
      <c r="BI103" t="str">
        <f t="shared" si="30"/>
        <v/>
      </c>
      <c r="BJ103" t="str">
        <f t="shared" si="30"/>
        <v/>
      </c>
      <c r="BK103" t="str">
        <f t="shared" si="30"/>
        <v/>
      </c>
      <c r="BL103" t="str">
        <f t="shared" si="30"/>
        <v/>
      </c>
      <c r="BR103" t="str">
        <f t="shared" si="31"/>
        <v/>
      </c>
      <c r="BS103" t="str">
        <f t="shared" si="31"/>
        <v/>
      </c>
      <c r="BT103" t="str">
        <f t="shared" si="31"/>
        <v/>
      </c>
      <c r="BU103" t="str">
        <f t="shared" si="31"/>
        <v/>
      </c>
      <c r="BV103" t="str">
        <f t="shared" si="31"/>
        <v/>
      </c>
      <c r="BW103" t="str">
        <f t="shared" si="31"/>
        <v/>
      </c>
    </row>
    <row r="104" spans="2:75" ht="15.75" thickBot="1" x14ac:dyDescent="0.25">
      <c r="B104" s="224" t="str">
        <f t="shared" si="16"/>
        <v xml:space="preserve"> </v>
      </c>
      <c r="C104" s="67"/>
      <c r="D104" s="67"/>
      <c r="E104" s="225"/>
      <c r="F104" s="226"/>
      <c r="G104" s="227" t="str">
        <f t="shared" si="17"/>
        <v/>
      </c>
      <c r="H104" s="228" t="str">
        <f t="shared" si="18"/>
        <v/>
      </c>
      <c r="I104" s="229"/>
      <c r="J104" s="167"/>
      <c r="K104" s="125"/>
      <c r="L104" s="230"/>
      <c r="M104" s="221"/>
      <c r="N104" s="231"/>
      <c r="O104" s="232"/>
      <c r="P104" s="233"/>
      <c r="Q104" s="234"/>
      <c r="R104" s="232"/>
      <c r="S104" s="233"/>
      <c r="T104" s="234"/>
      <c r="U104" s="232"/>
      <c r="V104" s="233"/>
      <c r="W104" s="234"/>
      <c r="X104" s="232"/>
      <c r="Y104" s="233"/>
      <c r="Z104" s="234"/>
      <c r="AA104" s="232"/>
      <c r="AB104" s="233"/>
      <c r="AC104" s="234"/>
      <c r="AD104" s="232"/>
      <c r="AE104" s="233"/>
      <c r="AF104" s="234"/>
      <c r="AG104" s="232"/>
      <c r="AH104" s="233"/>
      <c r="AI104" s="234"/>
      <c r="AJ104" s="232"/>
      <c r="AK104" s="233"/>
      <c r="AL104" s="234"/>
      <c r="AM104" s="232"/>
      <c r="AN104" s="233"/>
      <c r="AO104" s="234"/>
      <c r="AP104" s="130">
        <f t="shared" si="11"/>
        <v>0</v>
      </c>
      <c r="AQ104" s="235"/>
      <c r="AR104" s="235"/>
      <c r="AS104" s="67"/>
      <c r="AT104" s="172"/>
      <c r="AV104" s="145" t="str">
        <f t="shared" si="19"/>
        <v/>
      </c>
      <c r="AW104" s="145" t="str">
        <f t="shared" si="20"/>
        <v/>
      </c>
      <c r="AX104" s="145" t="str">
        <f t="shared" si="21"/>
        <v/>
      </c>
      <c r="AY104" s="145" t="str">
        <f t="shared" si="22"/>
        <v/>
      </c>
      <c r="AZ104" s="135">
        <f t="shared" si="23"/>
        <v>0</v>
      </c>
      <c r="BA104" s="145" t="str">
        <f t="shared" si="24"/>
        <v/>
      </c>
      <c r="BB104" s="145" t="str">
        <f t="shared" si="25"/>
        <v/>
      </c>
      <c r="BC104" s="145" t="str">
        <f t="shared" si="26"/>
        <v/>
      </c>
      <c r="BD104" s="145" t="str">
        <f t="shared" si="27"/>
        <v/>
      </c>
      <c r="BE104" s="145" t="str">
        <f t="shared" si="28"/>
        <v/>
      </c>
      <c r="BF104" s="135">
        <f t="shared" si="29"/>
        <v>0</v>
      </c>
      <c r="BG104" t="str">
        <f t="shared" si="30"/>
        <v/>
      </c>
      <c r="BH104" t="str">
        <f t="shared" si="30"/>
        <v/>
      </c>
      <c r="BI104" t="str">
        <f t="shared" si="30"/>
        <v/>
      </c>
      <c r="BJ104" t="str">
        <f t="shared" si="30"/>
        <v/>
      </c>
      <c r="BK104" t="str">
        <f t="shared" si="30"/>
        <v/>
      </c>
      <c r="BL104" t="str">
        <f t="shared" si="30"/>
        <v/>
      </c>
      <c r="BR104" t="str">
        <f t="shared" si="31"/>
        <v/>
      </c>
      <c r="BS104" t="str">
        <f t="shared" si="31"/>
        <v/>
      </c>
      <c r="BT104" t="str">
        <f t="shared" si="31"/>
        <v/>
      </c>
      <c r="BU104" t="str">
        <f t="shared" si="31"/>
        <v/>
      </c>
      <c r="BV104" t="str">
        <f t="shared" si="31"/>
        <v/>
      </c>
      <c r="BW104" t="str">
        <f t="shared" si="31"/>
        <v/>
      </c>
    </row>
    <row r="105" spans="2:75" ht="15.75" thickBot="1" x14ac:dyDescent="0.25">
      <c r="B105" s="224" t="str">
        <f t="shared" si="16"/>
        <v xml:space="preserve"> </v>
      </c>
      <c r="C105" s="67"/>
      <c r="D105" s="67"/>
      <c r="E105" s="236"/>
      <c r="F105" s="226"/>
      <c r="G105" s="227" t="str">
        <f t="shared" si="17"/>
        <v/>
      </c>
      <c r="H105" s="228" t="str">
        <f t="shared" si="18"/>
        <v/>
      </c>
      <c r="I105" s="229"/>
      <c r="J105" s="167"/>
      <c r="K105" s="125"/>
      <c r="L105" s="230"/>
      <c r="M105" s="221"/>
      <c r="N105" s="231"/>
      <c r="O105" s="232"/>
      <c r="P105" s="233"/>
      <c r="Q105" s="234"/>
      <c r="R105" s="232"/>
      <c r="S105" s="233"/>
      <c r="T105" s="234"/>
      <c r="U105" s="232"/>
      <c r="V105" s="233"/>
      <c r="W105" s="234"/>
      <c r="X105" s="232"/>
      <c r="Y105" s="233"/>
      <c r="Z105" s="234"/>
      <c r="AA105" s="232"/>
      <c r="AB105" s="233"/>
      <c r="AC105" s="234"/>
      <c r="AD105" s="232"/>
      <c r="AE105" s="233"/>
      <c r="AF105" s="234"/>
      <c r="AG105" s="232"/>
      <c r="AH105" s="233"/>
      <c r="AI105" s="234"/>
      <c r="AJ105" s="232"/>
      <c r="AK105" s="233"/>
      <c r="AL105" s="234"/>
      <c r="AM105" s="232"/>
      <c r="AN105" s="233"/>
      <c r="AO105" s="234"/>
      <c r="AP105" s="130">
        <f t="shared" si="11"/>
        <v>0</v>
      </c>
      <c r="AQ105" s="235"/>
      <c r="AR105" s="235"/>
      <c r="AS105" s="67"/>
      <c r="AT105" s="172"/>
      <c r="AV105" s="145" t="str">
        <f t="shared" si="19"/>
        <v/>
      </c>
      <c r="AW105" s="145" t="str">
        <f t="shared" si="20"/>
        <v/>
      </c>
      <c r="AX105" s="145" t="str">
        <f t="shared" si="21"/>
        <v/>
      </c>
      <c r="AY105" s="145" t="str">
        <f t="shared" si="22"/>
        <v/>
      </c>
      <c r="AZ105" s="135">
        <f t="shared" si="23"/>
        <v>0</v>
      </c>
      <c r="BA105" s="145" t="str">
        <f t="shared" si="24"/>
        <v/>
      </c>
      <c r="BB105" s="145" t="str">
        <f t="shared" si="25"/>
        <v/>
      </c>
      <c r="BC105" s="145" t="str">
        <f t="shared" si="26"/>
        <v/>
      </c>
      <c r="BD105" s="145" t="str">
        <f t="shared" si="27"/>
        <v/>
      </c>
      <c r="BE105" s="145" t="str">
        <f t="shared" si="28"/>
        <v/>
      </c>
      <c r="BF105" s="135">
        <f t="shared" si="29"/>
        <v>0</v>
      </c>
      <c r="BG105" t="str">
        <f t="shared" si="30"/>
        <v/>
      </c>
      <c r="BH105" t="str">
        <f t="shared" si="30"/>
        <v/>
      </c>
      <c r="BI105" t="str">
        <f t="shared" si="30"/>
        <v/>
      </c>
      <c r="BJ105" t="str">
        <f t="shared" si="30"/>
        <v/>
      </c>
      <c r="BK105" t="str">
        <f t="shared" si="30"/>
        <v/>
      </c>
      <c r="BL105" t="str">
        <f t="shared" si="30"/>
        <v/>
      </c>
      <c r="BR105" t="str">
        <f t="shared" si="31"/>
        <v/>
      </c>
      <c r="BS105" t="str">
        <f t="shared" si="31"/>
        <v/>
      </c>
      <c r="BT105" t="str">
        <f t="shared" si="31"/>
        <v/>
      </c>
      <c r="BU105" t="str">
        <f t="shared" si="31"/>
        <v/>
      </c>
      <c r="BV105" t="str">
        <f t="shared" si="31"/>
        <v/>
      </c>
      <c r="BW105" t="str">
        <f t="shared" si="31"/>
        <v/>
      </c>
    </row>
    <row r="106" spans="2:75" ht="15.75" thickBot="1" x14ac:dyDescent="0.25">
      <c r="B106" s="224" t="str">
        <f t="shared" si="16"/>
        <v xml:space="preserve"> </v>
      </c>
      <c r="C106" s="67"/>
      <c r="D106" s="67"/>
      <c r="E106" s="225"/>
      <c r="F106" s="226"/>
      <c r="G106" s="227" t="str">
        <f t="shared" si="17"/>
        <v/>
      </c>
      <c r="H106" s="228" t="str">
        <f t="shared" si="18"/>
        <v/>
      </c>
      <c r="I106" s="229"/>
      <c r="J106" s="167"/>
      <c r="K106" s="125"/>
      <c r="L106" s="230"/>
      <c r="M106" s="221"/>
      <c r="N106" s="231"/>
      <c r="O106" s="232"/>
      <c r="P106" s="233"/>
      <c r="Q106" s="234"/>
      <c r="R106" s="232"/>
      <c r="S106" s="233"/>
      <c r="T106" s="234"/>
      <c r="U106" s="232"/>
      <c r="V106" s="233"/>
      <c r="W106" s="234"/>
      <c r="X106" s="232"/>
      <c r="Y106" s="233"/>
      <c r="Z106" s="234"/>
      <c r="AA106" s="232"/>
      <c r="AB106" s="233"/>
      <c r="AC106" s="234"/>
      <c r="AD106" s="232"/>
      <c r="AE106" s="233"/>
      <c r="AF106" s="234"/>
      <c r="AG106" s="232"/>
      <c r="AH106" s="233"/>
      <c r="AI106" s="234"/>
      <c r="AJ106" s="232"/>
      <c r="AK106" s="233"/>
      <c r="AL106" s="234"/>
      <c r="AM106" s="232"/>
      <c r="AN106" s="233"/>
      <c r="AO106" s="234"/>
      <c r="AP106" s="130">
        <f t="shared" si="11"/>
        <v>0</v>
      </c>
      <c r="AQ106" s="235"/>
      <c r="AR106" s="235"/>
      <c r="AS106" s="67"/>
      <c r="AT106" s="172"/>
      <c r="AV106" s="145" t="str">
        <f t="shared" si="19"/>
        <v/>
      </c>
      <c r="AW106" s="145" t="str">
        <f t="shared" si="20"/>
        <v/>
      </c>
      <c r="AX106" s="145" t="str">
        <f t="shared" si="21"/>
        <v/>
      </c>
      <c r="AY106" s="145" t="str">
        <f t="shared" si="22"/>
        <v/>
      </c>
      <c r="AZ106" s="135">
        <f t="shared" si="23"/>
        <v>0</v>
      </c>
      <c r="BA106" s="145" t="str">
        <f t="shared" si="24"/>
        <v/>
      </c>
      <c r="BB106" s="145" t="str">
        <f t="shared" si="25"/>
        <v/>
      </c>
      <c r="BC106" s="145" t="str">
        <f t="shared" si="26"/>
        <v/>
      </c>
      <c r="BD106" s="145" t="str">
        <f t="shared" si="27"/>
        <v/>
      </c>
      <c r="BE106" s="145" t="str">
        <f t="shared" si="28"/>
        <v/>
      </c>
      <c r="BF106" s="135">
        <f t="shared" si="29"/>
        <v>0</v>
      </c>
      <c r="BG106" t="str">
        <f t="shared" si="30"/>
        <v/>
      </c>
      <c r="BH106" t="str">
        <f t="shared" si="30"/>
        <v/>
      </c>
      <c r="BI106" t="str">
        <f t="shared" si="30"/>
        <v/>
      </c>
      <c r="BJ106" t="str">
        <f t="shared" si="30"/>
        <v/>
      </c>
      <c r="BK106" t="str">
        <f t="shared" si="30"/>
        <v/>
      </c>
      <c r="BL106" t="str">
        <f t="shared" si="30"/>
        <v/>
      </c>
      <c r="BR106" t="str">
        <f t="shared" si="31"/>
        <v/>
      </c>
      <c r="BS106" t="str">
        <f t="shared" si="31"/>
        <v/>
      </c>
      <c r="BT106" t="str">
        <f t="shared" si="31"/>
        <v/>
      </c>
      <c r="BU106" t="str">
        <f t="shared" si="31"/>
        <v/>
      </c>
      <c r="BV106" t="str">
        <f t="shared" si="31"/>
        <v/>
      </c>
      <c r="BW106" t="str">
        <f t="shared" si="31"/>
        <v/>
      </c>
    </row>
    <row r="107" spans="2:75" ht="15.75" thickBot="1" x14ac:dyDescent="0.25">
      <c r="B107" s="224" t="str">
        <f t="shared" si="16"/>
        <v xml:space="preserve"> </v>
      </c>
      <c r="C107" s="67"/>
      <c r="D107" s="67"/>
      <c r="E107" s="225"/>
      <c r="F107" s="226"/>
      <c r="G107" s="227" t="str">
        <f t="shared" si="17"/>
        <v/>
      </c>
      <c r="H107" s="228" t="str">
        <f t="shared" si="18"/>
        <v/>
      </c>
      <c r="I107" s="229"/>
      <c r="J107" s="167"/>
      <c r="K107" s="125"/>
      <c r="L107" s="230"/>
      <c r="M107" s="221"/>
      <c r="N107" s="231"/>
      <c r="O107" s="232"/>
      <c r="P107" s="233"/>
      <c r="Q107" s="234"/>
      <c r="R107" s="232"/>
      <c r="S107" s="233"/>
      <c r="T107" s="234"/>
      <c r="U107" s="232"/>
      <c r="V107" s="233"/>
      <c r="W107" s="234"/>
      <c r="X107" s="232"/>
      <c r="Y107" s="233"/>
      <c r="Z107" s="234"/>
      <c r="AA107" s="232"/>
      <c r="AB107" s="233"/>
      <c r="AC107" s="234"/>
      <c r="AD107" s="232"/>
      <c r="AE107" s="233"/>
      <c r="AF107" s="234"/>
      <c r="AG107" s="232"/>
      <c r="AH107" s="233"/>
      <c r="AI107" s="234"/>
      <c r="AJ107" s="232"/>
      <c r="AK107" s="233"/>
      <c r="AL107" s="234"/>
      <c r="AM107" s="232"/>
      <c r="AN107" s="233"/>
      <c r="AO107" s="234"/>
      <c r="AP107" s="130">
        <f t="shared" si="11"/>
        <v>0</v>
      </c>
      <c r="AQ107" s="235"/>
      <c r="AR107" s="235"/>
      <c r="AS107" s="67"/>
      <c r="AT107" s="172"/>
      <c r="AV107" s="145" t="str">
        <f t="shared" si="19"/>
        <v/>
      </c>
      <c r="AW107" s="145" t="str">
        <f t="shared" si="20"/>
        <v/>
      </c>
      <c r="AX107" s="145" t="str">
        <f t="shared" si="21"/>
        <v/>
      </c>
      <c r="AY107" s="145" t="str">
        <f t="shared" si="22"/>
        <v/>
      </c>
      <c r="AZ107" s="135">
        <f t="shared" si="23"/>
        <v>0</v>
      </c>
      <c r="BA107" s="145" t="str">
        <f t="shared" si="24"/>
        <v/>
      </c>
      <c r="BB107" s="145" t="str">
        <f t="shared" si="25"/>
        <v/>
      </c>
      <c r="BC107" s="145" t="str">
        <f t="shared" si="26"/>
        <v/>
      </c>
      <c r="BD107" s="145" t="str">
        <f t="shared" si="27"/>
        <v/>
      </c>
      <c r="BE107" s="145" t="str">
        <f t="shared" si="28"/>
        <v/>
      </c>
      <c r="BF107" s="135">
        <f t="shared" si="29"/>
        <v>0</v>
      </c>
      <c r="BG107" t="str">
        <f t="shared" ref="BG107:BL116" si="32">IF($D107=0,"",IF(AND($G107=BG$85,$K107=BG$84)=TRUE,1,0))</f>
        <v/>
      </c>
      <c r="BH107" t="str">
        <f t="shared" si="32"/>
        <v/>
      </c>
      <c r="BI107" t="str">
        <f t="shared" si="32"/>
        <v/>
      </c>
      <c r="BJ107" t="str">
        <f t="shared" si="32"/>
        <v/>
      </c>
      <c r="BK107" t="str">
        <f t="shared" si="32"/>
        <v/>
      </c>
      <c r="BL107" t="str">
        <f t="shared" si="32"/>
        <v/>
      </c>
      <c r="BR107" t="str">
        <f t="shared" ref="BR107:BW116" si="33">IF($D107=0,"",IF(AND($H107=BR$85,$K107=BR$84)=TRUE,1,0))</f>
        <v/>
      </c>
      <c r="BS107" t="str">
        <f t="shared" si="33"/>
        <v/>
      </c>
      <c r="BT107" t="str">
        <f t="shared" si="33"/>
        <v/>
      </c>
      <c r="BU107" t="str">
        <f t="shared" si="33"/>
        <v/>
      </c>
      <c r="BV107" t="str">
        <f t="shared" si="33"/>
        <v/>
      </c>
      <c r="BW107" t="str">
        <f t="shared" si="33"/>
        <v/>
      </c>
    </row>
    <row r="108" spans="2:75" ht="15.75" thickBot="1" x14ac:dyDescent="0.25">
      <c r="B108" s="224" t="str">
        <f t="shared" si="16"/>
        <v xml:space="preserve"> </v>
      </c>
      <c r="C108" s="67"/>
      <c r="D108" s="67"/>
      <c r="E108" s="225"/>
      <c r="F108" s="226"/>
      <c r="G108" s="227" t="str">
        <f t="shared" si="17"/>
        <v/>
      </c>
      <c r="H108" s="228" t="str">
        <f t="shared" si="18"/>
        <v/>
      </c>
      <c r="I108" s="229"/>
      <c r="J108" s="167"/>
      <c r="K108" s="125"/>
      <c r="L108" s="230"/>
      <c r="M108" s="221"/>
      <c r="N108" s="231"/>
      <c r="O108" s="232"/>
      <c r="P108" s="233"/>
      <c r="Q108" s="234"/>
      <c r="R108" s="232"/>
      <c r="S108" s="233"/>
      <c r="T108" s="234"/>
      <c r="U108" s="232"/>
      <c r="V108" s="233"/>
      <c r="W108" s="234"/>
      <c r="X108" s="232"/>
      <c r="Y108" s="233"/>
      <c r="Z108" s="234"/>
      <c r="AA108" s="232"/>
      <c r="AB108" s="233"/>
      <c r="AC108" s="234"/>
      <c r="AD108" s="232"/>
      <c r="AE108" s="233"/>
      <c r="AF108" s="234"/>
      <c r="AG108" s="232"/>
      <c r="AH108" s="233"/>
      <c r="AI108" s="234"/>
      <c r="AJ108" s="232"/>
      <c r="AK108" s="233"/>
      <c r="AL108" s="234"/>
      <c r="AM108" s="232"/>
      <c r="AN108" s="233"/>
      <c r="AO108" s="234"/>
      <c r="AP108" s="130">
        <f t="shared" si="11"/>
        <v>0</v>
      </c>
      <c r="AQ108" s="235"/>
      <c r="AR108" s="235"/>
      <c r="AS108" s="67"/>
      <c r="AT108" s="172"/>
      <c r="AV108" s="145" t="str">
        <f t="shared" si="19"/>
        <v/>
      </c>
      <c r="AW108" s="145" t="str">
        <f t="shared" si="20"/>
        <v/>
      </c>
      <c r="AX108" s="145" t="str">
        <f t="shared" si="21"/>
        <v/>
      </c>
      <c r="AY108" s="145" t="str">
        <f t="shared" si="22"/>
        <v/>
      </c>
      <c r="AZ108" s="135">
        <f t="shared" si="23"/>
        <v>0</v>
      </c>
      <c r="BA108" s="145" t="str">
        <f t="shared" si="24"/>
        <v/>
      </c>
      <c r="BB108" s="145" t="str">
        <f t="shared" si="25"/>
        <v/>
      </c>
      <c r="BC108" s="145" t="str">
        <f t="shared" si="26"/>
        <v/>
      </c>
      <c r="BD108" s="145" t="str">
        <f t="shared" si="27"/>
        <v/>
      </c>
      <c r="BE108" s="145" t="str">
        <f t="shared" si="28"/>
        <v/>
      </c>
      <c r="BF108" s="135">
        <f t="shared" si="29"/>
        <v>0</v>
      </c>
      <c r="BG108" t="str">
        <f t="shared" si="32"/>
        <v/>
      </c>
      <c r="BH108" t="str">
        <f t="shared" si="32"/>
        <v/>
      </c>
      <c r="BI108" t="str">
        <f t="shared" si="32"/>
        <v/>
      </c>
      <c r="BJ108" t="str">
        <f t="shared" si="32"/>
        <v/>
      </c>
      <c r="BK108" t="str">
        <f t="shared" si="32"/>
        <v/>
      </c>
      <c r="BL108" t="str">
        <f t="shared" si="32"/>
        <v/>
      </c>
      <c r="BR108" t="str">
        <f t="shared" si="33"/>
        <v/>
      </c>
      <c r="BS108" t="str">
        <f t="shared" si="33"/>
        <v/>
      </c>
      <c r="BT108" t="str">
        <f t="shared" si="33"/>
        <v/>
      </c>
      <c r="BU108" t="str">
        <f t="shared" si="33"/>
        <v/>
      </c>
      <c r="BV108" t="str">
        <f t="shared" si="33"/>
        <v/>
      </c>
      <c r="BW108" t="str">
        <f t="shared" si="33"/>
        <v/>
      </c>
    </row>
    <row r="109" spans="2:75" ht="15.75" thickBot="1" x14ac:dyDescent="0.25">
      <c r="B109" s="224" t="str">
        <f t="shared" si="16"/>
        <v xml:space="preserve"> </v>
      </c>
      <c r="C109" s="67"/>
      <c r="D109" s="67"/>
      <c r="E109" s="225"/>
      <c r="F109" s="226"/>
      <c r="G109" s="227" t="str">
        <f t="shared" si="17"/>
        <v/>
      </c>
      <c r="H109" s="228" t="str">
        <f t="shared" si="18"/>
        <v/>
      </c>
      <c r="I109" s="229"/>
      <c r="J109" s="167"/>
      <c r="K109" s="125"/>
      <c r="L109" s="230"/>
      <c r="M109" s="221"/>
      <c r="N109" s="231"/>
      <c r="O109" s="232"/>
      <c r="P109" s="233"/>
      <c r="Q109" s="234"/>
      <c r="R109" s="232"/>
      <c r="S109" s="233"/>
      <c r="T109" s="234"/>
      <c r="U109" s="232"/>
      <c r="V109" s="233"/>
      <c r="W109" s="234"/>
      <c r="X109" s="232"/>
      <c r="Y109" s="233"/>
      <c r="Z109" s="234"/>
      <c r="AA109" s="232"/>
      <c r="AB109" s="233"/>
      <c r="AC109" s="234"/>
      <c r="AD109" s="232"/>
      <c r="AE109" s="233"/>
      <c r="AF109" s="234"/>
      <c r="AG109" s="232"/>
      <c r="AH109" s="233"/>
      <c r="AI109" s="234"/>
      <c r="AJ109" s="232"/>
      <c r="AK109" s="233"/>
      <c r="AL109" s="234"/>
      <c r="AM109" s="232"/>
      <c r="AN109" s="233"/>
      <c r="AO109" s="234"/>
      <c r="AP109" s="130">
        <f t="shared" si="11"/>
        <v>0</v>
      </c>
      <c r="AQ109" s="235"/>
      <c r="AR109" s="235"/>
      <c r="AS109" s="67"/>
      <c r="AT109" s="172"/>
      <c r="AV109" s="145" t="str">
        <f t="shared" si="19"/>
        <v/>
      </c>
      <c r="AW109" s="145" t="str">
        <f t="shared" si="20"/>
        <v/>
      </c>
      <c r="AX109" s="145" t="str">
        <f t="shared" si="21"/>
        <v/>
      </c>
      <c r="AY109" s="145" t="str">
        <f t="shared" si="22"/>
        <v/>
      </c>
      <c r="AZ109" s="135">
        <f t="shared" si="23"/>
        <v>0</v>
      </c>
      <c r="BA109" s="145" t="str">
        <f t="shared" si="24"/>
        <v/>
      </c>
      <c r="BB109" s="145" t="str">
        <f t="shared" si="25"/>
        <v/>
      </c>
      <c r="BC109" s="145" t="str">
        <f t="shared" si="26"/>
        <v/>
      </c>
      <c r="BD109" s="145" t="str">
        <f t="shared" si="27"/>
        <v/>
      </c>
      <c r="BE109" s="145" t="str">
        <f t="shared" si="28"/>
        <v/>
      </c>
      <c r="BF109" s="135">
        <f t="shared" si="29"/>
        <v>0</v>
      </c>
      <c r="BG109" t="str">
        <f t="shared" si="32"/>
        <v/>
      </c>
      <c r="BH109" t="str">
        <f t="shared" si="32"/>
        <v/>
      </c>
      <c r="BI109" t="str">
        <f t="shared" si="32"/>
        <v/>
      </c>
      <c r="BJ109" t="str">
        <f t="shared" si="32"/>
        <v/>
      </c>
      <c r="BK109" t="str">
        <f t="shared" si="32"/>
        <v/>
      </c>
      <c r="BL109" t="str">
        <f t="shared" si="32"/>
        <v/>
      </c>
      <c r="BR109" t="str">
        <f t="shared" si="33"/>
        <v/>
      </c>
      <c r="BS109" t="str">
        <f t="shared" si="33"/>
        <v/>
      </c>
      <c r="BT109" t="str">
        <f t="shared" si="33"/>
        <v/>
      </c>
      <c r="BU109" t="str">
        <f t="shared" si="33"/>
        <v/>
      </c>
      <c r="BV109" t="str">
        <f t="shared" si="33"/>
        <v/>
      </c>
      <c r="BW109" t="str">
        <f t="shared" si="33"/>
        <v/>
      </c>
    </row>
    <row r="110" spans="2:75" ht="15.75" thickBot="1" x14ac:dyDescent="0.25">
      <c r="B110" s="224" t="str">
        <f t="shared" si="16"/>
        <v xml:space="preserve"> </v>
      </c>
      <c r="C110" s="67"/>
      <c r="D110" s="67"/>
      <c r="E110" s="225"/>
      <c r="F110" s="226"/>
      <c r="G110" s="227" t="str">
        <f t="shared" si="17"/>
        <v/>
      </c>
      <c r="H110" s="228" t="str">
        <f t="shared" si="18"/>
        <v/>
      </c>
      <c r="I110" s="229"/>
      <c r="J110" s="167"/>
      <c r="K110" s="125"/>
      <c r="L110" s="230"/>
      <c r="M110" s="221"/>
      <c r="N110" s="231"/>
      <c r="O110" s="232"/>
      <c r="P110" s="233"/>
      <c r="Q110" s="234"/>
      <c r="R110" s="232"/>
      <c r="S110" s="233"/>
      <c r="T110" s="234"/>
      <c r="U110" s="232"/>
      <c r="V110" s="233"/>
      <c r="W110" s="234"/>
      <c r="X110" s="232"/>
      <c r="Y110" s="233"/>
      <c r="Z110" s="234"/>
      <c r="AA110" s="232"/>
      <c r="AB110" s="233"/>
      <c r="AC110" s="234"/>
      <c r="AD110" s="232"/>
      <c r="AE110" s="233"/>
      <c r="AF110" s="234"/>
      <c r="AG110" s="232"/>
      <c r="AH110" s="233"/>
      <c r="AI110" s="234"/>
      <c r="AJ110" s="232"/>
      <c r="AK110" s="233"/>
      <c r="AL110" s="234"/>
      <c r="AM110" s="232"/>
      <c r="AN110" s="233"/>
      <c r="AO110" s="234"/>
      <c r="AP110" s="130">
        <f t="shared" si="11"/>
        <v>0</v>
      </c>
      <c r="AQ110" s="235"/>
      <c r="AR110" s="235"/>
      <c r="AS110" s="67"/>
      <c r="AT110" s="172"/>
      <c r="AV110" s="145" t="str">
        <f t="shared" si="19"/>
        <v/>
      </c>
      <c r="AW110" s="145" t="str">
        <f t="shared" si="20"/>
        <v/>
      </c>
      <c r="AX110" s="145" t="str">
        <f t="shared" si="21"/>
        <v/>
      </c>
      <c r="AY110" s="145" t="str">
        <f t="shared" si="22"/>
        <v/>
      </c>
      <c r="AZ110" s="135">
        <f t="shared" si="23"/>
        <v>0</v>
      </c>
      <c r="BA110" s="145" t="str">
        <f t="shared" si="24"/>
        <v/>
      </c>
      <c r="BB110" s="145" t="str">
        <f t="shared" si="25"/>
        <v/>
      </c>
      <c r="BC110" s="145" t="str">
        <f t="shared" si="26"/>
        <v/>
      </c>
      <c r="BD110" s="145" t="str">
        <f t="shared" si="27"/>
        <v/>
      </c>
      <c r="BE110" s="145" t="str">
        <f t="shared" si="28"/>
        <v/>
      </c>
      <c r="BF110" s="135">
        <f t="shared" si="29"/>
        <v>0</v>
      </c>
      <c r="BG110" t="str">
        <f t="shared" si="32"/>
        <v/>
      </c>
      <c r="BH110" t="str">
        <f t="shared" si="32"/>
        <v/>
      </c>
      <c r="BI110" t="str">
        <f t="shared" si="32"/>
        <v/>
      </c>
      <c r="BJ110" t="str">
        <f t="shared" si="32"/>
        <v/>
      </c>
      <c r="BK110" t="str">
        <f t="shared" si="32"/>
        <v/>
      </c>
      <c r="BL110" t="str">
        <f t="shared" si="32"/>
        <v/>
      </c>
      <c r="BR110" t="str">
        <f t="shared" si="33"/>
        <v/>
      </c>
      <c r="BS110" t="str">
        <f t="shared" si="33"/>
        <v/>
      </c>
      <c r="BT110" t="str">
        <f t="shared" si="33"/>
        <v/>
      </c>
      <c r="BU110" t="str">
        <f t="shared" si="33"/>
        <v/>
      </c>
      <c r="BV110" t="str">
        <f t="shared" si="33"/>
        <v/>
      </c>
      <c r="BW110" t="str">
        <f t="shared" si="33"/>
        <v/>
      </c>
    </row>
    <row r="111" spans="2:75" ht="15.75" thickBot="1" x14ac:dyDescent="0.25">
      <c r="B111" s="224" t="str">
        <f t="shared" si="16"/>
        <v xml:space="preserve"> </v>
      </c>
      <c r="C111" s="67"/>
      <c r="D111" s="67"/>
      <c r="E111" s="225"/>
      <c r="F111" s="226"/>
      <c r="G111" s="227" t="str">
        <f t="shared" si="17"/>
        <v/>
      </c>
      <c r="H111" s="228" t="str">
        <f t="shared" si="18"/>
        <v/>
      </c>
      <c r="I111" s="229"/>
      <c r="J111" s="167"/>
      <c r="K111" s="125"/>
      <c r="L111" s="230"/>
      <c r="M111" s="221"/>
      <c r="N111" s="231"/>
      <c r="O111" s="232"/>
      <c r="P111" s="233"/>
      <c r="Q111" s="234"/>
      <c r="R111" s="232"/>
      <c r="S111" s="233"/>
      <c r="T111" s="234"/>
      <c r="U111" s="232"/>
      <c r="V111" s="233"/>
      <c r="W111" s="234"/>
      <c r="X111" s="232"/>
      <c r="Y111" s="233"/>
      <c r="Z111" s="234"/>
      <c r="AA111" s="232"/>
      <c r="AB111" s="233"/>
      <c r="AC111" s="234"/>
      <c r="AD111" s="232"/>
      <c r="AE111" s="233"/>
      <c r="AF111" s="234"/>
      <c r="AG111" s="232"/>
      <c r="AH111" s="233"/>
      <c r="AI111" s="234"/>
      <c r="AJ111" s="232"/>
      <c r="AK111" s="233"/>
      <c r="AL111" s="234"/>
      <c r="AM111" s="232"/>
      <c r="AN111" s="233"/>
      <c r="AO111" s="234"/>
      <c r="AP111" s="130">
        <f t="shared" si="11"/>
        <v>0</v>
      </c>
      <c r="AQ111" s="235"/>
      <c r="AR111" s="235"/>
      <c r="AS111" s="67"/>
      <c r="AT111" s="172"/>
      <c r="AV111" s="145" t="str">
        <f t="shared" si="19"/>
        <v/>
      </c>
      <c r="AW111" s="145" t="str">
        <f t="shared" si="20"/>
        <v/>
      </c>
      <c r="AX111" s="145" t="str">
        <f t="shared" si="21"/>
        <v/>
      </c>
      <c r="AY111" s="145" t="str">
        <f t="shared" si="22"/>
        <v/>
      </c>
      <c r="AZ111" s="135">
        <f t="shared" si="23"/>
        <v>0</v>
      </c>
      <c r="BA111" s="145" t="str">
        <f t="shared" si="24"/>
        <v/>
      </c>
      <c r="BB111" s="145" t="str">
        <f t="shared" si="25"/>
        <v/>
      </c>
      <c r="BC111" s="145" t="str">
        <f t="shared" si="26"/>
        <v/>
      </c>
      <c r="BD111" s="145" t="str">
        <f t="shared" si="27"/>
        <v/>
      </c>
      <c r="BE111" s="145" t="str">
        <f t="shared" si="28"/>
        <v/>
      </c>
      <c r="BF111" s="135">
        <f t="shared" si="29"/>
        <v>0</v>
      </c>
      <c r="BG111" t="str">
        <f t="shared" si="32"/>
        <v/>
      </c>
      <c r="BH111" t="str">
        <f t="shared" si="32"/>
        <v/>
      </c>
      <c r="BI111" t="str">
        <f t="shared" si="32"/>
        <v/>
      </c>
      <c r="BJ111" t="str">
        <f t="shared" si="32"/>
        <v/>
      </c>
      <c r="BK111" t="str">
        <f t="shared" si="32"/>
        <v/>
      </c>
      <c r="BL111" t="str">
        <f t="shared" si="32"/>
        <v/>
      </c>
      <c r="BR111" t="str">
        <f t="shared" si="33"/>
        <v/>
      </c>
      <c r="BS111" t="str">
        <f t="shared" si="33"/>
        <v/>
      </c>
      <c r="BT111" t="str">
        <f t="shared" si="33"/>
        <v/>
      </c>
      <c r="BU111" t="str">
        <f t="shared" si="33"/>
        <v/>
      </c>
      <c r="BV111" t="str">
        <f t="shared" si="33"/>
        <v/>
      </c>
      <c r="BW111" t="str">
        <f t="shared" si="33"/>
        <v/>
      </c>
    </row>
    <row r="112" spans="2:75" ht="15.75" thickBot="1" x14ac:dyDescent="0.25">
      <c r="B112" s="224" t="str">
        <f t="shared" si="16"/>
        <v xml:space="preserve"> </v>
      </c>
      <c r="C112" s="67"/>
      <c r="D112" s="67"/>
      <c r="E112" s="225"/>
      <c r="F112" s="226"/>
      <c r="G112" s="227" t="str">
        <f t="shared" si="17"/>
        <v/>
      </c>
      <c r="H112" s="228" t="str">
        <f t="shared" si="18"/>
        <v/>
      </c>
      <c r="I112" s="229"/>
      <c r="J112" s="167"/>
      <c r="K112" s="125"/>
      <c r="L112" s="230"/>
      <c r="M112" s="221"/>
      <c r="N112" s="231"/>
      <c r="O112" s="232"/>
      <c r="P112" s="233"/>
      <c r="Q112" s="234"/>
      <c r="R112" s="232"/>
      <c r="S112" s="233"/>
      <c r="T112" s="234"/>
      <c r="U112" s="232"/>
      <c r="V112" s="233"/>
      <c r="W112" s="234"/>
      <c r="X112" s="232"/>
      <c r="Y112" s="233"/>
      <c r="Z112" s="234"/>
      <c r="AA112" s="232"/>
      <c r="AB112" s="233"/>
      <c r="AC112" s="234"/>
      <c r="AD112" s="232"/>
      <c r="AE112" s="233"/>
      <c r="AF112" s="234"/>
      <c r="AG112" s="232"/>
      <c r="AH112" s="233"/>
      <c r="AI112" s="234"/>
      <c r="AJ112" s="232"/>
      <c r="AK112" s="233"/>
      <c r="AL112" s="234"/>
      <c r="AM112" s="232"/>
      <c r="AN112" s="233"/>
      <c r="AO112" s="234"/>
      <c r="AP112" s="130">
        <f t="shared" si="11"/>
        <v>0</v>
      </c>
      <c r="AQ112" s="235"/>
      <c r="AR112" s="235"/>
      <c r="AS112" s="67"/>
      <c r="AT112" s="172"/>
      <c r="AV112" s="145" t="str">
        <f t="shared" si="19"/>
        <v/>
      </c>
      <c r="AW112" s="145" t="str">
        <f t="shared" si="20"/>
        <v/>
      </c>
      <c r="AX112" s="145" t="str">
        <f t="shared" si="21"/>
        <v/>
      </c>
      <c r="AY112" s="145" t="str">
        <f t="shared" si="22"/>
        <v/>
      </c>
      <c r="AZ112" s="135">
        <f t="shared" si="23"/>
        <v>0</v>
      </c>
      <c r="BA112" s="145" t="str">
        <f t="shared" si="24"/>
        <v/>
      </c>
      <c r="BB112" s="145" t="str">
        <f t="shared" si="25"/>
        <v/>
      </c>
      <c r="BC112" s="145" t="str">
        <f t="shared" si="26"/>
        <v/>
      </c>
      <c r="BD112" s="145" t="str">
        <f t="shared" si="27"/>
        <v/>
      </c>
      <c r="BE112" s="145" t="str">
        <f t="shared" si="28"/>
        <v/>
      </c>
      <c r="BF112" s="135">
        <f t="shared" si="29"/>
        <v>0</v>
      </c>
      <c r="BG112" t="str">
        <f t="shared" si="32"/>
        <v/>
      </c>
      <c r="BH112" t="str">
        <f t="shared" si="32"/>
        <v/>
      </c>
      <c r="BI112" t="str">
        <f t="shared" si="32"/>
        <v/>
      </c>
      <c r="BJ112" t="str">
        <f t="shared" si="32"/>
        <v/>
      </c>
      <c r="BK112" t="str">
        <f t="shared" si="32"/>
        <v/>
      </c>
      <c r="BL112" t="str">
        <f t="shared" si="32"/>
        <v/>
      </c>
      <c r="BR112" t="str">
        <f t="shared" si="33"/>
        <v/>
      </c>
      <c r="BS112" t="str">
        <f t="shared" si="33"/>
        <v/>
      </c>
      <c r="BT112" t="str">
        <f t="shared" si="33"/>
        <v/>
      </c>
      <c r="BU112" t="str">
        <f t="shared" si="33"/>
        <v/>
      </c>
      <c r="BV112" t="str">
        <f t="shared" si="33"/>
        <v/>
      </c>
      <c r="BW112" t="str">
        <f t="shared" si="33"/>
        <v/>
      </c>
    </row>
    <row r="113" spans="2:75" ht="15.75" thickBot="1" x14ac:dyDescent="0.25">
      <c r="B113" s="224" t="str">
        <f t="shared" si="16"/>
        <v xml:space="preserve"> </v>
      </c>
      <c r="C113" s="67"/>
      <c r="D113" s="67"/>
      <c r="E113" s="225"/>
      <c r="F113" s="226"/>
      <c r="G113" s="227" t="str">
        <f t="shared" si="17"/>
        <v/>
      </c>
      <c r="H113" s="228" t="str">
        <f t="shared" si="18"/>
        <v/>
      </c>
      <c r="I113" s="229"/>
      <c r="J113" s="167"/>
      <c r="K113" s="125"/>
      <c r="L113" s="230"/>
      <c r="M113" s="221"/>
      <c r="N113" s="231"/>
      <c r="O113" s="232"/>
      <c r="P113" s="233"/>
      <c r="Q113" s="234"/>
      <c r="R113" s="232"/>
      <c r="S113" s="233"/>
      <c r="T113" s="234"/>
      <c r="U113" s="232"/>
      <c r="V113" s="233"/>
      <c r="W113" s="234"/>
      <c r="X113" s="232"/>
      <c r="Y113" s="233"/>
      <c r="Z113" s="234"/>
      <c r="AA113" s="232"/>
      <c r="AB113" s="233"/>
      <c r="AC113" s="234"/>
      <c r="AD113" s="232"/>
      <c r="AE113" s="233"/>
      <c r="AF113" s="234"/>
      <c r="AG113" s="232"/>
      <c r="AH113" s="233"/>
      <c r="AI113" s="234"/>
      <c r="AJ113" s="232"/>
      <c r="AK113" s="233"/>
      <c r="AL113" s="234"/>
      <c r="AM113" s="232"/>
      <c r="AN113" s="233"/>
      <c r="AO113" s="234"/>
      <c r="AP113" s="130">
        <f t="shared" si="11"/>
        <v>0</v>
      </c>
      <c r="AQ113" s="235"/>
      <c r="AR113" s="235"/>
      <c r="AS113" s="67"/>
      <c r="AT113" s="172"/>
      <c r="AV113" s="145" t="str">
        <f t="shared" si="19"/>
        <v/>
      </c>
      <c r="AW113" s="145" t="str">
        <f t="shared" si="20"/>
        <v/>
      </c>
      <c r="AX113" s="145" t="str">
        <f t="shared" si="21"/>
        <v/>
      </c>
      <c r="AY113" s="145" t="str">
        <f t="shared" si="22"/>
        <v/>
      </c>
      <c r="AZ113" s="135">
        <f t="shared" si="23"/>
        <v>0</v>
      </c>
      <c r="BA113" s="145" t="str">
        <f t="shared" si="24"/>
        <v/>
      </c>
      <c r="BB113" s="145" t="str">
        <f t="shared" si="25"/>
        <v/>
      </c>
      <c r="BC113" s="145" t="str">
        <f t="shared" si="26"/>
        <v/>
      </c>
      <c r="BD113" s="145" t="str">
        <f t="shared" si="27"/>
        <v/>
      </c>
      <c r="BE113" s="145" t="str">
        <f t="shared" si="28"/>
        <v/>
      </c>
      <c r="BF113" s="135">
        <f t="shared" si="29"/>
        <v>0</v>
      </c>
      <c r="BG113" t="str">
        <f t="shared" si="32"/>
        <v/>
      </c>
      <c r="BH113" t="str">
        <f t="shared" si="32"/>
        <v/>
      </c>
      <c r="BI113" t="str">
        <f t="shared" si="32"/>
        <v/>
      </c>
      <c r="BJ113" t="str">
        <f t="shared" si="32"/>
        <v/>
      </c>
      <c r="BK113" t="str">
        <f t="shared" si="32"/>
        <v/>
      </c>
      <c r="BL113" t="str">
        <f t="shared" si="32"/>
        <v/>
      </c>
      <c r="BR113" t="str">
        <f t="shared" si="33"/>
        <v/>
      </c>
      <c r="BS113" t="str">
        <f t="shared" si="33"/>
        <v/>
      </c>
      <c r="BT113" t="str">
        <f t="shared" si="33"/>
        <v/>
      </c>
      <c r="BU113" t="str">
        <f t="shared" si="33"/>
        <v/>
      </c>
      <c r="BV113" t="str">
        <f t="shared" si="33"/>
        <v/>
      </c>
      <c r="BW113" t="str">
        <f t="shared" si="33"/>
        <v/>
      </c>
    </row>
    <row r="114" spans="2:75" ht="15.75" thickBot="1" x14ac:dyDescent="0.25">
      <c r="B114" s="224" t="str">
        <f t="shared" si="16"/>
        <v xml:space="preserve"> </v>
      </c>
      <c r="C114" s="67"/>
      <c r="D114" s="67"/>
      <c r="E114" s="225"/>
      <c r="F114" s="226"/>
      <c r="G114" s="227" t="str">
        <f t="shared" si="17"/>
        <v/>
      </c>
      <c r="H114" s="228" t="str">
        <f t="shared" si="18"/>
        <v/>
      </c>
      <c r="I114" s="229"/>
      <c r="J114" s="167"/>
      <c r="K114" s="125"/>
      <c r="L114" s="230"/>
      <c r="M114" s="221"/>
      <c r="N114" s="231"/>
      <c r="O114" s="232"/>
      <c r="P114" s="233"/>
      <c r="Q114" s="234"/>
      <c r="R114" s="232"/>
      <c r="S114" s="233"/>
      <c r="T114" s="234"/>
      <c r="U114" s="232"/>
      <c r="V114" s="233"/>
      <c r="W114" s="234"/>
      <c r="X114" s="232"/>
      <c r="Y114" s="233"/>
      <c r="Z114" s="234"/>
      <c r="AA114" s="232"/>
      <c r="AB114" s="233"/>
      <c r="AC114" s="234"/>
      <c r="AD114" s="232"/>
      <c r="AE114" s="233"/>
      <c r="AF114" s="234"/>
      <c r="AG114" s="232"/>
      <c r="AH114" s="233"/>
      <c r="AI114" s="234"/>
      <c r="AJ114" s="232"/>
      <c r="AK114" s="233"/>
      <c r="AL114" s="234"/>
      <c r="AM114" s="232"/>
      <c r="AN114" s="233"/>
      <c r="AO114" s="234"/>
      <c r="AP114" s="130">
        <f t="shared" si="11"/>
        <v>0</v>
      </c>
      <c r="AQ114" s="235"/>
      <c r="AR114" s="235"/>
      <c r="AS114" s="67"/>
      <c r="AT114" s="172"/>
      <c r="AV114" s="145" t="str">
        <f t="shared" si="19"/>
        <v/>
      </c>
      <c r="AW114" s="145" t="str">
        <f t="shared" si="20"/>
        <v/>
      </c>
      <c r="AX114" s="145" t="str">
        <f t="shared" si="21"/>
        <v/>
      </c>
      <c r="AY114" s="145" t="str">
        <f t="shared" si="22"/>
        <v/>
      </c>
      <c r="AZ114" s="135">
        <f t="shared" si="23"/>
        <v>0</v>
      </c>
      <c r="BA114" s="145" t="str">
        <f t="shared" si="24"/>
        <v/>
      </c>
      <c r="BB114" s="145" t="str">
        <f t="shared" si="25"/>
        <v/>
      </c>
      <c r="BC114" s="145" t="str">
        <f t="shared" si="26"/>
        <v/>
      </c>
      <c r="BD114" s="145" t="str">
        <f t="shared" si="27"/>
        <v/>
      </c>
      <c r="BE114" s="145" t="str">
        <f t="shared" si="28"/>
        <v/>
      </c>
      <c r="BF114" s="135">
        <f t="shared" si="29"/>
        <v>0</v>
      </c>
      <c r="BG114" t="str">
        <f t="shared" si="32"/>
        <v/>
      </c>
      <c r="BH114" t="str">
        <f t="shared" si="32"/>
        <v/>
      </c>
      <c r="BI114" t="str">
        <f t="shared" si="32"/>
        <v/>
      </c>
      <c r="BJ114" t="str">
        <f t="shared" si="32"/>
        <v/>
      </c>
      <c r="BK114" t="str">
        <f t="shared" si="32"/>
        <v/>
      </c>
      <c r="BL114" t="str">
        <f t="shared" si="32"/>
        <v/>
      </c>
      <c r="BR114" t="str">
        <f t="shared" si="33"/>
        <v/>
      </c>
      <c r="BS114" t="str">
        <f t="shared" si="33"/>
        <v/>
      </c>
      <c r="BT114" t="str">
        <f t="shared" si="33"/>
        <v/>
      </c>
      <c r="BU114" t="str">
        <f t="shared" si="33"/>
        <v/>
      </c>
      <c r="BV114" t="str">
        <f t="shared" si="33"/>
        <v/>
      </c>
      <c r="BW114" t="str">
        <f t="shared" si="33"/>
        <v/>
      </c>
    </row>
    <row r="115" spans="2:75" ht="15.75" thickBot="1" x14ac:dyDescent="0.25">
      <c r="B115" s="224" t="str">
        <f t="shared" si="16"/>
        <v xml:space="preserve"> </v>
      </c>
      <c r="C115" s="67"/>
      <c r="D115" s="67"/>
      <c r="E115" s="225"/>
      <c r="F115" s="226"/>
      <c r="G115" s="227" t="str">
        <f t="shared" si="17"/>
        <v/>
      </c>
      <c r="H115" s="228" t="str">
        <f t="shared" si="18"/>
        <v/>
      </c>
      <c r="I115" s="229"/>
      <c r="J115" s="167"/>
      <c r="K115" s="125"/>
      <c r="L115" s="230"/>
      <c r="M115" s="221"/>
      <c r="N115" s="231"/>
      <c r="O115" s="232"/>
      <c r="P115" s="233"/>
      <c r="Q115" s="234"/>
      <c r="R115" s="232"/>
      <c r="S115" s="233"/>
      <c r="T115" s="234"/>
      <c r="U115" s="232"/>
      <c r="V115" s="233"/>
      <c r="W115" s="234"/>
      <c r="X115" s="232"/>
      <c r="Y115" s="233"/>
      <c r="Z115" s="234"/>
      <c r="AA115" s="232"/>
      <c r="AB115" s="233"/>
      <c r="AC115" s="234"/>
      <c r="AD115" s="232"/>
      <c r="AE115" s="233"/>
      <c r="AF115" s="234"/>
      <c r="AG115" s="232"/>
      <c r="AH115" s="233"/>
      <c r="AI115" s="234"/>
      <c r="AJ115" s="232"/>
      <c r="AK115" s="233"/>
      <c r="AL115" s="234"/>
      <c r="AM115" s="232"/>
      <c r="AN115" s="233"/>
      <c r="AO115" s="234"/>
      <c r="AP115" s="130">
        <f t="shared" si="11"/>
        <v>0</v>
      </c>
      <c r="AQ115" s="235"/>
      <c r="AR115" s="235"/>
      <c r="AS115" s="67"/>
      <c r="AT115" s="172"/>
      <c r="AV115" s="145" t="str">
        <f t="shared" si="19"/>
        <v/>
      </c>
      <c r="AW115" s="145" t="str">
        <f t="shared" si="20"/>
        <v/>
      </c>
      <c r="AX115" s="145" t="str">
        <f t="shared" si="21"/>
        <v/>
      </c>
      <c r="AY115" s="145" t="str">
        <f t="shared" si="22"/>
        <v/>
      </c>
      <c r="AZ115" s="135">
        <f t="shared" si="23"/>
        <v>0</v>
      </c>
      <c r="BA115" s="145" t="str">
        <f t="shared" si="24"/>
        <v/>
      </c>
      <c r="BB115" s="145" t="str">
        <f t="shared" si="25"/>
        <v/>
      </c>
      <c r="BC115" s="145" t="str">
        <f t="shared" si="26"/>
        <v/>
      </c>
      <c r="BD115" s="145" t="str">
        <f t="shared" si="27"/>
        <v/>
      </c>
      <c r="BE115" s="145" t="str">
        <f t="shared" si="28"/>
        <v/>
      </c>
      <c r="BF115" s="135">
        <f t="shared" si="29"/>
        <v>0</v>
      </c>
      <c r="BG115" t="str">
        <f t="shared" si="32"/>
        <v/>
      </c>
      <c r="BH115" t="str">
        <f t="shared" si="32"/>
        <v/>
      </c>
      <c r="BI115" t="str">
        <f t="shared" si="32"/>
        <v/>
      </c>
      <c r="BJ115" t="str">
        <f t="shared" si="32"/>
        <v/>
      </c>
      <c r="BK115" t="str">
        <f t="shared" si="32"/>
        <v/>
      </c>
      <c r="BL115" t="str">
        <f t="shared" si="32"/>
        <v/>
      </c>
      <c r="BR115" t="str">
        <f t="shared" si="33"/>
        <v/>
      </c>
      <c r="BS115" t="str">
        <f t="shared" si="33"/>
        <v/>
      </c>
      <c r="BT115" t="str">
        <f t="shared" si="33"/>
        <v/>
      </c>
      <c r="BU115" t="str">
        <f t="shared" si="33"/>
        <v/>
      </c>
      <c r="BV115" t="str">
        <f t="shared" si="33"/>
        <v/>
      </c>
      <c r="BW115" t="str">
        <f t="shared" si="33"/>
        <v/>
      </c>
    </row>
    <row r="116" spans="2:75" ht="15.75" thickBot="1" x14ac:dyDescent="0.25">
      <c r="B116" s="224" t="str">
        <f t="shared" si="16"/>
        <v xml:space="preserve"> </v>
      </c>
      <c r="C116" s="67"/>
      <c r="D116" s="67"/>
      <c r="E116" s="225"/>
      <c r="F116" s="226"/>
      <c r="G116" s="227" t="str">
        <f t="shared" si="17"/>
        <v/>
      </c>
      <c r="H116" s="228" t="str">
        <f t="shared" si="18"/>
        <v/>
      </c>
      <c r="I116" s="229"/>
      <c r="J116" s="167"/>
      <c r="K116" s="125"/>
      <c r="L116" s="230"/>
      <c r="M116" s="221"/>
      <c r="N116" s="231"/>
      <c r="O116" s="232"/>
      <c r="P116" s="233"/>
      <c r="Q116" s="234"/>
      <c r="R116" s="232"/>
      <c r="S116" s="233"/>
      <c r="T116" s="234"/>
      <c r="U116" s="232"/>
      <c r="V116" s="233"/>
      <c r="W116" s="234"/>
      <c r="X116" s="232"/>
      <c r="Y116" s="233"/>
      <c r="Z116" s="234"/>
      <c r="AA116" s="232"/>
      <c r="AB116" s="233"/>
      <c r="AC116" s="234"/>
      <c r="AD116" s="232"/>
      <c r="AE116" s="233"/>
      <c r="AF116" s="234"/>
      <c r="AG116" s="232"/>
      <c r="AH116" s="233"/>
      <c r="AI116" s="234"/>
      <c r="AJ116" s="232"/>
      <c r="AK116" s="233"/>
      <c r="AL116" s="234"/>
      <c r="AM116" s="232"/>
      <c r="AN116" s="233"/>
      <c r="AO116" s="234"/>
      <c r="AP116" s="130">
        <f t="shared" si="11"/>
        <v>0</v>
      </c>
      <c r="AQ116" s="235"/>
      <c r="AR116" s="235"/>
      <c r="AS116" s="67"/>
      <c r="AT116" s="172"/>
      <c r="AV116" s="145" t="str">
        <f t="shared" si="19"/>
        <v/>
      </c>
      <c r="AW116" s="145" t="str">
        <f t="shared" si="20"/>
        <v/>
      </c>
      <c r="AX116" s="145" t="str">
        <f t="shared" si="21"/>
        <v/>
      </c>
      <c r="AY116" s="145" t="str">
        <f t="shared" si="22"/>
        <v/>
      </c>
      <c r="AZ116" s="135">
        <f t="shared" si="23"/>
        <v>0</v>
      </c>
      <c r="BA116" s="145" t="str">
        <f t="shared" si="24"/>
        <v/>
      </c>
      <c r="BB116" s="145" t="str">
        <f t="shared" si="25"/>
        <v/>
      </c>
      <c r="BC116" s="145" t="str">
        <f t="shared" si="26"/>
        <v/>
      </c>
      <c r="BD116" s="145" t="str">
        <f t="shared" si="27"/>
        <v/>
      </c>
      <c r="BE116" s="145" t="str">
        <f t="shared" si="28"/>
        <v/>
      </c>
      <c r="BF116" s="135">
        <f t="shared" si="29"/>
        <v>0</v>
      </c>
      <c r="BG116" t="str">
        <f t="shared" si="32"/>
        <v/>
      </c>
      <c r="BH116" t="str">
        <f t="shared" si="32"/>
        <v/>
      </c>
      <c r="BI116" t="str">
        <f t="shared" si="32"/>
        <v/>
      </c>
      <c r="BJ116" t="str">
        <f t="shared" si="32"/>
        <v/>
      </c>
      <c r="BK116" t="str">
        <f t="shared" si="32"/>
        <v/>
      </c>
      <c r="BL116" t="str">
        <f t="shared" si="32"/>
        <v/>
      </c>
      <c r="BR116" t="str">
        <f t="shared" si="33"/>
        <v/>
      </c>
      <c r="BS116" t="str">
        <f t="shared" si="33"/>
        <v/>
      </c>
      <c r="BT116" t="str">
        <f t="shared" si="33"/>
        <v/>
      </c>
      <c r="BU116" t="str">
        <f t="shared" si="33"/>
        <v/>
      </c>
      <c r="BV116" t="str">
        <f t="shared" si="33"/>
        <v/>
      </c>
      <c r="BW116" t="str">
        <f t="shared" si="33"/>
        <v/>
      </c>
    </row>
    <row r="117" spans="2:75" ht="15.75" thickBot="1" x14ac:dyDescent="0.25">
      <c r="B117" s="224" t="str">
        <f t="shared" si="16"/>
        <v xml:space="preserve"> </v>
      </c>
      <c r="C117" s="67"/>
      <c r="D117" s="67"/>
      <c r="E117" s="225"/>
      <c r="F117" s="226"/>
      <c r="G117" s="227" t="str">
        <f t="shared" si="17"/>
        <v/>
      </c>
      <c r="H117" s="228" t="str">
        <f t="shared" si="18"/>
        <v/>
      </c>
      <c r="I117" s="229"/>
      <c r="J117" s="167"/>
      <c r="K117" s="125"/>
      <c r="L117" s="230"/>
      <c r="M117" s="221"/>
      <c r="N117" s="231"/>
      <c r="O117" s="232"/>
      <c r="P117" s="233"/>
      <c r="Q117" s="234"/>
      <c r="R117" s="232"/>
      <c r="S117" s="233"/>
      <c r="T117" s="234"/>
      <c r="U117" s="232"/>
      <c r="V117" s="233"/>
      <c r="W117" s="234"/>
      <c r="X117" s="232"/>
      <c r="Y117" s="233"/>
      <c r="Z117" s="234"/>
      <c r="AA117" s="232"/>
      <c r="AB117" s="233"/>
      <c r="AC117" s="234"/>
      <c r="AD117" s="232"/>
      <c r="AE117" s="233"/>
      <c r="AF117" s="234"/>
      <c r="AG117" s="232"/>
      <c r="AH117" s="233"/>
      <c r="AI117" s="234"/>
      <c r="AJ117" s="232"/>
      <c r="AK117" s="233"/>
      <c r="AL117" s="234"/>
      <c r="AM117" s="232"/>
      <c r="AN117" s="233"/>
      <c r="AO117" s="234"/>
      <c r="AP117" s="130">
        <f t="shared" si="11"/>
        <v>0</v>
      </c>
      <c r="AQ117" s="235"/>
      <c r="AR117" s="235"/>
      <c r="AS117" s="67"/>
      <c r="AT117" s="172"/>
      <c r="AV117" s="145" t="str">
        <f t="shared" si="19"/>
        <v/>
      </c>
      <c r="AW117" s="145" t="str">
        <f t="shared" si="20"/>
        <v/>
      </c>
      <c r="AX117" s="145" t="str">
        <f t="shared" si="21"/>
        <v/>
      </c>
      <c r="AY117" s="145" t="str">
        <f t="shared" si="22"/>
        <v/>
      </c>
      <c r="AZ117" s="135">
        <f t="shared" si="23"/>
        <v>0</v>
      </c>
      <c r="BA117" s="145" t="str">
        <f t="shared" si="24"/>
        <v/>
      </c>
      <c r="BB117" s="145" t="str">
        <f t="shared" si="25"/>
        <v/>
      </c>
      <c r="BC117" s="145" t="str">
        <f t="shared" si="26"/>
        <v/>
      </c>
      <c r="BD117" s="145" t="str">
        <f t="shared" si="27"/>
        <v/>
      </c>
      <c r="BE117" s="145" t="str">
        <f t="shared" si="28"/>
        <v/>
      </c>
      <c r="BF117" s="135">
        <f t="shared" si="29"/>
        <v>0</v>
      </c>
      <c r="BG117" t="str">
        <f t="shared" ref="BG117:BL126" si="34">IF($D117=0,"",IF(AND($G117=BG$85,$K117=BG$84)=TRUE,1,0))</f>
        <v/>
      </c>
      <c r="BH117" t="str">
        <f t="shared" si="34"/>
        <v/>
      </c>
      <c r="BI117" t="str">
        <f t="shared" si="34"/>
        <v/>
      </c>
      <c r="BJ117" t="str">
        <f t="shared" si="34"/>
        <v/>
      </c>
      <c r="BK117" t="str">
        <f t="shared" si="34"/>
        <v/>
      </c>
      <c r="BL117" t="str">
        <f t="shared" si="34"/>
        <v/>
      </c>
      <c r="BR117" t="str">
        <f t="shared" ref="BR117:BW126" si="35">IF($D117=0,"",IF(AND($H117=BR$85,$K117=BR$84)=TRUE,1,0))</f>
        <v/>
      </c>
      <c r="BS117" t="str">
        <f t="shared" si="35"/>
        <v/>
      </c>
      <c r="BT117" t="str">
        <f t="shared" si="35"/>
        <v/>
      </c>
      <c r="BU117" t="str">
        <f t="shared" si="35"/>
        <v/>
      </c>
      <c r="BV117" t="str">
        <f t="shared" si="35"/>
        <v/>
      </c>
      <c r="BW117" t="str">
        <f t="shared" si="35"/>
        <v/>
      </c>
    </row>
    <row r="118" spans="2:75" ht="15.75" thickBot="1" x14ac:dyDescent="0.25">
      <c r="B118" s="224" t="str">
        <f t="shared" si="16"/>
        <v xml:space="preserve"> </v>
      </c>
      <c r="C118" s="67"/>
      <c r="D118" s="67"/>
      <c r="E118" s="225"/>
      <c r="F118" s="226"/>
      <c r="G118" s="227" t="str">
        <f t="shared" si="17"/>
        <v/>
      </c>
      <c r="H118" s="228" t="str">
        <f t="shared" si="18"/>
        <v/>
      </c>
      <c r="I118" s="229"/>
      <c r="J118" s="167"/>
      <c r="K118" s="125"/>
      <c r="L118" s="230"/>
      <c r="M118" s="221"/>
      <c r="N118" s="231"/>
      <c r="O118" s="232"/>
      <c r="P118" s="233"/>
      <c r="Q118" s="234"/>
      <c r="R118" s="232"/>
      <c r="S118" s="233"/>
      <c r="T118" s="234"/>
      <c r="U118" s="232"/>
      <c r="V118" s="233"/>
      <c r="W118" s="234"/>
      <c r="X118" s="232"/>
      <c r="Y118" s="233"/>
      <c r="Z118" s="234"/>
      <c r="AA118" s="232"/>
      <c r="AB118" s="233"/>
      <c r="AC118" s="234"/>
      <c r="AD118" s="232"/>
      <c r="AE118" s="233"/>
      <c r="AF118" s="234"/>
      <c r="AG118" s="232"/>
      <c r="AH118" s="233"/>
      <c r="AI118" s="234"/>
      <c r="AJ118" s="232"/>
      <c r="AK118" s="233"/>
      <c r="AL118" s="234"/>
      <c r="AM118" s="232"/>
      <c r="AN118" s="233"/>
      <c r="AO118" s="234"/>
      <c r="AP118" s="130">
        <f t="shared" si="11"/>
        <v>0</v>
      </c>
      <c r="AQ118" s="235"/>
      <c r="AR118" s="235"/>
      <c r="AS118" s="67"/>
      <c r="AT118" s="172"/>
      <c r="AV118" s="145" t="str">
        <f t="shared" si="19"/>
        <v/>
      </c>
      <c r="AW118" s="145" t="str">
        <f t="shared" si="20"/>
        <v/>
      </c>
      <c r="AX118" s="145" t="str">
        <f t="shared" si="21"/>
        <v/>
      </c>
      <c r="AY118" s="145" t="str">
        <f t="shared" si="22"/>
        <v/>
      </c>
      <c r="AZ118" s="135">
        <f t="shared" si="23"/>
        <v>0</v>
      </c>
      <c r="BA118" s="145" t="str">
        <f t="shared" si="24"/>
        <v/>
      </c>
      <c r="BB118" s="145" t="str">
        <f t="shared" si="25"/>
        <v/>
      </c>
      <c r="BC118" s="145" t="str">
        <f t="shared" si="26"/>
        <v/>
      </c>
      <c r="BD118" s="145" t="str">
        <f t="shared" si="27"/>
        <v/>
      </c>
      <c r="BE118" s="145" t="str">
        <f t="shared" si="28"/>
        <v/>
      </c>
      <c r="BF118" s="135">
        <f t="shared" si="29"/>
        <v>0</v>
      </c>
      <c r="BG118" t="str">
        <f t="shared" si="34"/>
        <v/>
      </c>
      <c r="BH118" t="str">
        <f t="shared" si="34"/>
        <v/>
      </c>
      <c r="BI118" t="str">
        <f t="shared" si="34"/>
        <v/>
      </c>
      <c r="BJ118" t="str">
        <f t="shared" si="34"/>
        <v/>
      </c>
      <c r="BK118" t="str">
        <f t="shared" si="34"/>
        <v/>
      </c>
      <c r="BL118" t="str">
        <f t="shared" si="34"/>
        <v/>
      </c>
      <c r="BR118" t="str">
        <f t="shared" si="35"/>
        <v/>
      </c>
      <c r="BS118" t="str">
        <f t="shared" si="35"/>
        <v/>
      </c>
      <c r="BT118" t="str">
        <f t="shared" si="35"/>
        <v/>
      </c>
      <c r="BU118" t="str">
        <f t="shared" si="35"/>
        <v/>
      </c>
      <c r="BV118" t="str">
        <f t="shared" si="35"/>
        <v/>
      </c>
      <c r="BW118" t="str">
        <f t="shared" si="35"/>
        <v/>
      </c>
    </row>
    <row r="119" spans="2:75" ht="15.75" thickBot="1" x14ac:dyDescent="0.25">
      <c r="B119" s="224" t="str">
        <f t="shared" si="16"/>
        <v xml:space="preserve"> </v>
      </c>
      <c r="C119" s="67"/>
      <c r="D119" s="67"/>
      <c r="E119" s="225"/>
      <c r="F119" s="226"/>
      <c r="G119" s="227" t="str">
        <f t="shared" si="17"/>
        <v/>
      </c>
      <c r="H119" s="228" t="str">
        <f t="shared" si="18"/>
        <v/>
      </c>
      <c r="I119" s="229"/>
      <c r="J119" s="167"/>
      <c r="K119" s="125"/>
      <c r="L119" s="230"/>
      <c r="M119" s="221"/>
      <c r="N119" s="231"/>
      <c r="O119" s="232"/>
      <c r="P119" s="233"/>
      <c r="Q119" s="234"/>
      <c r="R119" s="232"/>
      <c r="S119" s="233"/>
      <c r="T119" s="234"/>
      <c r="U119" s="232"/>
      <c r="V119" s="233"/>
      <c r="W119" s="234"/>
      <c r="X119" s="232"/>
      <c r="Y119" s="233"/>
      <c r="Z119" s="234"/>
      <c r="AA119" s="232"/>
      <c r="AB119" s="233"/>
      <c r="AC119" s="234"/>
      <c r="AD119" s="232"/>
      <c r="AE119" s="233"/>
      <c r="AF119" s="234"/>
      <c r="AG119" s="232"/>
      <c r="AH119" s="233"/>
      <c r="AI119" s="234"/>
      <c r="AJ119" s="232"/>
      <c r="AK119" s="233"/>
      <c r="AL119" s="234"/>
      <c r="AM119" s="232"/>
      <c r="AN119" s="233"/>
      <c r="AO119" s="234"/>
      <c r="AP119" s="130">
        <f t="shared" si="11"/>
        <v>0</v>
      </c>
      <c r="AQ119" s="235"/>
      <c r="AR119" s="235"/>
      <c r="AS119" s="67"/>
      <c r="AT119" s="172"/>
      <c r="AV119" s="145" t="str">
        <f t="shared" si="19"/>
        <v/>
      </c>
      <c r="AW119" s="145" t="str">
        <f t="shared" si="20"/>
        <v/>
      </c>
      <c r="AX119" s="145" t="str">
        <f t="shared" si="21"/>
        <v/>
      </c>
      <c r="AY119" s="145" t="str">
        <f t="shared" si="22"/>
        <v/>
      </c>
      <c r="AZ119" s="135">
        <f t="shared" si="23"/>
        <v>0</v>
      </c>
      <c r="BA119" s="145" t="str">
        <f t="shared" si="24"/>
        <v/>
      </c>
      <c r="BB119" s="145" t="str">
        <f t="shared" si="25"/>
        <v/>
      </c>
      <c r="BC119" s="145" t="str">
        <f t="shared" si="26"/>
        <v/>
      </c>
      <c r="BD119" s="145" t="str">
        <f t="shared" si="27"/>
        <v/>
      </c>
      <c r="BE119" s="145" t="str">
        <f t="shared" si="28"/>
        <v/>
      </c>
      <c r="BF119" s="135">
        <f t="shared" si="29"/>
        <v>0</v>
      </c>
      <c r="BG119" t="str">
        <f t="shared" si="34"/>
        <v/>
      </c>
      <c r="BH119" t="str">
        <f t="shared" si="34"/>
        <v/>
      </c>
      <c r="BI119" t="str">
        <f t="shared" si="34"/>
        <v/>
      </c>
      <c r="BJ119" t="str">
        <f t="shared" si="34"/>
        <v/>
      </c>
      <c r="BK119" t="str">
        <f t="shared" si="34"/>
        <v/>
      </c>
      <c r="BL119" t="str">
        <f t="shared" si="34"/>
        <v/>
      </c>
      <c r="BR119" t="str">
        <f t="shared" si="35"/>
        <v/>
      </c>
      <c r="BS119" t="str">
        <f t="shared" si="35"/>
        <v/>
      </c>
      <c r="BT119" t="str">
        <f t="shared" si="35"/>
        <v/>
      </c>
      <c r="BU119" t="str">
        <f t="shared" si="35"/>
        <v/>
      </c>
      <c r="BV119" t="str">
        <f t="shared" si="35"/>
        <v/>
      </c>
      <c r="BW119" t="str">
        <f t="shared" si="35"/>
        <v/>
      </c>
    </row>
    <row r="120" spans="2:75" ht="15.75" thickBot="1" x14ac:dyDescent="0.25">
      <c r="B120" s="224" t="str">
        <f t="shared" si="16"/>
        <v xml:space="preserve"> </v>
      </c>
      <c r="C120" s="67"/>
      <c r="D120" s="67"/>
      <c r="E120" s="225"/>
      <c r="F120" s="226"/>
      <c r="G120" s="227" t="str">
        <f t="shared" si="17"/>
        <v/>
      </c>
      <c r="H120" s="228" t="str">
        <f t="shared" si="18"/>
        <v/>
      </c>
      <c r="I120" s="229"/>
      <c r="J120" s="167"/>
      <c r="K120" s="125"/>
      <c r="L120" s="230"/>
      <c r="M120" s="221"/>
      <c r="N120" s="231"/>
      <c r="O120" s="232"/>
      <c r="P120" s="233"/>
      <c r="Q120" s="234"/>
      <c r="R120" s="232"/>
      <c r="S120" s="233"/>
      <c r="T120" s="234"/>
      <c r="U120" s="232"/>
      <c r="V120" s="233"/>
      <c r="W120" s="234"/>
      <c r="X120" s="232"/>
      <c r="Y120" s="233"/>
      <c r="Z120" s="234"/>
      <c r="AA120" s="232"/>
      <c r="AB120" s="233"/>
      <c r="AC120" s="234"/>
      <c r="AD120" s="232"/>
      <c r="AE120" s="233"/>
      <c r="AF120" s="234"/>
      <c r="AG120" s="232"/>
      <c r="AH120" s="233"/>
      <c r="AI120" s="234"/>
      <c r="AJ120" s="232"/>
      <c r="AK120" s="233"/>
      <c r="AL120" s="234"/>
      <c r="AM120" s="232"/>
      <c r="AN120" s="233"/>
      <c r="AO120" s="234"/>
      <c r="AP120" s="130">
        <f t="shared" si="11"/>
        <v>0</v>
      </c>
      <c r="AQ120" s="235"/>
      <c r="AR120" s="235"/>
      <c r="AS120" s="67"/>
      <c r="AT120" s="172"/>
      <c r="AV120" s="145" t="str">
        <f t="shared" si="19"/>
        <v/>
      </c>
      <c r="AW120" s="145" t="str">
        <f t="shared" si="20"/>
        <v/>
      </c>
      <c r="AX120" s="145" t="str">
        <f t="shared" si="21"/>
        <v/>
      </c>
      <c r="AY120" s="145" t="str">
        <f t="shared" si="22"/>
        <v/>
      </c>
      <c r="AZ120" s="135">
        <f t="shared" si="23"/>
        <v>0</v>
      </c>
      <c r="BA120" s="145" t="str">
        <f t="shared" si="24"/>
        <v/>
      </c>
      <c r="BB120" s="145" t="str">
        <f t="shared" si="25"/>
        <v/>
      </c>
      <c r="BC120" s="145" t="str">
        <f t="shared" si="26"/>
        <v/>
      </c>
      <c r="BD120" s="145" t="str">
        <f t="shared" si="27"/>
        <v/>
      </c>
      <c r="BE120" s="145" t="str">
        <f t="shared" si="28"/>
        <v/>
      </c>
      <c r="BF120" s="135">
        <f t="shared" si="29"/>
        <v>0</v>
      </c>
      <c r="BG120" t="str">
        <f t="shared" si="34"/>
        <v/>
      </c>
      <c r="BH120" t="str">
        <f t="shared" si="34"/>
        <v/>
      </c>
      <c r="BI120" t="str">
        <f t="shared" si="34"/>
        <v/>
      </c>
      <c r="BJ120" t="str">
        <f t="shared" si="34"/>
        <v/>
      </c>
      <c r="BK120" t="str">
        <f t="shared" si="34"/>
        <v/>
      </c>
      <c r="BL120" t="str">
        <f t="shared" si="34"/>
        <v/>
      </c>
      <c r="BR120" t="str">
        <f t="shared" si="35"/>
        <v/>
      </c>
      <c r="BS120" t="str">
        <f t="shared" si="35"/>
        <v/>
      </c>
      <c r="BT120" t="str">
        <f t="shared" si="35"/>
        <v/>
      </c>
      <c r="BU120" t="str">
        <f t="shared" si="35"/>
        <v/>
      </c>
      <c r="BV120" t="str">
        <f t="shared" si="35"/>
        <v/>
      </c>
      <c r="BW120" t="str">
        <f t="shared" si="35"/>
        <v/>
      </c>
    </row>
    <row r="121" spans="2:75" ht="15.75" thickBot="1" x14ac:dyDescent="0.25">
      <c r="B121" s="224" t="str">
        <f t="shared" si="16"/>
        <v xml:space="preserve"> </v>
      </c>
      <c r="C121" s="67"/>
      <c r="D121" s="67"/>
      <c r="E121" s="225"/>
      <c r="F121" s="226"/>
      <c r="G121" s="227" t="str">
        <f t="shared" si="17"/>
        <v/>
      </c>
      <c r="H121" s="228" t="str">
        <f t="shared" si="18"/>
        <v/>
      </c>
      <c r="I121" s="229"/>
      <c r="J121" s="167"/>
      <c r="K121" s="125"/>
      <c r="L121" s="230"/>
      <c r="M121" s="221"/>
      <c r="N121" s="231"/>
      <c r="O121" s="232"/>
      <c r="P121" s="233"/>
      <c r="Q121" s="234"/>
      <c r="R121" s="232"/>
      <c r="S121" s="233"/>
      <c r="T121" s="234"/>
      <c r="U121" s="232"/>
      <c r="V121" s="233"/>
      <c r="W121" s="234"/>
      <c r="X121" s="232"/>
      <c r="Y121" s="233"/>
      <c r="Z121" s="234"/>
      <c r="AA121" s="232"/>
      <c r="AB121" s="233"/>
      <c r="AC121" s="234"/>
      <c r="AD121" s="232"/>
      <c r="AE121" s="233"/>
      <c r="AF121" s="234"/>
      <c r="AG121" s="232"/>
      <c r="AH121" s="233"/>
      <c r="AI121" s="234"/>
      <c r="AJ121" s="232"/>
      <c r="AK121" s="233"/>
      <c r="AL121" s="234"/>
      <c r="AM121" s="232"/>
      <c r="AN121" s="233"/>
      <c r="AO121" s="234"/>
      <c r="AP121" s="130">
        <f t="shared" si="11"/>
        <v>0</v>
      </c>
      <c r="AQ121" s="235"/>
      <c r="AR121" s="235"/>
      <c r="AS121" s="67"/>
      <c r="AT121" s="172"/>
      <c r="AV121" s="145" t="str">
        <f t="shared" si="19"/>
        <v/>
      </c>
      <c r="AW121" s="145" t="str">
        <f t="shared" si="20"/>
        <v/>
      </c>
      <c r="AX121" s="145" t="str">
        <f t="shared" si="21"/>
        <v/>
      </c>
      <c r="AY121" s="145" t="str">
        <f t="shared" si="22"/>
        <v/>
      </c>
      <c r="AZ121" s="135">
        <f t="shared" si="23"/>
        <v>0</v>
      </c>
      <c r="BA121" s="145" t="str">
        <f t="shared" si="24"/>
        <v/>
      </c>
      <c r="BB121" s="145" t="str">
        <f t="shared" si="25"/>
        <v/>
      </c>
      <c r="BC121" s="145" t="str">
        <f t="shared" si="26"/>
        <v/>
      </c>
      <c r="BD121" s="145" t="str">
        <f t="shared" si="27"/>
        <v/>
      </c>
      <c r="BE121" s="145" t="str">
        <f t="shared" si="28"/>
        <v/>
      </c>
      <c r="BF121" s="135">
        <f t="shared" si="29"/>
        <v>0</v>
      </c>
      <c r="BG121" t="str">
        <f t="shared" si="34"/>
        <v/>
      </c>
      <c r="BH121" t="str">
        <f t="shared" si="34"/>
        <v/>
      </c>
      <c r="BI121" t="str">
        <f t="shared" si="34"/>
        <v/>
      </c>
      <c r="BJ121" t="str">
        <f t="shared" si="34"/>
        <v/>
      </c>
      <c r="BK121" t="str">
        <f t="shared" si="34"/>
        <v/>
      </c>
      <c r="BL121" t="str">
        <f t="shared" si="34"/>
        <v/>
      </c>
      <c r="BR121" t="str">
        <f t="shared" si="35"/>
        <v/>
      </c>
      <c r="BS121" t="str">
        <f t="shared" si="35"/>
        <v/>
      </c>
      <c r="BT121" t="str">
        <f t="shared" si="35"/>
        <v/>
      </c>
      <c r="BU121" t="str">
        <f t="shared" si="35"/>
        <v/>
      </c>
      <c r="BV121" t="str">
        <f t="shared" si="35"/>
        <v/>
      </c>
      <c r="BW121" t="str">
        <f t="shared" si="35"/>
        <v/>
      </c>
    </row>
    <row r="122" spans="2:75" ht="15.75" thickBot="1" x14ac:dyDescent="0.25">
      <c r="B122" s="224" t="str">
        <f t="shared" si="16"/>
        <v xml:space="preserve"> </v>
      </c>
      <c r="C122" s="67"/>
      <c r="D122" s="67"/>
      <c r="E122" s="225"/>
      <c r="F122" s="226"/>
      <c r="G122" s="227" t="str">
        <f t="shared" si="17"/>
        <v/>
      </c>
      <c r="H122" s="228" t="str">
        <f t="shared" si="18"/>
        <v/>
      </c>
      <c r="I122" s="229"/>
      <c r="J122" s="167"/>
      <c r="K122" s="125"/>
      <c r="L122" s="230"/>
      <c r="M122" s="221"/>
      <c r="N122" s="231"/>
      <c r="O122" s="232"/>
      <c r="P122" s="233"/>
      <c r="Q122" s="234"/>
      <c r="R122" s="232"/>
      <c r="S122" s="233"/>
      <c r="T122" s="234"/>
      <c r="U122" s="232"/>
      <c r="V122" s="233"/>
      <c r="W122" s="234"/>
      <c r="X122" s="232"/>
      <c r="Y122" s="233"/>
      <c r="Z122" s="234"/>
      <c r="AA122" s="232"/>
      <c r="AB122" s="233"/>
      <c r="AC122" s="234"/>
      <c r="AD122" s="232"/>
      <c r="AE122" s="233"/>
      <c r="AF122" s="234"/>
      <c r="AG122" s="232"/>
      <c r="AH122" s="233"/>
      <c r="AI122" s="234"/>
      <c r="AJ122" s="232"/>
      <c r="AK122" s="233"/>
      <c r="AL122" s="234"/>
      <c r="AM122" s="232"/>
      <c r="AN122" s="233"/>
      <c r="AO122" s="234"/>
      <c r="AP122" s="130">
        <f t="shared" si="11"/>
        <v>0</v>
      </c>
      <c r="AQ122" s="235"/>
      <c r="AR122" s="235"/>
      <c r="AS122" s="67"/>
      <c r="AT122" s="172"/>
      <c r="AV122" s="145" t="str">
        <f t="shared" si="19"/>
        <v/>
      </c>
      <c r="AW122" s="145" t="str">
        <f t="shared" si="20"/>
        <v/>
      </c>
      <c r="AX122" s="145" t="str">
        <f t="shared" si="21"/>
        <v/>
      </c>
      <c r="AY122" s="145" t="str">
        <f t="shared" si="22"/>
        <v/>
      </c>
      <c r="AZ122" s="135">
        <f t="shared" si="23"/>
        <v>0</v>
      </c>
      <c r="BA122" s="145" t="str">
        <f t="shared" si="24"/>
        <v/>
      </c>
      <c r="BB122" s="145" t="str">
        <f t="shared" si="25"/>
        <v/>
      </c>
      <c r="BC122" s="145" t="str">
        <f t="shared" si="26"/>
        <v/>
      </c>
      <c r="BD122" s="145" t="str">
        <f t="shared" si="27"/>
        <v/>
      </c>
      <c r="BE122" s="145" t="str">
        <f t="shared" si="28"/>
        <v/>
      </c>
      <c r="BF122" s="135">
        <f t="shared" si="29"/>
        <v>0</v>
      </c>
      <c r="BG122" t="str">
        <f t="shared" si="34"/>
        <v/>
      </c>
      <c r="BH122" t="str">
        <f t="shared" si="34"/>
        <v/>
      </c>
      <c r="BI122" t="str">
        <f t="shared" si="34"/>
        <v/>
      </c>
      <c r="BJ122" t="str">
        <f t="shared" si="34"/>
        <v/>
      </c>
      <c r="BK122" t="str">
        <f t="shared" si="34"/>
        <v/>
      </c>
      <c r="BL122" t="str">
        <f t="shared" si="34"/>
        <v/>
      </c>
      <c r="BR122" t="str">
        <f t="shared" si="35"/>
        <v/>
      </c>
      <c r="BS122" t="str">
        <f t="shared" si="35"/>
        <v/>
      </c>
      <c r="BT122" t="str">
        <f t="shared" si="35"/>
        <v/>
      </c>
      <c r="BU122" t="str">
        <f t="shared" si="35"/>
        <v/>
      </c>
      <c r="BV122" t="str">
        <f t="shared" si="35"/>
        <v/>
      </c>
      <c r="BW122" t="str">
        <f t="shared" si="35"/>
        <v/>
      </c>
    </row>
    <row r="123" spans="2:75" ht="15.75" thickBot="1" x14ac:dyDescent="0.25">
      <c r="B123" s="224" t="str">
        <f t="shared" si="16"/>
        <v xml:space="preserve"> </v>
      </c>
      <c r="C123" s="67"/>
      <c r="D123" s="67"/>
      <c r="E123" s="225"/>
      <c r="F123" s="226"/>
      <c r="G123" s="227" t="str">
        <f t="shared" si="17"/>
        <v/>
      </c>
      <c r="H123" s="228" t="str">
        <f t="shared" si="18"/>
        <v/>
      </c>
      <c r="I123" s="229"/>
      <c r="J123" s="167"/>
      <c r="K123" s="125"/>
      <c r="L123" s="230"/>
      <c r="M123" s="221"/>
      <c r="N123" s="231"/>
      <c r="O123" s="232"/>
      <c r="P123" s="233"/>
      <c r="Q123" s="234"/>
      <c r="R123" s="232"/>
      <c r="S123" s="233"/>
      <c r="T123" s="234"/>
      <c r="U123" s="232"/>
      <c r="V123" s="233"/>
      <c r="W123" s="234"/>
      <c r="X123" s="232"/>
      <c r="Y123" s="233"/>
      <c r="Z123" s="234"/>
      <c r="AA123" s="232"/>
      <c r="AB123" s="233"/>
      <c r="AC123" s="234"/>
      <c r="AD123" s="232"/>
      <c r="AE123" s="233"/>
      <c r="AF123" s="234"/>
      <c r="AG123" s="232"/>
      <c r="AH123" s="233"/>
      <c r="AI123" s="234"/>
      <c r="AJ123" s="232"/>
      <c r="AK123" s="233"/>
      <c r="AL123" s="234"/>
      <c r="AM123" s="232"/>
      <c r="AN123" s="233"/>
      <c r="AO123" s="234"/>
      <c r="AP123" s="130">
        <f t="shared" si="11"/>
        <v>0</v>
      </c>
      <c r="AQ123" s="235"/>
      <c r="AR123" s="235"/>
      <c r="AS123" s="67"/>
      <c r="AT123" s="172"/>
      <c r="AV123" s="145" t="str">
        <f t="shared" si="19"/>
        <v/>
      </c>
      <c r="AW123" s="145" t="str">
        <f t="shared" si="20"/>
        <v/>
      </c>
      <c r="AX123" s="145" t="str">
        <f t="shared" si="21"/>
        <v/>
      </c>
      <c r="AY123" s="145" t="str">
        <f t="shared" si="22"/>
        <v/>
      </c>
      <c r="AZ123" s="135">
        <f t="shared" si="23"/>
        <v>0</v>
      </c>
      <c r="BA123" s="145" t="str">
        <f t="shared" si="24"/>
        <v/>
      </c>
      <c r="BB123" s="145" t="str">
        <f t="shared" si="25"/>
        <v/>
      </c>
      <c r="BC123" s="145" t="str">
        <f t="shared" si="26"/>
        <v/>
      </c>
      <c r="BD123" s="145" t="str">
        <f t="shared" si="27"/>
        <v/>
      </c>
      <c r="BE123" s="145" t="str">
        <f t="shared" si="28"/>
        <v/>
      </c>
      <c r="BF123" s="135">
        <f t="shared" si="29"/>
        <v>0</v>
      </c>
      <c r="BG123" t="str">
        <f t="shared" si="34"/>
        <v/>
      </c>
      <c r="BH123" t="str">
        <f t="shared" si="34"/>
        <v/>
      </c>
      <c r="BI123" t="str">
        <f t="shared" si="34"/>
        <v/>
      </c>
      <c r="BJ123" t="str">
        <f t="shared" si="34"/>
        <v/>
      </c>
      <c r="BK123" t="str">
        <f t="shared" si="34"/>
        <v/>
      </c>
      <c r="BL123" t="str">
        <f t="shared" si="34"/>
        <v/>
      </c>
      <c r="BR123" t="str">
        <f t="shared" si="35"/>
        <v/>
      </c>
      <c r="BS123" t="str">
        <f t="shared" si="35"/>
        <v/>
      </c>
      <c r="BT123" t="str">
        <f t="shared" si="35"/>
        <v/>
      </c>
      <c r="BU123" t="str">
        <f t="shared" si="35"/>
        <v/>
      </c>
      <c r="BV123" t="str">
        <f t="shared" si="35"/>
        <v/>
      </c>
      <c r="BW123" t="str">
        <f t="shared" si="35"/>
        <v/>
      </c>
    </row>
    <row r="124" spans="2:75" ht="15.75" thickBot="1" x14ac:dyDescent="0.25">
      <c r="B124" s="224" t="str">
        <f t="shared" si="16"/>
        <v xml:space="preserve"> </v>
      </c>
      <c r="C124" s="67"/>
      <c r="D124" s="67"/>
      <c r="E124" s="225"/>
      <c r="F124" s="226"/>
      <c r="G124" s="227" t="str">
        <f t="shared" si="17"/>
        <v/>
      </c>
      <c r="H124" s="228" t="str">
        <f t="shared" si="18"/>
        <v/>
      </c>
      <c r="I124" s="229"/>
      <c r="J124" s="167"/>
      <c r="K124" s="125"/>
      <c r="L124" s="230"/>
      <c r="M124" s="221"/>
      <c r="N124" s="231"/>
      <c r="O124" s="232"/>
      <c r="P124" s="233"/>
      <c r="Q124" s="234"/>
      <c r="R124" s="232"/>
      <c r="S124" s="233"/>
      <c r="T124" s="234"/>
      <c r="U124" s="232"/>
      <c r="V124" s="233"/>
      <c r="W124" s="234"/>
      <c r="X124" s="232"/>
      <c r="Y124" s="233"/>
      <c r="Z124" s="234"/>
      <c r="AA124" s="232"/>
      <c r="AB124" s="233"/>
      <c r="AC124" s="234"/>
      <c r="AD124" s="232"/>
      <c r="AE124" s="233"/>
      <c r="AF124" s="234"/>
      <c r="AG124" s="232"/>
      <c r="AH124" s="233"/>
      <c r="AI124" s="234"/>
      <c r="AJ124" s="232"/>
      <c r="AK124" s="233"/>
      <c r="AL124" s="234"/>
      <c r="AM124" s="232"/>
      <c r="AN124" s="233"/>
      <c r="AO124" s="234"/>
      <c r="AP124" s="130">
        <f t="shared" si="11"/>
        <v>0</v>
      </c>
      <c r="AQ124" s="235"/>
      <c r="AR124" s="235"/>
      <c r="AS124" s="67"/>
      <c r="AT124" s="172"/>
      <c r="AV124" s="145" t="str">
        <f t="shared" si="19"/>
        <v/>
      </c>
      <c r="AW124" s="145" t="str">
        <f t="shared" si="20"/>
        <v/>
      </c>
      <c r="AX124" s="145" t="str">
        <f t="shared" si="21"/>
        <v/>
      </c>
      <c r="AY124" s="145" t="str">
        <f t="shared" si="22"/>
        <v/>
      </c>
      <c r="AZ124" s="135">
        <f t="shared" si="23"/>
        <v>0</v>
      </c>
      <c r="BA124" s="145" t="str">
        <f t="shared" si="24"/>
        <v/>
      </c>
      <c r="BB124" s="145" t="str">
        <f t="shared" si="25"/>
        <v/>
      </c>
      <c r="BC124" s="145" t="str">
        <f t="shared" si="26"/>
        <v/>
      </c>
      <c r="BD124" s="145" t="str">
        <f t="shared" si="27"/>
        <v/>
      </c>
      <c r="BE124" s="145" t="str">
        <f t="shared" si="28"/>
        <v/>
      </c>
      <c r="BF124" s="135">
        <f t="shared" si="29"/>
        <v>0</v>
      </c>
      <c r="BG124" t="str">
        <f t="shared" si="34"/>
        <v/>
      </c>
      <c r="BH124" t="str">
        <f t="shared" si="34"/>
        <v/>
      </c>
      <c r="BI124" t="str">
        <f t="shared" si="34"/>
        <v/>
      </c>
      <c r="BJ124" t="str">
        <f t="shared" si="34"/>
        <v/>
      </c>
      <c r="BK124" t="str">
        <f t="shared" si="34"/>
        <v/>
      </c>
      <c r="BL124" t="str">
        <f t="shared" si="34"/>
        <v/>
      </c>
      <c r="BR124" t="str">
        <f t="shared" si="35"/>
        <v/>
      </c>
      <c r="BS124" t="str">
        <f t="shared" si="35"/>
        <v/>
      </c>
      <c r="BT124" t="str">
        <f t="shared" si="35"/>
        <v/>
      </c>
      <c r="BU124" t="str">
        <f t="shared" si="35"/>
        <v/>
      </c>
      <c r="BV124" t="str">
        <f t="shared" si="35"/>
        <v/>
      </c>
      <c r="BW124" t="str">
        <f t="shared" si="35"/>
        <v/>
      </c>
    </row>
    <row r="125" spans="2:75" ht="15.75" thickBot="1" x14ac:dyDescent="0.25">
      <c r="B125" s="224" t="str">
        <f t="shared" si="16"/>
        <v xml:space="preserve"> </v>
      </c>
      <c r="C125" s="67"/>
      <c r="D125" s="67"/>
      <c r="E125" s="225"/>
      <c r="F125" s="226"/>
      <c r="G125" s="227" t="str">
        <f t="shared" si="17"/>
        <v/>
      </c>
      <c r="H125" s="228" t="str">
        <f t="shared" si="18"/>
        <v/>
      </c>
      <c r="I125" s="229"/>
      <c r="J125" s="167"/>
      <c r="K125" s="125"/>
      <c r="L125" s="230"/>
      <c r="M125" s="221"/>
      <c r="N125" s="231"/>
      <c r="O125" s="232"/>
      <c r="P125" s="233"/>
      <c r="Q125" s="234"/>
      <c r="R125" s="232"/>
      <c r="S125" s="233"/>
      <c r="T125" s="234"/>
      <c r="U125" s="232"/>
      <c r="V125" s="233"/>
      <c r="W125" s="234"/>
      <c r="X125" s="232"/>
      <c r="Y125" s="233"/>
      <c r="Z125" s="234"/>
      <c r="AA125" s="232"/>
      <c r="AB125" s="233"/>
      <c r="AC125" s="234"/>
      <c r="AD125" s="232"/>
      <c r="AE125" s="233"/>
      <c r="AF125" s="234"/>
      <c r="AG125" s="232"/>
      <c r="AH125" s="233"/>
      <c r="AI125" s="234"/>
      <c r="AJ125" s="232"/>
      <c r="AK125" s="233"/>
      <c r="AL125" s="234"/>
      <c r="AM125" s="232"/>
      <c r="AN125" s="233"/>
      <c r="AO125" s="234"/>
      <c r="AP125" s="130">
        <f t="shared" si="11"/>
        <v>0</v>
      </c>
      <c r="AQ125" s="235"/>
      <c r="AR125" s="235"/>
      <c r="AS125" s="67"/>
      <c r="AT125" s="172"/>
      <c r="AV125" s="145" t="str">
        <f t="shared" si="19"/>
        <v/>
      </c>
      <c r="AW125" s="145" t="str">
        <f t="shared" si="20"/>
        <v/>
      </c>
      <c r="AX125" s="145" t="str">
        <f t="shared" si="21"/>
        <v/>
      </c>
      <c r="AY125" s="145" t="str">
        <f t="shared" si="22"/>
        <v/>
      </c>
      <c r="AZ125" s="135">
        <f t="shared" si="23"/>
        <v>0</v>
      </c>
      <c r="BA125" s="145" t="str">
        <f t="shared" si="24"/>
        <v/>
      </c>
      <c r="BB125" s="145" t="str">
        <f t="shared" si="25"/>
        <v/>
      </c>
      <c r="BC125" s="145" t="str">
        <f t="shared" si="26"/>
        <v/>
      </c>
      <c r="BD125" s="145" t="str">
        <f t="shared" si="27"/>
        <v/>
      </c>
      <c r="BE125" s="145" t="str">
        <f t="shared" si="28"/>
        <v/>
      </c>
      <c r="BF125" s="135">
        <f t="shared" si="29"/>
        <v>0</v>
      </c>
      <c r="BG125" t="str">
        <f t="shared" si="34"/>
        <v/>
      </c>
      <c r="BH125" t="str">
        <f t="shared" si="34"/>
        <v/>
      </c>
      <c r="BI125" t="str">
        <f t="shared" si="34"/>
        <v/>
      </c>
      <c r="BJ125" t="str">
        <f t="shared" si="34"/>
        <v/>
      </c>
      <c r="BK125" t="str">
        <f t="shared" si="34"/>
        <v/>
      </c>
      <c r="BL125" t="str">
        <f t="shared" si="34"/>
        <v/>
      </c>
      <c r="BR125" t="str">
        <f t="shared" si="35"/>
        <v/>
      </c>
      <c r="BS125" t="str">
        <f t="shared" si="35"/>
        <v/>
      </c>
      <c r="BT125" t="str">
        <f t="shared" si="35"/>
        <v/>
      </c>
      <c r="BU125" t="str">
        <f t="shared" si="35"/>
        <v/>
      </c>
      <c r="BV125" t="str">
        <f t="shared" si="35"/>
        <v/>
      </c>
      <c r="BW125" t="str">
        <f t="shared" si="35"/>
        <v/>
      </c>
    </row>
    <row r="126" spans="2:75" ht="15.75" thickBot="1" x14ac:dyDescent="0.25">
      <c r="B126" s="224" t="str">
        <f t="shared" si="16"/>
        <v xml:space="preserve"> </v>
      </c>
      <c r="C126" s="67"/>
      <c r="D126" s="67"/>
      <c r="E126" s="225"/>
      <c r="F126" s="226"/>
      <c r="G126" s="227" t="str">
        <f t="shared" si="17"/>
        <v/>
      </c>
      <c r="H126" s="228" t="str">
        <f t="shared" si="18"/>
        <v/>
      </c>
      <c r="I126" s="229"/>
      <c r="J126" s="167"/>
      <c r="K126" s="125"/>
      <c r="L126" s="230"/>
      <c r="M126" s="221"/>
      <c r="N126" s="231"/>
      <c r="O126" s="232"/>
      <c r="P126" s="233"/>
      <c r="Q126" s="234"/>
      <c r="R126" s="232"/>
      <c r="S126" s="233"/>
      <c r="T126" s="234"/>
      <c r="U126" s="232"/>
      <c r="V126" s="233"/>
      <c r="W126" s="234"/>
      <c r="X126" s="232"/>
      <c r="Y126" s="233"/>
      <c r="Z126" s="234"/>
      <c r="AA126" s="232"/>
      <c r="AB126" s="233"/>
      <c r="AC126" s="234"/>
      <c r="AD126" s="232"/>
      <c r="AE126" s="233"/>
      <c r="AF126" s="234"/>
      <c r="AG126" s="232"/>
      <c r="AH126" s="233"/>
      <c r="AI126" s="234"/>
      <c r="AJ126" s="232"/>
      <c r="AK126" s="233"/>
      <c r="AL126" s="234"/>
      <c r="AM126" s="232"/>
      <c r="AN126" s="233"/>
      <c r="AO126" s="234"/>
      <c r="AP126" s="130">
        <f t="shared" si="11"/>
        <v>0</v>
      </c>
      <c r="AQ126" s="235"/>
      <c r="AR126" s="235"/>
      <c r="AS126" s="67"/>
      <c r="AT126" s="172"/>
      <c r="AV126" s="145" t="str">
        <f t="shared" si="19"/>
        <v/>
      </c>
      <c r="AW126" s="145" t="str">
        <f t="shared" si="20"/>
        <v/>
      </c>
      <c r="AX126" s="145" t="str">
        <f t="shared" si="21"/>
        <v/>
      </c>
      <c r="AY126" s="145" t="str">
        <f t="shared" si="22"/>
        <v/>
      </c>
      <c r="AZ126" s="135">
        <f t="shared" si="23"/>
        <v>0</v>
      </c>
      <c r="BA126" s="145" t="str">
        <f t="shared" si="24"/>
        <v/>
      </c>
      <c r="BB126" s="145" t="str">
        <f t="shared" si="25"/>
        <v/>
      </c>
      <c r="BC126" s="145" t="str">
        <f t="shared" si="26"/>
        <v/>
      </c>
      <c r="BD126" s="145" t="str">
        <f t="shared" si="27"/>
        <v/>
      </c>
      <c r="BE126" s="145" t="str">
        <f t="shared" si="28"/>
        <v/>
      </c>
      <c r="BF126" s="135">
        <f t="shared" si="29"/>
        <v>0</v>
      </c>
      <c r="BG126" t="str">
        <f t="shared" si="34"/>
        <v/>
      </c>
      <c r="BH126" t="str">
        <f t="shared" si="34"/>
        <v/>
      </c>
      <c r="BI126" t="str">
        <f t="shared" si="34"/>
        <v/>
      </c>
      <c r="BJ126" t="str">
        <f t="shared" si="34"/>
        <v/>
      </c>
      <c r="BK126" t="str">
        <f t="shared" si="34"/>
        <v/>
      </c>
      <c r="BL126" t="str">
        <f t="shared" si="34"/>
        <v/>
      </c>
      <c r="BR126" t="str">
        <f t="shared" si="35"/>
        <v/>
      </c>
      <c r="BS126" t="str">
        <f t="shared" si="35"/>
        <v/>
      </c>
      <c r="BT126" t="str">
        <f t="shared" si="35"/>
        <v/>
      </c>
      <c r="BU126" t="str">
        <f t="shared" si="35"/>
        <v/>
      </c>
      <c r="BV126" t="str">
        <f t="shared" si="35"/>
        <v/>
      </c>
      <c r="BW126" t="str">
        <f t="shared" si="35"/>
        <v/>
      </c>
    </row>
    <row r="127" spans="2:75" ht="15.75" thickBot="1" x14ac:dyDescent="0.25">
      <c r="B127" s="224" t="str">
        <f t="shared" si="16"/>
        <v xml:space="preserve"> </v>
      </c>
      <c r="C127" s="67"/>
      <c r="D127" s="67"/>
      <c r="E127" s="225"/>
      <c r="F127" s="226"/>
      <c r="G127" s="227" t="str">
        <f t="shared" si="17"/>
        <v/>
      </c>
      <c r="H127" s="228" t="str">
        <f t="shared" si="18"/>
        <v/>
      </c>
      <c r="I127" s="229"/>
      <c r="J127" s="167"/>
      <c r="K127" s="125"/>
      <c r="L127" s="230"/>
      <c r="M127" s="221"/>
      <c r="N127" s="231"/>
      <c r="O127" s="232"/>
      <c r="P127" s="233"/>
      <c r="Q127" s="234"/>
      <c r="R127" s="232"/>
      <c r="S127" s="233"/>
      <c r="T127" s="234"/>
      <c r="U127" s="232"/>
      <c r="V127" s="233"/>
      <c r="W127" s="234"/>
      <c r="X127" s="232"/>
      <c r="Y127" s="233"/>
      <c r="Z127" s="234"/>
      <c r="AA127" s="232"/>
      <c r="AB127" s="233"/>
      <c r="AC127" s="234"/>
      <c r="AD127" s="232"/>
      <c r="AE127" s="233"/>
      <c r="AF127" s="234"/>
      <c r="AG127" s="232"/>
      <c r="AH127" s="233"/>
      <c r="AI127" s="234"/>
      <c r="AJ127" s="232"/>
      <c r="AK127" s="233"/>
      <c r="AL127" s="234"/>
      <c r="AM127" s="232"/>
      <c r="AN127" s="233"/>
      <c r="AO127" s="234"/>
      <c r="AP127" s="130">
        <f t="shared" si="11"/>
        <v>0</v>
      </c>
      <c r="AQ127" s="235"/>
      <c r="AR127" s="235"/>
      <c r="AS127" s="67"/>
      <c r="AT127" s="172"/>
      <c r="AV127" s="145" t="str">
        <f t="shared" si="19"/>
        <v/>
      </c>
      <c r="AW127" s="145" t="str">
        <f t="shared" si="20"/>
        <v/>
      </c>
      <c r="AX127" s="145" t="str">
        <f t="shared" si="21"/>
        <v/>
      </c>
      <c r="AY127" s="145" t="str">
        <f t="shared" si="22"/>
        <v/>
      </c>
      <c r="AZ127" s="135">
        <f t="shared" si="23"/>
        <v>0</v>
      </c>
      <c r="BA127" s="145" t="str">
        <f t="shared" si="24"/>
        <v/>
      </c>
      <c r="BB127" s="145" t="str">
        <f t="shared" si="25"/>
        <v/>
      </c>
      <c r="BC127" s="145" t="str">
        <f t="shared" si="26"/>
        <v/>
      </c>
      <c r="BD127" s="145" t="str">
        <f t="shared" si="27"/>
        <v/>
      </c>
      <c r="BE127" s="145" t="str">
        <f t="shared" si="28"/>
        <v/>
      </c>
      <c r="BF127" s="135">
        <f t="shared" si="29"/>
        <v>0</v>
      </c>
      <c r="BG127" t="str">
        <f t="shared" ref="BG127:BL136" si="36">IF($D127=0,"",IF(AND($G127=BG$85,$K127=BG$84)=TRUE,1,0))</f>
        <v/>
      </c>
      <c r="BH127" t="str">
        <f t="shared" si="36"/>
        <v/>
      </c>
      <c r="BI127" t="str">
        <f t="shared" si="36"/>
        <v/>
      </c>
      <c r="BJ127" t="str">
        <f t="shared" si="36"/>
        <v/>
      </c>
      <c r="BK127" t="str">
        <f t="shared" si="36"/>
        <v/>
      </c>
      <c r="BL127" t="str">
        <f t="shared" si="36"/>
        <v/>
      </c>
      <c r="BR127" t="str">
        <f t="shared" ref="BR127:BW136" si="37">IF($D127=0,"",IF(AND($H127=BR$85,$K127=BR$84)=TRUE,1,0))</f>
        <v/>
      </c>
      <c r="BS127" t="str">
        <f t="shared" si="37"/>
        <v/>
      </c>
      <c r="BT127" t="str">
        <f t="shared" si="37"/>
        <v/>
      </c>
      <c r="BU127" t="str">
        <f t="shared" si="37"/>
        <v/>
      </c>
      <c r="BV127" t="str">
        <f t="shared" si="37"/>
        <v/>
      </c>
      <c r="BW127" t="str">
        <f t="shared" si="37"/>
        <v/>
      </c>
    </row>
    <row r="128" spans="2:75" ht="15.75" thickBot="1" x14ac:dyDescent="0.25">
      <c r="B128" s="224" t="str">
        <f t="shared" si="16"/>
        <v xml:space="preserve"> </v>
      </c>
      <c r="C128" s="67"/>
      <c r="D128" s="67"/>
      <c r="E128" s="225"/>
      <c r="F128" s="226"/>
      <c r="G128" s="227" t="str">
        <f t="shared" si="17"/>
        <v/>
      </c>
      <c r="H128" s="228" t="str">
        <f t="shared" si="18"/>
        <v/>
      </c>
      <c r="I128" s="229"/>
      <c r="J128" s="167"/>
      <c r="K128" s="125"/>
      <c r="L128" s="230"/>
      <c r="M128" s="221"/>
      <c r="N128" s="231"/>
      <c r="O128" s="232"/>
      <c r="P128" s="233"/>
      <c r="Q128" s="234"/>
      <c r="R128" s="232"/>
      <c r="S128" s="233"/>
      <c r="T128" s="234"/>
      <c r="U128" s="232"/>
      <c r="V128" s="233"/>
      <c r="W128" s="234"/>
      <c r="X128" s="232"/>
      <c r="Y128" s="233"/>
      <c r="Z128" s="234"/>
      <c r="AA128" s="232"/>
      <c r="AB128" s="233"/>
      <c r="AC128" s="234"/>
      <c r="AD128" s="232"/>
      <c r="AE128" s="233"/>
      <c r="AF128" s="234"/>
      <c r="AG128" s="232"/>
      <c r="AH128" s="233"/>
      <c r="AI128" s="234"/>
      <c r="AJ128" s="232"/>
      <c r="AK128" s="233"/>
      <c r="AL128" s="234"/>
      <c r="AM128" s="232"/>
      <c r="AN128" s="233"/>
      <c r="AO128" s="234"/>
      <c r="AP128" s="130">
        <f t="shared" si="11"/>
        <v>0</v>
      </c>
      <c r="AQ128" s="235"/>
      <c r="AR128" s="235"/>
      <c r="AS128" s="67"/>
      <c r="AT128" s="172"/>
      <c r="AV128" s="145" t="str">
        <f t="shared" si="19"/>
        <v/>
      </c>
      <c r="AW128" s="145" t="str">
        <f t="shared" si="20"/>
        <v/>
      </c>
      <c r="AX128" s="145" t="str">
        <f t="shared" si="21"/>
        <v/>
      </c>
      <c r="AY128" s="145" t="str">
        <f t="shared" si="22"/>
        <v/>
      </c>
      <c r="AZ128" s="135">
        <f t="shared" si="23"/>
        <v>0</v>
      </c>
      <c r="BA128" s="145" t="str">
        <f t="shared" si="24"/>
        <v/>
      </c>
      <c r="BB128" s="145" t="str">
        <f t="shared" si="25"/>
        <v/>
      </c>
      <c r="BC128" s="145" t="str">
        <f t="shared" si="26"/>
        <v/>
      </c>
      <c r="BD128" s="145" t="str">
        <f t="shared" si="27"/>
        <v/>
      </c>
      <c r="BE128" s="145" t="str">
        <f t="shared" si="28"/>
        <v/>
      </c>
      <c r="BF128" s="135">
        <f t="shared" si="29"/>
        <v>0</v>
      </c>
      <c r="BG128" t="str">
        <f t="shared" si="36"/>
        <v/>
      </c>
      <c r="BH128" t="str">
        <f t="shared" si="36"/>
        <v/>
      </c>
      <c r="BI128" t="str">
        <f t="shared" si="36"/>
        <v/>
      </c>
      <c r="BJ128" t="str">
        <f t="shared" si="36"/>
        <v/>
      </c>
      <c r="BK128" t="str">
        <f t="shared" si="36"/>
        <v/>
      </c>
      <c r="BL128" t="str">
        <f t="shared" si="36"/>
        <v/>
      </c>
      <c r="BR128" t="str">
        <f t="shared" si="37"/>
        <v/>
      </c>
      <c r="BS128" t="str">
        <f t="shared" si="37"/>
        <v/>
      </c>
      <c r="BT128" t="str">
        <f t="shared" si="37"/>
        <v/>
      </c>
      <c r="BU128" t="str">
        <f t="shared" si="37"/>
        <v/>
      </c>
      <c r="BV128" t="str">
        <f t="shared" si="37"/>
        <v/>
      </c>
      <c r="BW128" t="str">
        <f t="shared" si="37"/>
        <v/>
      </c>
    </row>
    <row r="129" spans="2:75" ht="15.75" thickBot="1" x14ac:dyDescent="0.25">
      <c r="B129" s="224" t="str">
        <f t="shared" si="16"/>
        <v xml:space="preserve"> </v>
      </c>
      <c r="C129" s="67"/>
      <c r="D129" s="67"/>
      <c r="E129" s="225"/>
      <c r="F129" s="226"/>
      <c r="G129" s="227" t="str">
        <f t="shared" si="17"/>
        <v/>
      </c>
      <c r="H129" s="228" t="str">
        <f t="shared" si="18"/>
        <v/>
      </c>
      <c r="I129" s="229"/>
      <c r="J129" s="167"/>
      <c r="K129" s="125"/>
      <c r="L129" s="230"/>
      <c r="M129" s="221"/>
      <c r="N129" s="231"/>
      <c r="O129" s="232"/>
      <c r="P129" s="233"/>
      <c r="Q129" s="234"/>
      <c r="R129" s="232"/>
      <c r="S129" s="233"/>
      <c r="T129" s="234"/>
      <c r="U129" s="232"/>
      <c r="V129" s="233"/>
      <c r="W129" s="234"/>
      <c r="X129" s="232"/>
      <c r="Y129" s="233"/>
      <c r="Z129" s="234"/>
      <c r="AA129" s="232"/>
      <c r="AB129" s="233"/>
      <c r="AC129" s="234"/>
      <c r="AD129" s="232"/>
      <c r="AE129" s="233"/>
      <c r="AF129" s="234"/>
      <c r="AG129" s="232"/>
      <c r="AH129" s="233"/>
      <c r="AI129" s="234"/>
      <c r="AJ129" s="232"/>
      <c r="AK129" s="233"/>
      <c r="AL129" s="234"/>
      <c r="AM129" s="232"/>
      <c r="AN129" s="233"/>
      <c r="AO129" s="234"/>
      <c r="AP129" s="130">
        <f t="shared" si="11"/>
        <v>0</v>
      </c>
      <c r="AQ129" s="235"/>
      <c r="AR129" s="235"/>
      <c r="AS129" s="67"/>
      <c r="AT129" s="172"/>
      <c r="AV129" s="145" t="str">
        <f t="shared" si="19"/>
        <v/>
      </c>
      <c r="AW129" s="145" t="str">
        <f t="shared" si="20"/>
        <v/>
      </c>
      <c r="AX129" s="145" t="str">
        <f t="shared" si="21"/>
        <v/>
      </c>
      <c r="AY129" s="145" t="str">
        <f t="shared" si="22"/>
        <v/>
      </c>
      <c r="AZ129" s="135">
        <f t="shared" si="23"/>
        <v>0</v>
      </c>
      <c r="BA129" s="145" t="str">
        <f t="shared" si="24"/>
        <v/>
      </c>
      <c r="BB129" s="145" t="str">
        <f t="shared" si="25"/>
        <v/>
      </c>
      <c r="BC129" s="145" t="str">
        <f t="shared" si="26"/>
        <v/>
      </c>
      <c r="BD129" s="145" t="str">
        <f t="shared" si="27"/>
        <v/>
      </c>
      <c r="BE129" s="145" t="str">
        <f t="shared" si="28"/>
        <v/>
      </c>
      <c r="BF129" s="135">
        <f t="shared" si="29"/>
        <v>0</v>
      </c>
      <c r="BG129" t="str">
        <f t="shared" si="36"/>
        <v/>
      </c>
      <c r="BH129" t="str">
        <f t="shared" si="36"/>
        <v/>
      </c>
      <c r="BI129" t="str">
        <f t="shared" si="36"/>
        <v/>
      </c>
      <c r="BJ129" t="str">
        <f t="shared" si="36"/>
        <v/>
      </c>
      <c r="BK129" t="str">
        <f t="shared" si="36"/>
        <v/>
      </c>
      <c r="BL129" t="str">
        <f t="shared" si="36"/>
        <v/>
      </c>
      <c r="BR129" t="str">
        <f t="shared" si="37"/>
        <v/>
      </c>
      <c r="BS129" t="str">
        <f t="shared" si="37"/>
        <v/>
      </c>
      <c r="BT129" t="str">
        <f t="shared" si="37"/>
        <v/>
      </c>
      <c r="BU129" t="str">
        <f t="shared" si="37"/>
        <v/>
      </c>
      <c r="BV129" t="str">
        <f t="shared" si="37"/>
        <v/>
      </c>
      <c r="BW129" t="str">
        <f t="shared" si="37"/>
        <v/>
      </c>
    </row>
    <row r="130" spans="2:75" ht="15.75" thickBot="1" x14ac:dyDescent="0.25">
      <c r="B130" s="224" t="str">
        <f t="shared" si="16"/>
        <v xml:space="preserve"> </v>
      </c>
      <c r="C130" s="67"/>
      <c r="D130" s="67"/>
      <c r="E130" s="225"/>
      <c r="F130" s="226"/>
      <c r="G130" s="227" t="str">
        <f t="shared" si="17"/>
        <v/>
      </c>
      <c r="H130" s="228" t="str">
        <f t="shared" si="18"/>
        <v/>
      </c>
      <c r="I130" s="229"/>
      <c r="J130" s="167"/>
      <c r="K130" s="125"/>
      <c r="L130" s="230"/>
      <c r="M130" s="221"/>
      <c r="N130" s="231"/>
      <c r="O130" s="232"/>
      <c r="P130" s="233"/>
      <c r="Q130" s="234"/>
      <c r="R130" s="232"/>
      <c r="S130" s="233"/>
      <c r="T130" s="234"/>
      <c r="U130" s="232"/>
      <c r="V130" s="233"/>
      <c r="W130" s="234"/>
      <c r="X130" s="232"/>
      <c r="Y130" s="233"/>
      <c r="Z130" s="234"/>
      <c r="AA130" s="232"/>
      <c r="AB130" s="233"/>
      <c r="AC130" s="234"/>
      <c r="AD130" s="232"/>
      <c r="AE130" s="233"/>
      <c r="AF130" s="234"/>
      <c r="AG130" s="232"/>
      <c r="AH130" s="233"/>
      <c r="AI130" s="234"/>
      <c r="AJ130" s="232"/>
      <c r="AK130" s="233"/>
      <c r="AL130" s="234"/>
      <c r="AM130" s="232"/>
      <c r="AN130" s="233"/>
      <c r="AO130" s="234"/>
      <c r="AP130" s="130">
        <f t="shared" si="11"/>
        <v>0</v>
      </c>
      <c r="AQ130" s="235"/>
      <c r="AR130" s="235"/>
      <c r="AS130" s="67"/>
      <c r="AT130" s="172"/>
      <c r="AV130" s="145" t="str">
        <f t="shared" si="19"/>
        <v/>
      </c>
      <c r="AW130" s="145" t="str">
        <f t="shared" si="20"/>
        <v/>
      </c>
      <c r="AX130" s="145" t="str">
        <f t="shared" si="21"/>
        <v/>
      </c>
      <c r="AY130" s="145" t="str">
        <f t="shared" si="22"/>
        <v/>
      </c>
      <c r="AZ130" s="135">
        <f t="shared" si="23"/>
        <v>0</v>
      </c>
      <c r="BA130" s="145" t="str">
        <f t="shared" si="24"/>
        <v/>
      </c>
      <c r="BB130" s="145" t="str">
        <f t="shared" si="25"/>
        <v/>
      </c>
      <c r="BC130" s="145" t="str">
        <f t="shared" si="26"/>
        <v/>
      </c>
      <c r="BD130" s="145" t="str">
        <f t="shared" si="27"/>
        <v/>
      </c>
      <c r="BE130" s="145" t="str">
        <f t="shared" si="28"/>
        <v/>
      </c>
      <c r="BF130" s="135">
        <f t="shared" si="29"/>
        <v>0</v>
      </c>
      <c r="BG130" t="str">
        <f t="shared" si="36"/>
        <v/>
      </c>
      <c r="BH130" t="str">
        <f t="shared" si="36"/>
        <v/>
      </c>
      <c r="BI130" t="str">
        <f t="shared" si="36"/>
        <v/>
      </c>
      <c r="BJ130" t="str">
        <f t="shared" si="36"/>
        <v/>
      </c>
      <c r="BK130" t="str">
        <f t="shared" si="36"/>
        <v/>
      </c>
      <c r="BL130" t="str">
        <f t="shared" si="36"/>
        <v/>
      </c>
      <c r="BR130" t="str">
        <f t="shared" si="37"/>
        <v/>
      </c>
      <c r="BS130" t="str">
        <f t="shared" si="37"/>
        <v/>
      </c>
      <c r="BT130" t="str">
        <f t="shared" si="37"/>
        <v/>
      </c>
      <c r="BU130" t="str">
        <f t="shared" si="37"/>
        <v/>
      </c>
      <c r="BV130" t="str">
        <f t="shared" si="37"/>
        <v/>
      </c>
      <c r="BW130" t="str">
        <f t="shared" si="37"/>
        <v/>
      </c>
    </row>
    <row r="131" spans="2:75" ht="15.75" thickBot="1" x14ac:dyDescent="0.25">
      <c r="B131" s="224" t="str">
        <f t="shared" si="16"/>
        <v xml:space="preserve"> </v>
      </c>
      <c r="C131" s="67"/>
      <c r="D131" s="67"/>
      <c r="E131" s="225"/>
      <c r="F131" s="226"/>
      <c r="G131" s="227" t="str">
        <f t="shared" si="17"/>
        <v/>
      </c>
      <c r="H131" s="228" t="str">
        <f t="shared" si="18"/>
        <v/>
      </c>
      <c r="I131" s="229"/>
      <c r="J131" s="167"/>
      <c r="K131" s="125"/>
      <c r="L131" s="230"/>
      <c r="M131" s="221"/>
      <c r="N131" s="231"/>
      <c r="O131" s="232"/>
      <c r="P131" s="233"/>
      <c r="Q131" s="234"/>
      <c r="R131" s="232"/>
      <c r="S131" s="233"/>
      <c r="T131" s="234"/>
      <c r="U131" s="232"/>
      <c r="V131" s="233"/>
      <c r="W131" s="234"/>
      <c r="X131" s="232"/>
      <c r="Y131" s="233"/>
      <c r="Z131" s="234"/>
      <c r="AA131" s="232"/>
      <c r="AB131" s="233"/>
      <c r="AC131" s="234"/>
      <c r="AD131" s="232"/>
      <c r="AE131" s="233"/>
      <c r="AF131" s="234"/>
      <c r="AG131" s="232"/>
      <c r="AH131" s="233"/>
      <c r="AI131" s="234"/>
      <c r="AJ131" s="232"/>
      <c r="AK131" s="233"/>
      <c r="AL131" s="234"/>
      <c r="AM131" s="232"/>
      <c r="AN131" s="233"/>
      <c r="AO131" s="234"/>
      <c r="AP131" s="130">
        <f t="shared" si="11"/>
        <v>0</v>
      </c>
      <c r="AQ131" s="235"/>
      <c r="AR131" s="235"/>
      <c r="AS131" s="67"/>
      <c r="AT131" s="172"/>
      <c r="AV131" s="145" t="str">
        <f t="shared" si="19"/>
        <v/>
      </c>
      <c r="AW131" s="145" t="str">
        <f t="shared" si="20"/>
        <v/>
      </c>
      <c r="AX131" s="145" t="str">
        <f t="shared" si="21"/>
        <v/>
      </c>
      <c r="AY131" s="145" t="str">
        <f t="shared" si="22"/>
        <v/>
      </c>
      <c r="AZ131" s="135">
        <f t="shared" si="23"/>
        <v>0</v>
      </c>
      <c r="BA131" s="145" t="str">
        <f t="shared" si="24"/>
        <v/>
      </c>
      <c r="BB131" s="145" t="str">
        <f t="shared" si="25"/>
        <v/>
      </c>
      <c r="BC131" s="145" t="str">
        <f t="shared" si="26"/>
        <v/>
      </c>
      <c r="BD131" s="145" t="str">
        <f t="shared" si="27"/>
        <v/>
      </c>
      <c r="BE131" s="145" t="str">
        <f t="shared" si="28"/>
        <v/>
      </c>
      <c r="BF131" s="135">
        <f t="shared" si="29"/>
        <v>0</v>
      </c>
      <c r="BG131" t="str">
        <f t="shared" si="36"/>
        <v/>
      </c>
      <c r="BH131" t="str">
        <f t="shared" si="36"/>
        <v/>
      </c>
      <c r="BI131" t="str">
        <f t="shared" si="36"/>
        <v/>
      </c>
      <c r="BJ131" t="str">
        <f t="shared" si="36"/>
        <v/>
      </c>
      <c r="BK131" t="str">
        <f t="shared" si="36"/>
        <v/>
      </c>
      <c r="BL131" t="str">
        <f t="shared" si="36"/>
        <v/>
      </c>
      <c r="BR131" t="str">
        <f t="shared" si="37"/>
        <v/>
      </c>
      <c r="BS131" t="str">
        <f t="shared" si="37"/>
        <v/>
      </c>
      <c r="BT131" t="str">
        <f t="shared" si="37"/>
        <v/>
      </c>
      <c r="BU131" t="str">
        <f t="shared" si="37"/>
        <v/>
      </c>
      <c r="BV131" t="str">
        <f t="shared" si="37"/>
        <v/>
      </c>
      <c r="BW131" t="str">
        <f t="shared" si="37"/>
        <v/>
      </c>
    </row>
    <row r="132" spans="2:75" ht="15.75" thickBot="1" x14ac:dyDescent="0.25">
      <c r="B132" s="224" t="str">
        <f t="shared" si="16"/>
        <v xml:space="preserve"> </v>
      </c>
      <c r="C132" s="67"/>
      <c r="D132" s="67"/>
      <c r="E132" s="225"/>
      <c r="F132" s="226"/>
      <c r="G132" s="227" t="str">
        <f t="shared" si="17"/>
        <v/>
      </c>
      <c r="H132" s="228" t="str">
        <f t="shared" si="18"/>
        <v/>
      </c>
      <c r="I132" s="229"/>
      <c r="J132" s="167"/>
      <c r="K132" s="125"/>
      <c r="L132" s="230"/>
      <c r="M132" s="221"/>
      <c r="N132" s="231"/>
      <c r="O132" s="232"/>
      <c r="P132" s="233"/>
      <c r="Q132" s="234"/>
      <c r="R132" s="232"/>
      <c r="S132" s="233"/>
      <c r="T132" s="234"/>
      <c r="U132" s="232"/>
      <c r="V132" s="233"/>
      <c r="W132" s="234"/>
      <c r="X132" s="232"/>
      <c r="Y132" s="233"/>
      <c r="Z132" s="234"/>
      <c r="AA132" s="232"/>
      <c r="AB132" s="233"/>
      <c r="AC132" s="234"/>
      <c r="AD132" s="232"/>
      <c r="AE132" s="233"/>
      <c r="AF132" s="234"/>
      <c r="AG132" s="232"/>
      <c r="AH132" s="233"/>
      <c r="AI132" s="234"/>
      <c r="AJ132" s="232"/>
      <c r="AK132" s="233"/>
      <c r="AL132" s="234"/>
      <c r="AM132" s="232"/>
      <c r="AN132" s="233"/>
      <c r="AO132" s="234"/>
      <c r="AP132" s="130">
        <f t="shared" si="11"/>
        <v>0</v>
      </c>
      <c r="AQ132" s="235"/>
      <c r="AR132" s="235"/>
      <c r="AS132" s="67"/>
      <c r="AT132" s="172"/>
      <c r="AV132" s="145" t="str">
        <f t="shared" si="19"/>
        <v/>
      </c>
      <c r="AW132" s="145" t="str">
        <f t="shared" si="20"/>
        <v/>
      </c>
      <c r="AX132" s="145" t="str">
        <f t="shared" si="21"/>
        <v/>
      </c>
      <c r="AY132" s="145" t="str">
        <f t="shared" si="22"/>
        <v/>
      </c>
      <c r="AZ132" s="135">
        <f t="shared" si="23"/>
        <v>0</v>
      </c>
      <c r="BA132" s="145" t="str">
        <f t="shared" si="24"/>
        <v/>
      </c>
      <c r="BB132" s="145" t="str">
        <f t="shared" si="25"/>
        <v/>
      </c>
      <c r="BC132" s="145" t="str">
        <f t="shared" si="26"/>
        <v/>
      </c>
      <c r="BD132" s="145" t="str">
        <f t="shared" si="27"/>
        <v/>
      </c>
      <c r="BE132" s="145" t="str">
        <f t="shared" si="28"/>
        <v/>
      </c>
      <c r="BF132" s="135">
        <f t="shared" si="29"/>
        <v>0</v>
      </c>
      <c r="BG132" t="str">
        <f t="shared" si="36"/>
        <v/>
      </c>
      <c r="BH132" t="str">
        <f t="shared" si="36"/>
        <v/>
      </c>
      <c r="BI132" t="str">
        <f t="shared" si="36"/>
        <v/>
      </c>
      <c r="BJ132" t="str">
        <f t="shared" si="36"/>
        <v/>
      </c>
      <c r="BK132" t="str">
        <f t="shared" si="36"/>
        <v/>
      </c>
      <c r="BL132" t="str">
        <f t="shared" si="36"/>
        <v/>
      </c>
      <c r="BR132" t="str">
        <f t="shared" si="37"/>
        <v/>
      </c>
      <c r="BS132" t="str">
        <f t="shared" si="37"/>
        <v/>
      </c>
      <c r="BT132" t="str">
        <f t="shared" si="37"/>
        <v/>
      </c>
      <c r="BU132" t="str">
        <f t="shared" si="37"/>
        <v/>
      </c>
      <c r="BV132" t="str">
        <f t="shared" si="37"/>
        <v/>
      </c>
      <c r="BW132" t="str">
        <f t="shared" si="37"/>
        <v/>
      </c>
    </row>
    <row r="133" spans="2:75" ht="15.75" thickBot="1" x14ac:dyDescent="0.25">
      <c r="B133" s="224" t="str">
        <f t="shared" si="16"/>
        <v xml:space="preserve"> </v>
      </c>
      <c r="C133" s="67"/>
      <c r="D133" s="67"/>
      <c r="E133" s="225"/>
      <c r="F133" s="226"/>
      <c r="G133" s="227" t="str">
        <f t="shared" si="17"/>
        <v/>
      </c>
      <c r="H133" s="228" t="str">
        <f t="shared" si="18"/>
        <v/>
      </c>
      <c r="I133" s="229"/>
      <c r="J133" s="167"/>
      <c r="K133" s="125"/>
      <c r="L133" s="230"/>
      <c r="M133" s="221"/>
      <c r="N133" s="231"/>
      <c r="O133" s="232"/>
      <c r="P133" s="233"/>
      <c r="Q133" s="234"/>
      <c r="R133" s="232"/>
      <c r="S133" s="233"/>
      <c r="T133" s="234"/>
      <c r="U133" s="232"/>
      <c r="V133" s="233"/>
      <c r="W133" s="234"/>
      <c r="X133" s="232"/>
      <c r="Y133" s="233"/>
      <c r="Z133" s="234"/>
      <c r="AA133" s="232"/>
      <c r="AB133" s="233"/>
      <c r="AC133" s="234"/>
      <c r="AD133" s="232"/>
      <c r="AE133" s="233"/>
      <c r="AF133" s="234"/>
      <c r="AG133" s="232"/>
      <c r="AH133" s="233"/>
      <c r="AI133" s="234"/>
      <c r="AJ133" s="232"/>
      <c r="AK133" s="233"/>
      <c r="AL133" s="234"/>
      <c r="AM133" s="232"/>
      <c r="AN133" s="233"/>
      <c r="AO133" s="234"/>
      <c r="AP133" s="130">
        <f t="shared" si="11"/>
        <v>0</v>
      </c>
      <c r="AQ133" s="235"/>
      <c r="AR133" s="235"/>
      <c r="AS133" s="67"/>
      <c r="AT133" s="172"/>
      <c r="AV133" s="145" t="str">
        <f t="shared" si="19"/>
        <v/>
      </c>
      <c r="AW133" s="145" t="str">
        <f t="shared" si="20"/>
        <v/>
      </c>
      <c r="AX133" s="145" t="str">
        <f t="shared" si="21"/>
        <v/>
      </c>
      <c r="AY133" s="145" t="str">
        <f t="shared" si="22"/>
        <v/>
      </c>
      <c r="AZ133" s="135">
        <f t="shared" si="23"/>
        <v>0</v>
      </c>
      <c r="BA133" s="145" t="str">
        <f t="shared" si="24"/>
        <v/>
      </c>
      <c r="BB133" s="145" t="str">
        <f t="shared" si="25"/>
        <v/>
      </c>
      <c r="BC133" s="145" t="str">
        <f t="shared" si="26"/>
        <v/>
      </c>
      <c r="BD133" s="145" t="str">
        <f t="shared" si="27"/>
        <v/>
      </c>
      <c r="BE133" s="145" t="str">
        <f t="shared" si="28"/>
        <v/>
      </c>
      <c r="BF133" s="135">
        <f t="shared" si="29"/>
        <v>0</v>
      </c>
      <c r="BG133" t="str">
        <f t="shared" si="36"/>
        <v/>
      </c>
      <c r="BH133" t="str">
        <f t="shared" si="36"/>
        <v/>
      </c>
      <c r="BI133" t="str">
        <f t="shared" si="36"/>
        <v/>
      </c>
      <c r="BJ133" t="str">
        <f t="shared" si="36"/>
        <v/>
      </c>
      <c r="BK133" t="str">
        <f t="shared" si="36"/>
        <v/>
      </c>
      <c r="BL133" t="str">
        <f t="shared" si="36"/>
        <v/>
      </c>
      <c r="BR133" t="str">
        <f t="shared" si="37"/>
        <v/>
      </c>
      <c r="BS133" t="str">
        <f t="shared" si="37"/>
        <v/>
      </c>
      <c r="BT133" t="str">
        <f t="shared" si="37"/>
        <v/>
      </c>
      <c r="BU133" t="str">
        <f t="shared" si="37"/>
        <v/>
      </c>
      <c r="BV133" t="str">
        <f t="shared" si="37"/>
        <v/>
      </c>
      <c r="BW133" t="str">
        <f t="shared" si="37"/>
        <v/>
      </c>
    </row>
    <row r="134" spans="2:75" ht="15.75" thickBot="1" x14ac:dyDescent="0.25">
      <c r="B134" s="224" t="str">
        <f t="shared" si="16"/>
        <v xml:space="preserve"> </v>
      </c>
      <c r="C134" s="67"/>
      <c r="D134" s="67"/>
      <c r="E134" s="225"/>
      <c r="F134" s="226"/>
      <c r="G134" s="227" t="str">
        <f t="shared" si="17"/>
        <v/>
      </c>
      <c r="H134" s="228" t="str">
        <f t="shared" si="18"/>
        <v/>
      </c>
      <c r="I134" s="229"/>
      <c r="J134" s="167"/>
      <c r="K134" s="125"/>
      <c r="L134" s="230"/>
      <c r="M134" s="221"/>
      <c r="N134" s="231"/>
      <c r="O134" s="232"/>
      <c r="P134" s="233"/>
      <c r="Q134" s="234"/>
      <c r="R134" s="232"/>
      <c r="S134" s="233"/>
      <c r="T134" s="234"/>
      <c r="U134" s="232"/>
      <c r="V134" s="233"/>
      <c r="W134" s="234"/>
      <c r="X134" s="232"/>
      <c r="Y134" s="233"/>
      <c r="Z134" s="234"/>
      <c r="AA134" s="232"/>
      <c r="AB134" s="233"/>
      <c r="AC134" s="234"/>
      <c r="AD134" s="232"/>
      <c r="AE134" s="233"/>
      <c r="AF134" s="234"/>
      <c r="AG134" s="232"/>
      <c r="AH134" s="233"/>
      <c r="AI134" s="234"/>
      <c r="AJ134" s="232"/>
      <c r="AK134" s="233"/>
      <c r="AL134" s="234"/>
      <c r="AM134" s="232"/>
      <c r="AN134" s="233"/>
      <c r="AO134" s="234"/>
      <c r="AP134" s="130">
        <f t="shared" si="11"/>
        <v>0</v>
      </c>
      <c r="AQ134" s="235"/>
      <c r="AR134" s="235"/>
      <c r="AS134" s="67"/>
      <c r="AT134" s="172"/>
      <c r="AV134" s="145" t="str">
        <f t="shared" si="19"/>
        <v/>
      </c>
      <c r="AW134" s="145" t="str">
        <f t="shared" si="20"/>
        <v/>
      </c>
      <c r="AX134" s="145" t="str">
        <f t="shared" si="21"/>
        <v/>
      </c>
      <c r="AY134" s="145" t="str">
        <f t="shared" si="22"/>
        <v/>
      </c>
      <c r="AZ134" s="135">
        <f t="shared" si="23"/>
        <v>0</v>
      </c>
      <c r="BA134" s="145" t="str">
        <f t="shared" si="24"/>
        <v/>
      </c>
      <c r="BB134" s="145" t="str">
        <f t="shared" si="25"/>
        <v/>
      </c>
      <c r="BC134" s="145" t="str">
        <f t="shared" si="26"/>
        <v/>
      </c>
      <c r="BD134" s="145" t="str">
        <f t="shared" si="27"/>
        <v/>
      </c>
      <c r="BE134" s="145" t="str">
        <f t="shared" si="28"/>
        <v/>
      </c>
      <c r="BF134" s="135">
        <f t="shared" si="29"/>
        <v>0</v>
      </c>
      <c r="BG134" t="str">
        <f t="shared" si="36"/>
        <v/>
      </c>
      <c r="BH134" t="str">
        <f t="shared" si="36"/>
        <v/>
      </c>
      <c r="BI134" t="str">
        <f t="shared" si="36"/>
        <v/>
      </c>
      <c r="BJ134" t="str">
        <f t="shared" si="36"/>
        <v/>
      </c>
      <c r="BK134" t="str">
        <f t="shared" si="36"/>
        <v/>
      </c>
      <c r="BL134" t="str">
        <f t="shared" si="36"/>
        <v/>
      </c>
      <c r="BR134" t="str">
        <f t="shared" si="37"/>
        <v/>
      </c>
      <c r="BS134" t="str">
        <f t="shared" si="37"/>
        <v/>
      </c>
      <c r="BT134" t="str">
        <f t="shared" si="37"/>
        <v/>
      </c>
      <c r="BU134" t="str">
        <f t="shared" si="37"/>
        <v/>
      </c>
      <c r="BV134" t="str">
        <f t="shared" si="37"/>
        <v/>
      </c>
      <c r="BW134" t="str">
        <f t="shared" si="37"/>
        <v/>
      </c>
    </row>
    <row r="135" spans="2:75" ht="15.75" thickBot="1" x14ac:dyDescent="0.25">
      <c r="B135" s="224" t="str">
        <f t="shared" si="16"/>
        <v xml:space="preserve"> </v>
      </c>
      <c r="C135" s="67"/>
      <c r="D135" s="67"/>
      <c r="E135" s="225"/>
      <c r="F135" s="226"/>
      <c r="G135" s="227" t="str">
        <f t="shared" si="17"/>
        <v/>
      </c>
      <c r="H135" s="228" t="str">
        <f t="shared" si="18"/>
        <v/>
      </c>
      <c r="I135" s="229"/>
      <c r="J135" s="167"/>
      <c r="K135" s="125"/>
      <c r="L135" s="237"/>
      <c r="M135" s="222"/>
      <c r="N135" s="238"/>
      <c r="O135" s="232"/>
      <c r="P135" s="233"/>
      <c r="Q135" s="234"/>
      <c r="R135" s="232"/>
      <c r="S135" s="233"/>
      <c r="T135" s="234"/>
      <c r="U135" s="232"/>
      <c r="V135" s="233"/>
      <c r="W135" s="234"/>
      <c r="X135" s="232"/>
      <c r="Y135" s="233"/>
      <c r="Z135" s="234"/>
      <c r="AA135" s="232"/>
      <c r="AB135" s="233"/>
      <c r="AC135" s="234"/>
      <c r="AD135" s="232"/>
      <c r="AE135" s="233"/>
      <c r="AF135" s="234"/>
      <c r="AG135" s="232"/>
      <c r="AH135" s="233"/>
      <c r="AI135" s="234"/>
      <c r="AJ135" s="232"/>
      <c r="AK135" s="233"/>
      <c r="AL135" s="234"/>
      <c r="AM135" s="232"/>
      <c r="AN135" s="233"/>
      <c r="AO135" s="234"/>
      <c r="AP135" s="130">
        <f t="shared" si="11"/>
        <v>0</v>
      </c>
      <c r="AQ135" s="235"/>
      <c r="AR135" s="235"/>
      <c r="AS135" s="67"/>
      <c r="AT135" s="172"/>
      <c r="AV135" s="145" t="str">
        <f t="shared" si="19"/>
        <v/>
      </c>
      <c r="AW135" s="145" t="str">
        <f t="shared" si="20"/>
        <v/>
      </c>
      <c r="AX135" s="145" t="str">
        <f t="shared" si="21"/>
        <v/>
      </c>
      <c r="AY135" s="145" t="str">
        <f t="shared" si="22"/>
        <v/>
      </c>
      <c r="AZ135" s="135">
        <f t="shared" si="23"/>
        <v>0</v>
      </c>
      <c r="BA135" s="145" t="str">
        <f t="shared" si="24"/>
        <v/>
      </c>
      <c r="BB135" s="145" t="str">
        <f t="shared" si="25"/>
        <v/>
      </c>
      <c r="BC135" s="145" t="str">
        <f t="shared" si="26"/>
        <v/>
      </c>
      <c r="BD135" s="145" t="str">
        <f t="shared" si="27"/>
        <v/>
      </c>
      <c r="BE135" s="145" t="str">
        <f t="shared" si="28"/>
        <v/>
      </c>
      <c r="BF135" s="135">
        <f t="shared" si="29"/>
        <v>0</v>
      </c>
      <c r="BG135" t="str">
        <f t="shared" si="36"/>
        <v/>
      </c>
      <c r="BH135" t="str">
        <f t="shared" si="36"/>
        <v/>
      </c>
      <c r="BI135" t="str">
        <f t="shared" si="36"/>
        <v/>
      </c>
      <c r="BJ135" t="str">
        <f t="shared" si="36"/>
        <v/>
      </c>
      <c r="BK135" t="str">
        <f t="shared" si="36"/>
        <v/>
      </c>
      <c r="BL135" t="str">
        <f t="shared" si="36"/>
        <v/>
      </c>
      <c r="BR135" t="str">
        <f t="shared" si="37"/>
        <v/>
      </c>
      <c r="BS135" t="str">
        <f t="shared" si="37"/>
        <v/>
      </c>
      <c r="BT135" t="str">
        <f t="shared" si="37"/>
        <v/>
      </c>
      <c r="BU135" t="str">
        <f t="shared" si="37"/>
        <v/>
      </c>
      <c r="BV135" t="str">
        <f t="shared" si="37"/>
        <v/>
      </c>
      <c r="BW135" t="str">
        <f t="shared" si="37"/>
        <v/>
      </c>
    </row>
    <row r="136" spans="2:75" ht="15.75" thickBot="1" x14ac:dyDescent="0.25">
      <c r="B136" s="224" t="str">
        <f t="shared" si="16"/>
        <v xml:space="preserve"> </v>
      </c>
      <c r="C136" s="67"/>
      <c r="D136" s="67"/>
      <c r="E136" s="225"/>
      <c r="F136" s="226"/>
      <c r="G136" s="227" t="str">
        <f t="shared" si="17"/>
        <v/>
      </c>
      <c r="H136" s="228" t="str">
        <f t="shared" si="18"/>
        <v/>
      </c>
      <c r="I136" s="229"/>
      <c r="J136" s="167"/>
      <c r="K136" s="125"/>
      <c r="L136" s="230"/>
      <c r="M136" s="221"/>
      <c r="N136" s="231"/>
      <c r="O136" s="232"/>
      <c r="P136" s="233"/>
      <c r="Q136" s="234"/>
      <c r="R136" s="232"/>
      <c r="S136" s="233"/>
      <c r="T136" s="234"/>
      <c r="U136" s="232"/>
      <c r="V136" s="233"/>
      <c r="W136" s="234"/>
      <c r="X136" s="232"/>
      <c r="Y136" s="233"/>
      <c r="Z136" s="234"/>
      <c r="AA136" s="232"/>
      <c r="AB136" s="233"/>
      <c r="AC136" s="234"/>
      <c r="AD136" s="232"/>
      <c r="AE136" s="233"/>
      <c r="AF136" s="234"/>
      <c r="AG136" s="232"/>
      <c r="AH136" s="233"/>
      <c r="AI136" s="234"/>
      <c r="AJ136" s="232"/>
      <c r="AK136" s="233"/>
      <c r="AL136" s="234"/>
      <c r="AM136" s="232"/>
      <c r="AN136" s="233"/>
      <c r="AO136" s="234"/>
      <c r="AP136" s="130">
        <f t="shared" si="11"/>
        <v>0</v>
      </c>
      <c r="AQ136" s="235"/>
      <c r="AR136" s="235"/>
      <c r="AS136" s="67"/>
      <c r="AT136" s="172"/>
      <c r="AV136" s="145" t="str">
        <f t="shared" si="19"/>
        <v/>
      </c>
      <c r="AW136" s="145" t="str">
        <f t="shared" si="20"/>
        <v/>
      </c>
      <c r="AX136" s="145" t="str">
        <f t="shared" si="21"/>
        <v/>
      </c>
      <c r="AY136" s="145" t="str">
        <f t="shared" si="22"/>
        <v/>
      </c>
      <c r="AZ136" s="135">
        <f t="shared" si="23"/>
        <v>0</v>
      </c>
      <c r="BA136" s="145" t="str">
        <f t="shared" si="24"/>
        <v/>
      </c>
      <c r="BB136" s="145" t="str">
        <f t="shared" si="25"/>
        <v/>
      </c>
      <c r="BC136" s="145" t="str">
        <f t="shared" si="26"/>
        <v/>
      </c>
      <c r="BD136" s="145" t="str">
        <f t="shared" si="27"/>
        <v/>
      </c>
      <c r="BE136" s="145" t="str">
        <f t="shared" si="28"/>
        <v/>
      </c>
      <c r="BF136" s="135">
        <f t="shared" si="29"/>
        <v>0</v>
      </c>
      <c r="BG136" t="str">
        <f t="shared" si="36"/>
        <v/>
      </c>
      <c r="BH136" t="str">
        <f t="shared" si="36"/>
        <v/>
      </c>
      <c r="BI136" t="str">
        <f t="shared" si="36"/>
        <v/>
      </c>
      <c r="BJ136" t="str">
        <f t="shared" si="36"/>
        <v/>
      </c>
      <c r="BK136" t="str">
        <f t="shared" si="36"/>
        <v/>
      </c>
      <c r="BL136" t="str">
        <f t="shared" si="36"/>
        <v/>
      </c>
      <c r="BR136" t="str">
        <f t="shared" si="37"/>
        <v/>
      </c>
      <c r="BS136" t="str">
        <f t="shared" si="37"/>
        <v/>
      </c>
      <c r="BT136" t="str">
        <f t="shared" si="37"/>
        <v/>
      </c>
      <c r="BU136" t="str">
        <f t="shared" si="37"/>
        <v/>
      </c>
      <c r="BV136" t="str">
        <f t="shared" si="37"/>
        <v/>
      </c>
      <c r="BW136" t="str">
        <f t="shared" si="37"/>
        <v/>
      </c>
    </row>
    <row r="137" spans="2:75" ht="15.75" thickBot="1" x14ac:dyDescent="0.25">
      <c r="B137" s="224" t="str">
        <f t="shared" si="16"/>
        <v xml:space="preserve"> </v>
      </c>
      <c r="C137" s="67"/>
      <c r="D137" s="67"/>
      <c r="E137" s="225"/>
      <c r="F137" s="226"/>
      <c r="G137" s="227" t="str">
        <f t="shared" si="17"/>
        <v/>
      </c>
      <c r="H137" s="228" t="str">
        <f t="shared" si="18"/>
        <v/>
      </c>
      <c r="I137" s="229"/>
      <c r="J137" s="167"/>
      <c r="K137" s="125"/>
      <c r="L137" s="230"/>
      <c r="M137" s="221"/>
      <c r="N137" s="231"/>
      <c r="O137" s="232"/>
      <c r="P137" s="233"/>
      <c r="Q137" s="234"/>
      <c r="R137" s="232"/>
      <c r="S137" s="233"/>
      <c r="T137" s="234"/>
      <c r="U137" s="232"/>
      <c r="V137" s="233"/>
      <c r="W137" s="234"/>
      <c r="X137" s="232"/>
      <c r="Y137" s="233"/>
      <c r="Z137" s="234"/>
      <c r="AA137" s="232"/>
      <c r="AB137" s="233"/>
      <c r="AC137" s="234"/>
      <c r="AD137" s="232"/>
      <c r="AE137" s="233"/>
      <c r="AF137" s="234"/>
      <c r="AG137" s="232"/>
      <c r="AH137" s="233"/>
      <c r="AI137" s="234"/>
      <c r="AJ137" s="232"/>
      <c r="AK137" s="233"/>
      <c r="AL137" s="234"/>
      <c r="AM137" s="232"/>
      <c r="AN137" s="233"/>
      <c r="AO137" s="234"/>
      <c r="AP137" s="130">
        <f t="shared" si="11"/>
        <v>0</v>
      </c>
      <c r="AQ137" s="235"/>
      <c r="AR137" s="235"/>
      <c r="AS137" s="67"/>
      <c r="AT137" s="172"/>
      <c r="AV137" s="145" t="str">
        <f t="shared" si="19"/>
        <v/>
      </c>
      <c r="AW137" s="145" t="str">
        <f t="shared" si="20"/>
        <v/>
      </c>
      <c r="AX137" s="145" t="str">
        <f t="shared" si="21"/>
        <v/>
      </c>
      <c r="AY137" s="145" t="str">
        <f t="shared" si="22"/>
        <v/>
      </c>
      <c r="AZ137" s="135">
        <f t="shared" si="23"/>
        <v>0</v>
      </c>
      <c r="BA137" s="145" t="str">
        <f t="shared" si="24"/>
        <v/>
      </c>
      <c r="BB137" s="145" t="str">
        <f t="shared" si="25"/>
        <v/>
      </c>
      <c r="BC137" s="145" t="str">
        <f t="shared" si="26"/>
        <v/>
      </c>
      <c r="BD137" s="145" t="str">
        <f t="shared" si="27"/>
        <v/>
      </c>
      <c r="BE137" s="145" t="str">
        <f t="shared" si="28"/>
        <v/>
      </c>
      <c r="BF137" s="135">
        <f t="shared" si="29"/>
        <v>0</v>
      </c>
      <c r="BG137" t="str">
        <f t="shared" ref="BG137:BL146" si="38">IF($D137=0,"",IF(AND($G137=BG$85,$K137=BG$84)=TRUE,1,0))</f>
        <v/>
      </c>
      <c r="BH137" t="str">
        <f t="shared" si="38"/>
        <v/>
      </c>
      <c r="BI137" t="str">
        <f t="shared" si="38"/>
        <v/>
      </c>
      <c r="BJ137" t="str">
        <f t="shared" si="38"/>
        <v/>
      </c>
      <c r="BK137" t="str">
        <f t="shared" si="38"/>
        <v/>
      </c>
      <c r="BL137" t="str">
        <f t="shared" si="38"/>
        <v/>
      </c>
      <c r="BR137" t="str">
        <f t="shared" ref="BR137:BW146" si="39">IF($D137=0,"",IF(AND($H137=BR$85,$K137=BR$84)=TRUE,1,0))</f>
        <v/>
      </c>
      <c r="BS137" t="str">
        <f t="shared" si="39"/>
        <v/>
      </c>
      <c r="BT137" t="str">
        <f t="shared" si="39"/>
        <v/>
      </c>
      <c r="BU137" t="str">
        <f t="shared" si="39"/>
        <v/>
      </c>
      <c r="BV137" t="str">
        <f t="shared" si="39"/>
        <v/>
      </c>
      <c r="BW137" t="str">
        <f t="shared" si="39"/>
        <v/>
      </c>
    </row>
    <row r="138" spans="2:75" ht="15.75" thickBot="1" x14ac:dyDescent="0.25">
      <c r="B138" s="224" t="str">
        <f t="shared" si="16"/>
        <v xml:space="preserve"> </v>
      </c>
      <c r="C138" s="67"/>
      <c r="D138" s="67"/>
      <c r="E138" s="225"/>
      <c r="F138" s="226"/>
      <c r="G138" s="227" t="str">
        <f t="shared" si="17"/>
        <v/>
      </c>
      <c r="H138" s="228" t="str">
        <f t="shared" si="18"/>
        <v/>
      </c>
      <c r="I138" s="229"/>
      <c r="J138" s="167"/>
      <c r="K138" s="125"/>
      <c r="L138" s="230"/>
      <c r="M138" s="221"/>
      <c r="N138" s="231"/>
      <c r="O138" s="232"/>
      <c r="P138" s="233"/>
      <c r="Q138" s="234"/>
      <c r="R138" s="232"/>
      <c r="S138" s="233"/>
      <c r="T138" s="234"/>
      <c r="U138" s="232"/>
      <c r="V138" s="233"/>
      <c r="W138" s="234"/>
      <c r="X138" s="232"/>
      <c r="Y138" s="233"/>
      <c r="Z138" s="234"/>
      <c r="AA138" s="232"/>
      <c r="AB138" s="233"/>
      <c r="AC138" s="234"/>
      <c r="AD138" s="232"/>
      <c r="AE138" s="233"/>
      <c r="AF138" s="234"/>
      <c r="AG138" s="232"/>
      <c r="AH138" s="233"/>
      <c r="AI138" s="234"/>
      <c r="AJ138" s="232"/>
      <c r="AK138" s="233"/>
      <c r="AL138" s="234"/>
      <c r="AM138" s="232"/>
      <c r="AN138" s="233"/>
      <c r="AO138" s="234"/>
      <c r="AP138" s="130">
        <f t="shared" si="11"/>
        <v>0</v>
      </c>
      <c r="AQ138" s="235"/>
      <c r="AR138" s="235"/>
      <c r="AS138" s="67"/>
      <c r="AT138" s="172"/>
      <c r="AV138" s="145" t="str">
        <f t="shared" si="19"/>
        <v/>
      </c>
      <c r="AW138" s="145" t="str">
        <f t="shared" si="20"/>
        <v/>
      </c>
      <c r="AX138" s="145" t="str">
        <f t="shared" si="21"/>
        <v/>
      </c>
      <c r="AY138" s="145" t="str">
        <f t="shared" si="22"/>
        <v/>
      </c>
      <c r="AZ138" s="135">
        <f t="shared" si="23"/>
        <v>0</v>
      </c>
      <c r="BA138" s="145" t="str">
        <f t="shared" si="24"/>
        <v/>
      </c>
      <c r="BB138" s="145" t="str">
        <f t="shared" si="25"/>
        <v/>
      </c>
      <c r="BC138" s="145" t="str">
        <f t="shared" si="26"/>
        <v/>
      </c>
      <c r="BD138" s="145" t="str">
        <f t="shared" si="27"/>
        <v/>
      </c>
      <c r="BE138" s="145" t="str">
        <f t="shared" si="28"/>
        <v/>
      </c>
      <c r="BF138" s="135">
        <f t="shared" si="29"/>
        <v>0</v>
      </c>
      <c r="BG138" t="str">
        <f t="shared" si="38"/>
        <v/>
      </c>
      <c r="BH138" t="str">
        <f t="shared" si="38"/>
        <v/>
      </c>
      <c r="BI138" t="str">
        <f t="shared" si="38"/>
        <v/>
      </c>
      <c r="BJ138" t="str">
        <f t="shared" si="38"/>
        <v/>
      </c>
      <c r="BK138" t="str">
        <f t="shared" si="38"/>
        <v/>
      </c>
      <c r="BL138" t="str">
        <f t="shared" si="38"/>
        <v/>
      </c>
      <c r="BR138" t="str">
        <f t="shared" si="39"/>
        <v/>
      </c>
      <c r="BS138" t="str">
        <f t="shared" si="39"/>
        <v/>
      </c>
      <c r="BT138" t="str">
        <f t="shared" si="39"/>
        <v/>
      </c>
      <c r="BU138" t="str">
        <f t="shared" si="39"/>
        <v/>
      </c>
      <c r="BV138" t="str">
        <f t="shared" si="39"/>
        <v/>
      </c>
      <c r="BW138" t="str">
        <f t="shared" si="39"/>
        <v/>
      </c>
    </row>
    <row r="139" spans="2:75" ht="15.75" thickBot="1" x14ac:dyDescent="0.25">
      <c r="B139" s="224" t="str">
        <f t="shared" si="16"/>
        <v xml:space="preserve"> </v>
      </c>
      <c r="C139" s="67"/>
      <c r="D139" s="67"/>
      <c r="E139" s="225"/>
      <c r="F139" s="226"/>
      <c r="G139" s="227" t="str">
        <f t="shared" si="17"/>
        <v/>
      </c>
      <c r="H139" s="228" t="str">
        <f t="shared" si="18"/>
        <v/>
      </c>
      <c r="I139" s="229"/>
      <c r="J139" s="167"/>
      <c r="K139" s="125"/>
      <c r="L139" s="230"/>
      <c r="M139" s="221"/>
      <c r="N139" s="231"/>
      <c r="O139" s="232"/>
      <c r="P139" s="233"/>
      <c r="Q139" s="234"/>
      <c r="R139" s="232"/>
      <c r="S139" s="233"/>
      <c r="T139" s="234"/>
      <c r="U139" s="232"/>
      <c r="V139" s="233"/>
      <c r="W139" s="234"/>
      <c r="X139" s="232"/>
      <c r="Y139" s="233"/>
      <c r="Z139" s="234"/>
      <c r="AA139" s="232"/>
      <c r="AB139" s="233"/>
      <c r="AC139" s="234"/>
      <c r="AD139" s="232"/>
      <c r="AE139" s="233"/>
      <c r="AF139" s="234"/>
      <c r="AG139" s="232"/>
      <c r="AH139" s="233"/>
      <c r="AI139" s="234"/>
      <c r="AJ139" s="232"/>
      <c r="AK139" s="233"/>
      <c r="AL139" s="234"/>
      <c r="AM139" s="232"/>
      <c r="AN139" s="233"/>
      <c r="AO139" s="234"/>
      <c r="AP139" s="130">
        <f t="shared" si="11"/>
        <v>0</v>
      </c>
      <c r="AQ139" s="235"/>
      <c r="AR139" s="235"/>
      <c r="AS139" s="67"/>
      <c r="AT139" s="172"/>
      <c r="AV139" s="145" t="str">
        <f t="shared" si="19"/>
        <v/>
      </c>
      <c r="AW139" s="145" t="str">
        <f t="shared" si="20"/>
        <v/>
      </c>
      <c r="AX139" s="145" t="str">
        <f t="shared" si="21"/>
        <v/>
      </c>
      <c r="AY139" s="145" t="str">
        <f t="shared" si="22"/>
        <v/>
      </c>
      <c r="AZ139" s="135">
        <f t="shared" si="23"/>
        <v>0</v>
      </c>
      <c r="BA139" s="145" t="str">
        <f t="shared" si="24"/>
        <v/>
      </c>
      <c r="BB139" s="145" t="str">
        <f t="shared" si="25"/>
        <v/>
      </c>
      <c r="BC139" s="145" t="str">
        <f t="shared" si="26"/>
        <v/>
      </c>
      <c r="BD139" s="145" t="str">
        <f t="shared" si="27"/>
        <v/>
      </c>
      <c r="BE139" s="145" t="str">
        <f t="shared" si="28"/>
        <v/>
      </c>
      <c r="BF139" s="135">
        <f t="shared" si="29"/>
        <v>0</v>
      </c>
      <c r="BG139" t="str">
        <f t="shared" si="38"/>
        <v/>
      </c>
      <c r="BH139" t="str">
        <f t="shared" si="38"/>
        <v/>
      </c>
      <c r="BI139" t="str">
        <f t="shared" si="38"/>
        <v/>
      </c>
      <c r="BJ139" t="str">
        <f t="shared" si="38"/>
        <v/>
      </c>
      <c r="BK139" t="str">
        <f t="shared" si="38"/>
        <v/>
      </c>
      <c r="BL139" t="str">
        <f t="shared" si="38"/>
        <v/>
      </c>
      <c r="BR139" t="str">
        <f t="shared" si="39"/>
        <v/>
      </c>
      <c r="BS139" t="str">
        <f t="shared" si="39"/>
        <v/>
      </c>
      <c r="BT139" t="str">
        <f t="shared" si="39"/>
        <v/>
      </c>
      <c r="BU139" t="str">
        <f t="shared" si="39"/>
        <v/>
      </c>
      <c r="BV139" t="str">
        <f t="shared" si="39"/>
        <v/>
      </c>
      <c r="BW139" t="str">
        <f t="shared" si="39"/>
        <v/>
      </c>
    </row>
    <row r="140" spans="2:75" ht="15.75" thickBot="1" x14ac:dyDescent="0.25">
      <c r="B140" s="224" t="str">
        <f t="shared" si="16"/>
        <v xml:space="preserve"> </v>
      </c>
      <c r="C140" s="67"/>
      <c r="D140" s="67"/>
      <c r="E140" s="225"/>
      <c r="F140" s="226"/>
      <c r="G140" s="227" t="str">
        <f t="shared" si="17"/>
        <v/>
      </c>
      <c r="H140" s="228" t="str">
        <f t="shared" si="18"/>
        <v/>
      </c>
      <c r="I140" s="229"/>
      <c r="J140" s="167"/>
      <c r="K140" s="125"/>
      <c r="L140" s="230"/>
      <c r="M140" s="221"/>
      <c r="N140" s="231"/>
      <c r="O140" s="232"/>
      <c r="P140" s="233"/>
      <c r="Q140" s="234"/>
      <c r="R140" s="232"/>
      <c r="S140" s="233"/>
      <c r="T140" s="234"/>
      <c r="U140" s="232"/>
      <c r="V140" s="233"/>
      <c r="W140" s="234"/>
      <c r="X140" s="232"/>
      <c r="Y140" s="233"/>
      <c r="Z140" s="234"/>
      <c r="AA140" s="232"/>
      <c r="AB140" s="233"/>
      <c r="AC140" s="234"/>
      <c r="AD140" s="232"/>
      <c r="AE140" s="233"/>
      <c r="AF140" s="234"/>
      <c r="AG140" s="232"/>
      <c r="AH140" s="233"/>
      <c r="AI140" s="234"/>
      <c r="AJ140" s="232"/>
      <c r="AK140" s="233"/>
      <c r="AL140" s="234"/>
      <c r="AM140" s="232"/>
      <c r="AN140" s="233"/>
      <c r="AO140" s="234"/>
      <c r="AP140" s="130">
        <f t="shared" si="11"/>
        <v>0</v>
      </c>
      <c r="AQ140" s="235"/>
      <c r="AR140" s="235"/>
      <c r="AS140" s="67"/>
      <c r="AT140" s="172"/>
      <c r="AV140" s="145" t="str">
        <f t="shared" si="19"/>
        <v/>
      </c>
      <c r="AW140" s="145" t="str">
        <f t="shared" si="20"/>
        <v/>
      </c>
      <c r="AX140" s="145" t="str">
        <f t="shared" si="21"/>
        <v/>
      </c>
      <c r="AY140" s="145" t="str">
        <f t="shared" si="22"/>
        <v/>
      </c>
      <c r="AZ140" s="135">
        <f t="shared" si="23"/>
        <v>0</v>
      </c>
      <c r="BA140" s="145" t="str">
        <f t="shared" si="24"/>
        <v/>
      </c>
      <c r="BB140" s="145" t="str">
        <f t="shared" si="25"/>
        <v/>
      </c>
      <c r="BC140" s="145" t="str">
        <f t="shared" si="26"/>
        <v/>
      </c>
      <c r="BD140" s="145" t="str">
        <f t="shared" si="27"/>
        <v/>
      </c>
      <c r="BE140" s="145" t="str">
        <f t="shared" si="28"/>
        <v/>
      </c>
      <c r="BF140" s="135">
        <f t="shared" si="29"/>
        <v>0</v>
      </c>
      <c r="BG140" t="str">
        <f t="shared" si="38"/>
        <v/>
      </c>
      <c r="BH140" t="str">
        <f t="shared" si="38"/>
        <v/>
      </c>
      <c r="BI140" t="str">
        <f t="shared" si="38"/>
        <v/>
      </c>
      <c r="BJ140" t="str">
        <f t="shared" si="38"/>
        <v/>
      </c>
      <c r="BK140" t="str">
        <f t="shared" si="38"/>
        <v/>
      </c>
      <c r="BL140" t="str">
        <f t="shared" si="38"/>
        <v/>
      </c>
      <c r="BR140" t="str">
        <f t="shared" si="39"/>
        <v/>
      </c>
      <c r="BS140" t="str">
        <f t="shared" si="39"/>
        <v/>
      </c>
      <c r="BT140" t="str">
        <f t="shared" si="39"/>
        <v/>
      </c>
      <c r="BU140" t="str">
        <f t="shared" si="39"/>
        <v/>
      </c>
      <c r="BV140" t="str">
        <f t="shared" si="39"/>
        <v/>
      </c>
      <c r="BW140" t="str">
        <f t="shared" si="39"/>
        <v/>
      </c>
    </row>
    <row r="141" spans="2:75" ht="15.75" thickBot="1" x14ac:dyDescent="0.25">
      <c r="B141" s="224" t="str">
        <f t="shared" si="16"/>
        <v xml:space="preserve"> </v>
      </c>
      <c r="C141" s="67"/>
      <c r="D141" s="67"/>
      <c r="E141" s="225"/>
      <c r="F141" s="226"/>
      <c r="G141" s="227" t="str">
        <f t="shared" si="17"/>
        <v/>
      </c>
      <c r="H141" s="228" t="str">
        <f t="shared" si="18"/>
        <v/>
      </c>
      <c r="I141" s="229"/>
      <c r="J141" s="167"/>
      <c r="K141" s="125"/>
      <c r="L141" s="230"/>
      <c r="M141" s="221"/>
      <c r="N141" s="231"/>
      <c r="O141" s="232"/>
      <c r="P141" s="233"/>
      <c r="Q141" s="234"/>
      <c r="R141" s="232"/>
      <c r="S141" s="233"/>
      <c r="T141" s="234"/>
      <c r="U141" s="232"/>
      <c r="V141" s="233"/>
      <c r="W141" s="234"/>
      <c r="X141" s="232"/>
      <c r="Y141" s="233"/>
      <c r="Z141" s="234"/>
      <c r="AA141" s="232"/>
      <c r="AB141" s="233"/>
      <c r="AC141" s="234"/>
      <c r="AD141" s="232"/>
      <c r="AE141" s="233"/>
      <c r="AF141" s="234"/>
      <c r="AG141" s="232"/>
      <c r="AH141" s="233"/>
      <c r="AI141" s="234"/>
      <c r="AJ141" s="232"/>
      <c r="AK141" s="233"/>
      <c r="AL141" s="234"/>
      <c r="AM141" s="232"/>
      <c r="AN141" s="233"/>
      <c r="AO141" s="234"/>
      <c r="AP141" s="130">
        <f t="shared" si="11"/>
        <v>0</v>
      </c>
      <c r="AQ141" s="235"/>
      <c r="AR141" s="235"/>
      <c r="AS141" s="67"/>
      <c r="AT141" s="172"/>
      <c r="AV141" s="145" t="str">
        <f t="shared" si="19"/>
        <v/>
      </c>
      <c r="AW141" s="145" t="str">
        <f t="shared" si="20"/>
        <v/>
      </c>
      <c r="AX141" s="145" t="str">
        <f t="shared" si="21"/>
        <v/>
      </c>
      <c r="AY141" s="145" t="str">
        <f t="shared" si="22"/>
        <v/>
      </c>
      <c r="AZ141" s="135">
        <f t="shared" si="23"/>
        <v>0</v>
      </c>
      <c r="BA141" s="145" t="str">
        <f t="shared" si="24"/>
        <v/>
      </c>
      <c r="BB141" s="145" t="str">
        <f t="shared" si="25"/>
        <v/>
      </c>
      <c r="BC141" s="145" t="str">
        <f t="shared" si="26"/>
        <v/>
      </c>
      <c r="BD141" s="145" t="str">
        <f t="shared" si="27"/>
        <v/>
      </c>
      <c r="BE141" s="145" t="str">
        <f t="shared" si="28"/>
        <v/>
      </c>
      <c r="BF141" s="135">
        <f t="shared" si="29"/>
        <v>0</v>
      </c>
      <c r="BG141" t="str">
        <f t="shared" si="38"/>
        <v/>
      </c>
      <c r="BH141" t="str">
        <f t="shared" si="38"/>
        <v/>
      </c>
      <c r="BI141" t="str">
        <f t="shared" si="38"/>
        <v/>
      </c>
      <c r="BJ141" t="str">
        <f t="shared" si="38"/>
        <v/>
      </c>
      <c r="BK141" t="str">
        <f t="shared" si="38"/>
        <v/>
      </c>
      <c r="BL141" t="str">
        <f t="shared" si="38"/>
        <v/>
      </c>
      <c r="BR141" t="str">
        <f t="shared" si="39"/>
        <v/>
      </c>
      <c r="BS141" t="str">
        <f t="shared" si="39"/>
        <v/>
      </c>
      <c r="BT141" t="str">
        <f t="shared" si="39"/>
        <v/>
      </c>
      <c r="BU141" t="str">
        <f t="shared" si="39"/>
        <v/>
      </c>
      <c r="BV141" t="str">
        <f t="shared" si="39"/>
        <v/>
      </c>
      <c r="BW141" t="str">
        <f t="shared" si="39"/>
        <v/>
      </c>
    </row>
    <row r="142" spans="2:75" ht="15.75" thickBot="1" x14ac:dyDescent="0.25">
      <c r="B142" s="224" t="str">
        <f t="shared" si="16"/>
        <v xml:space="preserve"> </v>
      </c>
      <c r="C142" s="67"/>
      <c r="D142" s="67"/>
      <c r="E142" s="225"/>
      <c r="F142" s="226"/>
      <c r="G142" s="227" t="str">
        <f t="shared" si="17"/>
        <v/>
      </c>
      <c r="H142" s="228" t="str">
        <f t="shared" si="18"/>
        <v/>
      </c>
      <c r="I142" s="229"/>
      <c r="J142" s="167"/>
      <c r="K142" s="125"/>
      <c r="L142" s="230"/>
      <c r="M142" s="221"/>
      <c r="N142" s="231"/>
      <c r="O142" s="232"/>
      <c r="P142" s="233"/>
      <c r="Q142" s="234"/>
      <c r="R142" s="232"/>
      <c r="S142" s="233"/>
      <c r="T142" s="234"/>
      <c r="U142" s="232"/>
      <c r="V142" s="233"/>
      <c r="W142" s="234"/>
      <c r="X142" s="232"/>
      <c r="Y142" s="233"/>
      <c r="Z142" s="234"/>
      <c r="AA142" s="232"/>
      <c r="AB142" s="233"/>
      <c r="AC142" s="234"/>
      <c r="AD142" s="232"/>
      <c r="AE142" s="233"/>
      <c r="AF142" s="234"/>
      <c r="AG142" s="232"/>
      <c r="AH142" s="233"/>
      <c r="AI142" s="234"/>
      <c r="AJ142" s="232"/>
      <c r="AK142" s="233"/>
      <c r="AL142" s="234"/>
      <c r="AM142" s="232"/>
      <c r="AN142" s="233"/>
      <c r="AO142" s="234"/>
      <c r="AP142" s="130">
        <f t="shared" si="11"/>
        <v>0</v>
      </c>
      <c r="AQ142" s="235"/>
      <c r="AR142" s="235"/>
      <c r="AS142" s="67"/>
      <c r="AT142" s="172"/>
      <c r="AV142" s="145" t="str">
        <f t="shared" si="19"/>
        <v/>
      </c>
      <c r="AW142" s="145" t="str">
        <f t="shared" si="20"/>
        <v/>
      </c>
      <c r="AX142" s="145" t="str">
        <f t="shared" si="21"/>
        <v/>
      </c>
      <c r="AY142" s="145" t="str">
        <f t="shared" si="22"/>
        <v/>
      </c>
      <c r="AZ142" s="135">
        <f t="shared" si="23"/>
        <v>0</v>
      </c>
      <c r="BA142" s="145" t="str">
        <f t="shared" si="24"/>
        <v/>
      </c>
      <c r="BB142" s="145" t="str">
        <f t="shared" si="25"/>
        <v/>
      </c>
      <c r="BC142" s="145" t="str">
        <f t="shared" si="26"/>
        <v/>
      </c>
      <c r="BD142" s="145" t="str">
        <f t="shared" si="27"/>
        <v/>
      </c>
      <c r="BE142" s="145" t="str">
        <f t="shared" si="28"/>
        <v/>
      </c>
      <c r="BF142" s="135">
        <f t="shared" si="29"/>
        <v>0</v>
      </c>
      <c r="BG142" t="str">
        <f t="shared" si="38"/>
        <v/>
      </c>
      <c r="BH142" t="str">
        <f t="shared" si="38"/>
        <v/>
      </c>
      <c r="BI142" t="str">
        <f t="shared" si="38"/>
        <v/>
      </c>
      <c r="BJ142" t="str">
        <f t="shared" si="38"/>
        <v/>
      </c>
      <c r="BK142" t="str">
        <f t="shared" si="38"/>
        <v/>
      </c>
      <c r="BL142" t="str">
        <f t="shared" si="38"/>
        <v/>
      </c>
      <c r="BR142" t="str">
        <f t="shared" si="39"/>
        <v/>
      </c>
      <c r="BS142" t="str">
        <f t="shared" si="39"/>
        <v/>
      </c>
      <c r="BT142" t="str">
        <f t="shared" si="39"/>
        <v/>
      </c>
      <c r="BU142" t="str">
        <f t="shared" si="39"/>
        <v/>
      </c>
      <c r="BV142" t="str">
        <f t="shared" si="39"/>
        <v/>
      </c>
      <c r="BW142" t="str">
        <f t="shared" si="39"/>
        <v/>
      </c>
    </row>
    <row r="143" spans="2:75" ht="15.75" thickBot="1" x14ac:dyDescent="0.25">
      <c r="B143" s="224" t="str">
        <f t="shared" si="16"/>
        <v xml:space="preserve"> </v>
      </c>
      <c r="C143" s="67"/>
      <c r="D143" s="67"/>
      <c r="E143" s="225"/>
      <c r="F143" s="226"/>
      <c r="G143" s="227" t="str">
        <f t="shared" si="17"/>
        <v/>
      </c>
      <c r="H143" s="228" t="str">
        <f t="shared" si="18"/>
        <v/>
      </c>
      <c r="I143" s="229"/>
      <c r="J143" s="167"/>
      <c r="K143" s="125"/>
      <c r="L143" s="230"/>
      <c r="M143" s="221"/>
      <c r="N143" s="231"/>
      <c r="O143" s="232"/>
      <c r="P143" s="233"/>
      <c r="Q143" s="234"/>
      <c r="R143" s="232"/>
      <c r="S143" s="233"/>
      <c r="T143" s="234"/>
      <c r="U143" s="232"/>
      <c r="V143" s="233"/>
      <c r="W143" s="234"/>
      <c r="X143" s="232"/>
      <c r="Y143" s="233"/>
      <c r="Z143" s="234"/>
      <c r="AA143" s="232"/>
      <c r="AB143" s="233"/>
      <c r="AC143" s="234"/>
      <c r="AD143" s="232"/>
      <c r="AE143" s="233"/>
      <c r="AF143" s="234"/>
      <c r="AG143" s="232"/>
      <c r="AH143" s="233"/>
      <c r="AI143" s="234"/>
      <c r="AJ143" s="232"/>
      <c r="AK143" s="233"/>
      <c r="AL143" s="234"/>
      <c r="AM143" s="232"/>
      <c r="AN143" s="233"/>
      <c r="AO143" s="234"/>
      <c r="AP143" s="130">
        <f t="shared" si="11"/>
        <v>0</v>
      </c>
      <c r="AQ143" s="235"/>
      <c r="AR143" s="235"/>
      <c r="AS143" s="67"/>
      <c r="AT143" s="172"/>
      <c r="AV143" s="145" t="str">
        <f t="shared" si="19"/>
        <v/>
      </c>
      <c r="AW143" s="145" t="str">
        <f t="shared" si="20"/>
        <v/>
      </c>
      <c r="AX143" s="145" t="str">
        <f t="shared" si="21"/>
        <v/>
      </c>
      <c r="AY143" s="145" t="str">
        <f t="shared" si="22"/>
        <v/>
      </c>
      <c r="AZ143" s="135">
        <f t="shared" si="23"/>
        <v>0</v>
      </c>
      <c r="BA143" s="145" t="str">
        <f t="shared" si="24"/>
        <v/>
      </c>
      <c r="BB143" s="145" t="str">
        <f t="shared" si="25"/>
        <v/>
      </c>
      <c r="BC143" s="145" t="str">
        <f t="shared" si="26"/>
        <v/>
      </c>
      <c r="BD143" s="145" t="str">
        <f t="shared" si="27"/>
        <v/>
      </c>
      <c r="BE143" s="145" t="str">
        <f t="shared" si="28"/>
        <v/>
      </c>
      <c r="BF143" s="135">
        <f t="shared" si="29"/>
        <v>0</v>
      </c>
      <c r="BG143" t="str">
        <f t="shared" si="38"/>
        <v/>
      </c>
      <c r="BH143" t="str">
        <f t="shared" si="38"/>
        <v/>
      </c>
      <c r="BI143" t="str">
        <f t="shared" si="38"/>
        <v/>
      </c>
      <c r="BJ143" t="str">
        <f t="shared" si="38"/>
        <v/>
      </c>
      <c r="BK143" t="str">
        <f t="shared" si="38"/>
        <v/>
      </c>
      <c r="BL143" t="str">
        <f t="shared" si="38"/>
        <v/>
      </c>
      <c r="BR143" t="str">
        <f t="shared" si="39"/>
        <v/>
      </c>
      <c r="BS143" t="str">
        <f t="shared" si="39"/>
        <v/>
      </c>
      <c r="BT143" t="str">
        <f t="shared" si="39"/>
        <v/>
      </c>
      <c r="BU143" t="str">
        <f t="shared" si="39"/>
        <v/>
      </c>
      <c r="BV143" t="str">
        <f t="shared" si="39"/>
        <v/>
      </c>
      <c r="BW143" t="str">
        <f t="shared" si="39"/>
        <v/>
      </c>
    </row>
    <row r="144" spans="2:75" ht="15.75" thickBot="1" x14ac:dyDescent="0.25">
      <c r="B144" s="224" t="str">
        <f t="shared" si="16"/>
        <v xml:space="preserve"> </v>
      </c>
      <c r="C144" s="67"/>
      <c r="D144" s="67"/>
      <c r="E144" s="225"/>
      <c r="F144" s="226"/>
      <c r="G144" s="227" t="str">
        <f t="shared" si="17"/>
        <v/>
      </c>
      <c r="H144" s="228" t="str">
        <f t="shared" si="18"/>
        <v/>
      </c>
      <c r="I144" s="229"/>
      <c r="J144" s="167"/>
      <c r="K144" s="125"/>
      <c r="L144" s="230"/>
      <c r="M144" s="221"/>
      <c r="N144" s="231"/>
      <c r="O144" s="232"/>
      <c r="P144" s="233"/>
      <c r="Q144" s="234"/>
      <c r="R144" s="232"/>
      <c r="S144" s="233"/>
      <c r="T144" s="234"/>
      <c r="U144" s="232"/>
      <c r="V144" s="233"/>
      <c r="W144" s="234"/>
      <c r="X144" s="232"/>
      <c r="Y144" s="233"/>
      <c r="Z144" s="234"/>
      <c r="AA144" s="232"/>
      <c r="AB144" s="233"/>
      <c r="AC144" s="234"/>
      <c r="AD144" s="232"/>
      <c r="AE144" s="233"/>
      <c r="AF144" s="234"/>
      <c r="AG144" s="232"/>
      <c r="AH144" s="233"/>
      <c r="AI144" s="234"/>
      <c r="AJ144" s="232"/>
      <c r="AK144" s="233"/>
      <c r="AL144" s="234"/>
      <c r="AM144" s="232"/>
      <c r="AN144" s="233"/>
      <c r="AO144" s="234"/>
      <c r="AP144" s="130">
        <f t="shared" si="11"/>
        <v>0</v>
      </c>
      <c r="AQ144" s="235"/>
      <c r="AR144" s="235"/>
      <c r="AS144" s="67"/>
      <c r="AT144" s="172"/>
      <c r="AV144" s="145" t="str">
        <f t="shared" si="19"/>
        <v/>
      </c>
      <c r="AW144" s="145" t="str">
        <f t="shared" si="20"/>
        <v/>
      </c>
      <c r="AX144" s="145" t="str">
        <f t="shared" si="21"/>
        <v/>
      </c>
      <c r="AY144" s="145" t="str">
        <f t="shared" si="22"/>
        <v/>
      </c>
      <c r="AZ144" s="135">
        <f t="shared" si="23"/>
        <v>0</v>
      </c>
      <c r="BA144" s="145" t="str">
        <f t="shared" si="24"/>
        <v/>
      </c>
      <c r="BB144" s="145" t="str">
        <f t="shared" si="25"/>
        <v/>
      </c>
      <c r="BC144" s="145" t="str">
        <f t="shared" si="26"/>
        <v/>
      </c>
      <c r="BD144" s="145" t="str">
        <f t="shared" si="27"/>
        <v/>
      </c>
      <c r="BE144" s="145" t="str">
        <f t="shared" si="28"/>
        <v/>
      </c>
      <c r="BF144" s="135">
        <f t="shared" si="29"/>
        <v>0</v>
      </c>
      <c r="BG144" t="str">
        <f t="shared" si="38"/>
        <v/>
      </c>
      <c r="BH144" t="str">
        <f t="shared" si="38"/>
        <v/>
      </c>
      <c r="BI144" t="str">
        <f t="shared" si="38"/>
        <v/>
      </c>
      <c r="BJ144" t="str">
        <f t="shared" si="38"/>
        <v/>
      </c>
      <c r="BK144" t="str">
        <f t="shared" si="38"/>
        <v/>
      </c>
      <c r="BL144" t="str">
        <f t="shared" si="38"/>
        <v/>
      </c>
      <c r="BR144" t="str">
        <f t="shared" si="39"/>
        <v/>
      </c>
      <c r="BS144" t="str">
        <f t="shared" si="39"/>
        <v/>
      </c>
      <c r="BT144" t="str">
        <f t="shared" si="39"/>
        <v/>
      </c>
      <c r="BU144" t="str">
        <f t="shared" si="39"/>
        <v/>
      </c>
      <c r="BV144" t="str">
        <f t="shared" si="39"/>
        <v/>
      </c>
      <c r="BW144" t="str">
        <f t="shared" si="39"/>
        <v/>
      </c>
    </row>
    <row r="145" spans="2:75" ht="15.75" thickBot="1" x14ac:dyDescent="0.25">
      <c r="B145" s="224" t="str">
        <f t="shared" si="16"/>
        <v xml:space="preserve"> </v>
      </c>
      <c r="C145" s="67"/>
      <c r="D145" s="67"/>
      <c r="E145" s="225"/>
      <c r="F145" s="226"/>
      <c r="G145" s="227" t="str">
        <f t="shared" si="17"/>
        <v/>
      </c>
      <c r="H145" s="228" t="str">
        <f t="shared" si="18"/>
        <v/>
      </c>
      <c r="I145" s="229"/>
      <c r="J145" s="167"/>
      <c r="K145" s="125"/>
      <c r="L145" s="230"/>
      <c r="M145" s="221"/>
      <c r="N145" s="231"/>
      <c r="O145" s="232"/>
      <c r="P145" s="233"/>
      <c r="Q145" s="234"/>
      <c r="R145" s="232"/>
      <c r="S145" s="233"/>
      <c r="T145" s="234"/>
      <c r="U145" s="232"/>
      <c r="V145" s="233"/>
      <c r="W145" s="234"/>
      <c r="X145" s="232"/>
      <c r="Y145" s="233"/>
      <c r="Z145" s="234"/>
      <c r="AA145" s="232"/>
      <c r="AB145" s="233"/>
      <c r="AC145" s="234"/>
      <c r="AD145" s="232"/>
      <c r="AE145" s="233"/>
      <c r="AF145" s="234"/>
      <c r="AG145" s="232"/>
      <c r="AH145" s="233"/>
      <c r="AI145" s="234"/>
      <c r="AJ145" s="232"/>
      <c r="AK145" s="233"/>
      <c r="AL145" s="234"/>
      <c r="AM145" s="232"/>
      <c r="AN145" s="233"/>
      <c r="AO145" s="234"/>
      <c r="AP145" s="130">
        <f t="shared" si="11"/>
        <v>0</v>
      </c>
      <c r="AQ145" s="235"/>
      <c r="AR145" s="235"/>
      <c r="AS145" s="67"/>
      <c r="AT145" s="172"/>
      <c r="AV145" s="145" t="str">
        <f t="shared" si="19"/>
        <v/>
      </c>
      <c r="AW145" s="145" t="str">
        <f t="shared" si="20"/>
        <v/>
      </c>
      <c r="AX145" s="145" t="str">
        <f t="shared" si="21"/>
        <v/>
      </c>
      <c r="AY145" s="145" t="str">
        <f t="shared" si="22"/>
        <v/>
      </c>
      <c r="AZ145" s="135">
        <f t="shared" si="23"/>
        <v>0</v>
      </c>
      <c r="BA145" s="145" t="str">
        <f t="shared" si="24"/>
        <v/>
      </c>
      <c r="BB145" s="145" t="str">
        <f t="shared" si="25"/>
        <v/>
      </c>
      <c r="BC145" s="145" t="str">
        <f t="shared" si="26"/>
        <v/>
      </c>
      <c r="BD145" s="145" t="str">
        <f t="shared" si="27"/>
        <v/>
      </c>
      <c r="BE145" s="145" t="str">
        <f t="shared" si="28"/>
        <v/>
      </c>
      <c r="BF145" s="135">
        <f t="shared" si="29"/>
        <v>0</v>
      </c>
      <c r="BG145" t="str">
        <f t="shared" si="38"/>
        <v/>
      </c>
      <c r="BH145" t="str">
        <f t="shared" si="38"/>
        <v/>
      </c>
      <c r="BI145" t="str">
        <f t="shared" si="38"/>
        <v/>
      </c>
      <c r="BJ145" t="str">
        <f t="shared" si="38"/>
        <v/>
      </c>
      <c r="BK145" t="str">
        <f t="shared" si="38"/>
        <v/>
      </c>
      <c r="BL145" t="str">
        <f t="shared" si="38"/>
        <v/>
      </c>
      <c r="BR145" t="str">
        <f t="shared" si="39"/>
        <v/>
      </c>
      <c r="BS145" t="str">
        <f t="shared" si="39"/>
        <v/>
      </c>
      <c r="BT145" t="str">
        <f t="shared" si="39"/>
        <v/>
      </c>
      <c r="BU145" t="str">
        <f t="shared" si="39"/>
        <v/>
      </c>
      <c r="BV145" t="str">
        <f t="shared" si="39"/>
        <v/>
      </c>
      <c r="BW145" t="str">
        <f t="shared" si="39"/>
        <v/>
      </c>
    </row>
    <row r="146" spans="2:75" ht="15.75" thickBot="1" x14ac:dyDescent="0.25">
      <c r="B146" s="224" t="str">
        <f t="shared" si="16"/>
        <v xml:space="preserve"> </v>
      </c>
      <c r="C146" s="67"/>
      <c r="D146" s="67"/>
      <c r="E146" s="225"/>
      <c r="F146" s="226"/>
      <c r="G146" s="227" t="str">
        <f t="shared" si="17"/>
        <v/>
      </c>
      <c r="H146" s="228" t="str">
        <f t="shared" si="18"/>
        <v/>
      </c>
      <c r="I146" s="229"/>
      <c r="J146" s="167"/>
      <c r="K146" s="125"/>
      <c r="L146" s="230"/>
      <c r="M146" s="221"/>
      <c r="N146" s="231"/>
      <c r="O146" s="232"/>
      <c r="P146" s="233"/>
      <c r="Q146" s="234"/>
      <c r="R146" s="232"/>
      <c r="S146" s="233"/>
      <c r="T146" s="234"/>
      <c r="U146" s="232"/>
      <c r="V146" s="233"/>
      <c r="W146" s="234"/>
      <c r="X146" s="232"/>
      <c r="Y146" s="233"/>
      <c r="Z146" s="234"/>
      <c r="AA146" s="232"/>
      <c r="AB146" s="233"/>
      <c r="AC146" s="234"/>
      <c r="AD146" s="232"/>
      <c r="AE146" s="233"/>
      <c r="AF146" s="234"/>
      <c r="AG146" s="232"/>
      <c r="AH146" s="233"/>
      <c r="AI146" s="234"/>
      <c r="AJ146" s="232"/>
      <c r="AK146" s="233"/>
      <c r="AL146" s="234"/>
      <c r="AM146" s="232"/>
      <c r="AN146" s="233"/>
      <c r="AO146" s="234"/>
      <c r="AP146" s="130">
        <f t="shared" si="11"/>
        <v>0</v>
      </c>
      <c r="AQ146" s="235"/>
      <c r="AR146" s="235"/>
      <c r="AS146" s="67"/>
      <c r="AT146" s="172"/>
      <c r="AV146" s="145" t="str">
        <f t="shared" si="19"/>
        <v/>
      </c>
      <c r="AW146" s="145" t="str">
        <f t="shared" si="20"/>
        <v/>
      </c>
      <c r="AX146" s="145" t="str">
        <f t="shared" si="21"/>
        <v/>
      </c>
      <c r="AY146" s="145" t="str">
        <f t="shared" si="22"/>
        <v/>
      </c>
      <c r="AZ146" s="135">
        <f t="shared" si="23"/>
        <v>0</v>
      </c>
      <c r="BA146" s="145" t="str">
        <f t="shared" si="24"/>
        <v/>
      </c>
      <c r="BB146" s="145" t="str">
        <f t="shared" si="25"/>
        <v/>
      </c>
      <c r="BC146" s="145" t="str">
        <f t="shared" si="26"/>
        <v/>
      </c>
      <c r="BD146" s="145" t="str">
        <f t="shared" si="27"/>
        <v/>
      </c>
      <c r="BE146" s="145" t="str">
        <f t="shared" si="28"/>
        <v/>
      </c>
      <c r="BF146" s="135">
        <f t="shared" si="29"/>
        <v>0</v>
      </c>
      <c r="BG146" t="str">
        <f t="shared" si="38"/>
        <v/>
      </c>
      <c r="BH146" t="str">
        <f t="shared" si="38"/>
        <v/>
      </c>
      <c r="BI146" t="str">
        <f t="shared" si="38"/>
        <v/>
      </c>
      <c r="BJ146" t="str">
        <f t="shared" si="38"/>
        <v/>
      </c>
      <c r="BK146" t="str">
        <f t="shared" si="38"/>
        <v/>
      </c>
      <c r="BL146" t="str">
        <f t="shared" si="38"/>
        <v/>
      </c>
      <c r="BR146" t="str">
        <f t="shared" si="39"/>
        <v/>
      </c>
      <c r="BS146" t="str">
        <f t="shared" si="39"/>
        <v/>
      </c>
      <c r="BT146" t="str">
        <f t="shared" si="39"/>
        <v/>
      </c>
      <c r="BU146" t="str">
        <f t="shared" si="39"/>
        <v/>
      </c>
      <c r="BV146" t="str">
        <f t="shared" si="39"/>
        <v/>
      </c>
      <c r="BW146" t="str">
        <f t="shared" si="39"/>
        <v/>
      </c>
    </row>
    <row r="147" spans="2:75" ht="15.75" thickBot="1" x14ac:dyDescent="0.25">
      <c r="B147" s="224" t="str">
        <f t="shared" si="16"/>
        <v xml:space="preserve"> </v>
      </c>
      <c r="C147" s="67"/>
      <c r="D147" s="67"/>
      <c r="E147" s="225"/>
      <c r="F147" s="226"/>
      <c r="G147" s="227" t="str">
        <f t="shared" si="17"/>
        <v/>
      </c>
      <c r="H147" s="228" t="str">
        <f t="shared" si="18"/>
        <v/>
      </c>
      <c r="I147" s="229"/>
      <c r="J147" s="167"/>
      <c r="K147" s="125"/>
      <c r="L147" s="230"/>
      <c r="M147" s="221"/>
      <c r="N147" s="231"/>
      <c r="O147" s="232"/>
      <c r="P147" s="233"/>
      <c r="Q147" s="234"/>
      <c r="R147" s="232"/>
      <c r="S147" s="233"/>
      <c r="T147" s="234"/>
      <c r="U147" s="232"/>
      <c r="V147" s="233"/>
      <c r="W147" s="234"/>
      <c r="X147" s="232"/>
      <c r="Y147" s="233"/>
      <c r="Z147" s="234"/>
      <c r="AA147" s="232"/>
      <c r="AB147" s="233"/>
      <c r="AC147" s="234"/>
      <c r="AD147" s="232"/>
      <c r="AE147" s="233"/>
      <c r="AF147" s="234"/>
      <c r="AG147" s="232"/>
      <c r="AH147" s="233"/>
      <c r="AI147" s="234"/>
      <c r="AJ147" s="232"/>
      <c r="AK147" s="233"/>
      <c r="AL147" s="234"/>
      <c r="AM147" s="232"/>
      <c r="AN147" s="233"/>
      <c r="AO147" s="234"/>
      <c r="AP147" s="130">
        <f t="shared" si="11"/>
        <v>0</v>
      </c>
      <c r="AQ147" s="235"/>
      <c r="AR147" s="235"/>
      <c r="AS147" s="67"/>
      <c r="AT147" s="172"/>
      <c r="AV147" s="145" t="str">
        <f t="shared" si="19"/>
        <v/>
      </c>
      <c r="AW147" s="145" t="str">
        <f t="shared" si="20"/>
        <v/>
      </c>
      <c r="AX147" s="145" t="str">
        <f t="shared" si="21"/>
        <v/>
      </c>
      <c r="AY147" s="145" t="str">
        <f t="shared" si="22"/>
        <v/>
      </c>
      <c r="AZ147" s="135">
        <f t="shared" si="23"/>
        <v>0</v>
      </c>
      <c r="BA147" s="145" t="str">
        <f t="shared" si="24"/>
        <v/>
      </c>
      <c r="BB147" s="145" t="str">
        <f t="shared" si="25"/>
        <v/>
      </c>
      <c r="BC147" s="145" t="str">
        <f t="shared" si="26"/>
        <v/>
      </c>
      <c r="BD147" s="145" t="str">
        <f t="shared" si="27"/>
        <v/>
      </c>
      <c r="BE147" s="145" t="str">
        <f t="shared" si="28"/>
        <v/>
      </c>
      <c r="BF147" s="135">
        <f t="shared" si="29"/>
        <v>0</v>
      </c>
      <c r="BG147" t="str">
        <f t="shared" ref="BG147:BL156" si="40">IF($D147=0,"",IF(AND($G147=BG$85,$K147=BG$84)=TRUE,1,0))</f>
        <v/>
      </c>
      <c r="BH147" t="str">
        <f t="shared" si="40"/>
        <v/>
      </c>
      <c r="BI147" t="str">
        <f t="shared" si="40"/>
        <v/>
      </c>
      <c r="BJ147" t="str">
        <f t="shared" si="40"/>
        <v/>
      </c>
      <c r="BK147" t="str">
        <f t="shared" si="40"/>
        <v/>
      </c>
      <c r="BL147" t="str">
        <f t="shared" si="40"/>
        <v/>
      </c>
      <c r="BR147" t="str">
        <f t="shared" ref="BR147:BW156" si="41">IF($D147=0,"",IF(AND($H147=BR$85,$K147=BR$84)=TRUE,1,0))</f>
        <v/>
      </c>
      <c r="BS147" t="str">
        <f t="shared" si="41"/>
        <v/>
      </c>
      <c r="BT147" t="str">
        <f t="shared" si="41"/>
        <v/>
      </c>
      <c r="BU147" t="str">
        <f t="shared" si="41"/>
        <v/>
      </c>
      <c r="BV147" t="str">
        <f t="shared" si="41"/>
        <v/>
      </c>
      <c r="BW147" t="str">
        <f t="shared" si="41"/>
        <v/>
      </c>
    </row>
    <row r="148" spans="2:75" ht="15.75" thickBot="1" x14ac:dyDescent="0.25">
      <c r="B148" s="224" t="str">
        <f t="shared" si="16"/>
        <v xml:space="preserve"> </v>
      </c>
      <c r="C148" s="67"/>
      <c r="D148" s="67"/>
      <c r="E148" s="225"/>
      <c r="F148" s="226"/>
      <c r="G148" s="227" t="str">
        <f t="shared" si="17"/>
        <v/>
      </c>
      <c r="H148" s="228" t="str">
        <f t="shared" si="18"/>
        <v/>
      </c>
      <c r="I148" s="229"/>
      <c r="J148" s="167"/>
      <c r="K148" s="125"/>
      <c r="L148" s="230"/>
      <c r="M148" s="221"/>
      <c r="N148" s="231"/>
      <c r="O148" s="232"/>
      <c r="P148" s="233"/>
      <c r="Q148" s="234"/>
      <c r="R148" s="232"/>
      <c r="S148" s="233"/>
      <c r="T148" s="234"/>
      <c r="U148" s="232"/>
      <c r="V148" s="233"/>
      <c r="W148" s="234"/>
      <c r="X148" s="232"/>
      <c r="Y148" s="233"/>
      <c r="Z148" s="234"/>
      <c r="AA148" s="232"/>
      <c r="AB148" s="233"/>
      <c r="AC148" s="234"/>
      <c r="AD148" s="232"/>
      <c r="AE148" s="233"/>
      <c r="AF148" s="234"/>
      <c r="AG148" s="232"/>
      <c r="AH148" s="233"/>
      <c r="AI148" s="234"/>
      <c r="AJ148" s="232"/>
      <c r="AK148" s="233"/>
      <c r="AL148" s="234"/>
      <c r="AM148" s="232"/>
      <c r="AN148" s="233"/>
      <c r="AO148" s="234"/>
      <c r="AP148" s="130">
        <f t="shared" si="11"/>
        <v>0</v>
      </c>
      <c r="AQ148" s="235"/>
      <c r="AR148" s="235"/>
      <c r="AS148" s="67"/>
      <c r="AT148" s="172"/>
      <c r="AV148" s="145" t="str">
        <f t="shared" si="19"/>
        <v/>
      </c>
      <c r="AW148" s="145" t="str">
        <f t="shared" si="20"/>
        <v/>
      </c>
      <c r="AX148" s="145" t="str">
        <f t="shared" si="21"/>
        <v/>
      </c>
      <c r="AY148" s="145" t="str">
        <f t="shared" si="22"/>
        <v/>
      </c>
      <c r="AZ148" s="135">
        <f t="shared" si="23"/>
        <v>0</v>
      </c>
      <c r="BA148" s="145" t="str">
        <f t="shared" si="24"/>
        <v/>
      </c>
      <c r="BB148" s="145" t="str">
        <f t="shared" si="25"/>
        <v/>
      </c>
      <c r="BC148" s="145" t="str">
        <f t="shared" si="26"/>
        <v/>
      </c>
      <c r="BD148" s="145" t="str">
        <f t="shared" si="27"/>
        <v/>
      </c>
      <c r="BE148" s="145" t="str">
        <f t="shared" si="28"/>
        <v/>
      </c>
      <c r="BF148" s="135">
        <f t="shared" si="29"/>
        <v>0</v>
      </c>
      <c r="BG148" t="str">
        <f t="shared" si="40"/>
        <v/>
      </c>
      <c r="BH148" t="str">
        <f t="shared" si="40"/>
        <v/>
      </c>
      <c r="BI148" t="str">
        <f t="shared" si="40"/>
        <v/>
      </c>
      <c r="BJ148" t="str">
        <f t="shared" si="40"/>
        <v/>
      </c>
      <c r="BK148" t="str">
        <f t="shared" si="40"/>
        <v/>
      </c>
      <c r="BL148" t="str">
        <f t="shared" si="40"/>
        <v/>
      </c>
      <c r="BR148" t="str">
        <f t="shared" si="41"/>
        <v/>
      </c>
      <c r="BS148" t="str">
        <f t="shared" si="41"/>
        <v/>
      </c>
      <c r="BT148" t="str">
        <f t="shared" si="41"/>
        <v/>
      </c>
      <c r="BU148" t="str">
        <f t="shared" si="41"/>
        <v/>
      </c>
      <c r="BV148" t="str">
        <f t="shared" si="41"/>
        <v/>
      </c>
      <c r="BW148" t="str">
        <f t="shared" si="41"/>
        <v/>
      </c>
    </row>
    <row r="149" spans="2:75" ht="15.75" thickBot="1" x14ac:dyDescent="0.25">
      <c r="B149" s="224" t="str">
        <f t="shared" si="16"/>
        <v xml:space="preserve"> </v>
      </c>
      <c r="C149" s="67"/>
      <c r="D149" s="67"/>
      <c r="E149" s="225"/>
      <c r="F149" s="226"/>
      <c r="G149" s="227" t="str">
        <f t="shared" si="17"/>
        <v/>
      </c>
      <c r="H149" s="228" t="str">
        <f t="shared" si="18"/>
        <v/>
      </c>
      <c r="I149" s="229"/>
      <c r="J149" s="167"/>
      <c r="K149" s="125"/>
      <c r="L149" s="230"/>
      <c r="M149" s="221"/>
      <c r="N149" s="231"/>
      <c r="O149" s="232"/>
      <c r="P149" s="233"/>
      <c r="Q149" s="234"/>
      <c r="R149" s="232"/>
      <c r="S149" s="233"/>
      <c r="T149" s="234"/>
      <c r="U149" s="232"/>
      <c r="V149" s="233"/>
      <c r="W149" s="234"/>
      <c r="X149" s="232"/>
      <c r="Y149" s="233"/>
      <c r="Z149" s="234"/>
      <c r="AA149" s="232"/>
      <c r="AB149" s="233"/>
      <c r="AC149" s="234"/>
      <c r="AD149" s="232"/>
      <c r="AE149" s="233"/>
      <c r="AF149" s="234"/>
      <c r="AG149" s="232"/>
      <c r="AH149" s="233"/>
      <c r="AI149" s="234"/>
      <c r="AJ149" s="232"/>
      <c r="AK149" s="233"/>
      <c r="AL149" s="234"/>
      <c r="AM149" s="232"/>
      <c r="AN149" s="233"/>
      <c r="AO149" s="234"/>
      <c r="AP149" s="130">
        <f t="shared" si="11"/>
        <v>0</v>
      </c>
      <c r="AQ149" s="235"/>
      <c r="AR149" s="235"/>
      <c r="AS149" s="67"/>
      <c r="AT149" s="172"/>
      <c r="AV149" s="145" t="str">
        <f t="shared" si="19"/>
        <v/>
      </c>
      <c r="AW149" s="145" t="str">
        <f t="shared" si="20"/>
        <v/>
      </c>
      <c r="AX149" s="145" t="str">
        <f t="shared" si="21"/>
        <v/>
      </c>
      <c r="AY149" s="145" t="str">
        <f t="shared" si="22"/>
        <v/>
      </c>
      <c r="AZ149" s="135">
        <f t="shared" si="23"/>
        <v>0</v>
      </c>
      <c r="BA149" s="145" t="str">
        <f t="shared" si="24"/>
        <v/>
      </c>
      <c r="BB149" s="145" t="str">
        <f t="shared" si="25"/>
        <v/>
      </c>
      <c r="BC149" s="145" t="str">
        <f t="shared" si="26"/>
        <v/>
      </c>
      <c r="BD149" s="145" t="str">
        <f t="shared" si="27"/>
        <v/>
      </c>
      <c r="BE149" s="145" t="str">
        <f t="shared" si="28"/>
        <v/>
      </c>
      <c r="BF149" s="135">
        <f t="shared" si="29"/>
        <v>0</v>
      </c>
      <c r="BG149" t="str">
        <f t="shared" si="40"/>
        <v/>
      </c>
      <c r="BH149" t="str">
        <f t="shared" si="40"/>
        <v/>
      </c>
      <c r="BI149" t="str">
        <f t="shared" si="40"/>
        <v/>
      </c>
      <c r="BJ149" t="str">
        <f t="shared" si="40"/>
        <v/>
      </c>
      <c r="BK149" t="str">
        <f t="shared" si="40"/>
        <v/>
      </c>
      <c r="BL149" t="str">
        <f t="shared" si="40"/>
        <v/>
      </c>
      <c r="BR149" t="str">
        <f t="shared" si="41"/>
        <v/>
      </c>
      <c r="BS149" t="str">
        <f t="shared" si="41"/>
        <v/>
      </c>
      <c r="BT149" t="str">
        <f t="shared" si="41"/>
        <v/>
      </c>
      <c r="BU149" t="str">
        <f t="shared" si="41"/>
        <v/>
      </c>
      <c r="BV149" t="str">
        <f t="shared" si="41"/>
        <v/>
      </c>
      <c r="BW149" t="str">
        <f t="shared" si="41"/>
        <v/>
      </c>
    </row>
    <row r="150" spans="2:75" ht="15.75" thickBot="1" x14ac:dyDescent="0.25">
      <c r="B150" s="224" t="str">
        <f t="shared" si="16"/>
        <v xml:space="preserve"> </v>
      </c>
      <c r="C150" s="67"/>
      <c r="D150" s="67"/>
      <c r="E150" s="225"/>
      <c r="F150" s="226"/>
      <c r="G150" s="227" t="str">
        <f t="shared" si="17"/>
        <v/>
      </c>
      <c r="H150" s="228" t="str">
        <f t="shared" si="18"/>
        <v/>
      </c>
      <c r="I150" s="229"/>
      <c r="J150" s="167"/>
      <c r="K150" s="125"/>
      <c r="L150" s="230"/>
      <c r="M150" s="221"/>
      <c r="N150" s="231"/>
      <c r="O150" s="232"/>
      <c r="P150" s="233"/>
      <c r="Q150" s="234"/>
      <c r="R150" s="232"/>
      <c r="S150" s="233"/>
      <c r="T150" s="234"/>
      <c r="U150" s="232"/>
      <c r="V150" s="233"/>
      <c r="W150" s="234"/>
      <c r="X150" s="232"/>
      <c r="Y150" s="233"/>
      <c r="Z150" s="234"/>
      <c r="AA150" s="232"/>
      <c r="AB150" s="233"/>
      <c r="AC150" s="234"/>
      <c r="AD150" s="232"/>
      <c r="AE150" s="233"/>
      <c r="AF150" s="234"/>
      <c r="AG150" s="232"/>
      <c r="AH150" s="233"/>
      <c r="AI150" s="234"/>
      <c r="AJ150" s="232"/>
      <c r="AK150" s="233"/>
      <c r="AL150" s="234"/>
      <c r="AM150" s="232"/>
      <c r="AN150" s="233"/>
      <c r="AO150" s="234"/>
      <c r="AP150" s="130">
        <f t="shared" si="11"/>
        <v>0</v>
      </c>
      <c r="AQ150" s="235"/>
      <c r="AR150" s="235"/>
      <c r="AS150" s="67"/>
      <c r="AT150" s="172"/>
      <c r="AV150" s="145" t="str">
        <f t="shared" si="19"/>
        <v/>
      </c>
      <c r="AW150" s="145" t="str">
        <f t="shared" si="20"/>
        <v/>
      </c>
      <c r="AX150" s="145" t="str">
        <f t="shared" si="21"/>
        <v/>
      </c>
      <c r="AY150" s="145" t="str">
        <f t="shared" si="22"/>
        <v/>
      </c>
      <c r="AZ150" s="135">
        <f t="shared" si="23"/>
        <v>0</v>
      </c>
      <c r="BA150" s="145" t="str">
        <f t="shared" si="24"/>
        <v/>
      </c>
      <c r="BB150" s="145" t="str">
        <f t="shared" si="25"/>
        <v/>
      </c>
      <c r="BC150" s="145" t="str">
        <f t="shared" si="26"/>
        <v/>
      </c>
      <c r="BD150" s="145" t="str">
        <f t="shared" si="27"/>
        <v/>
      </c>
      <c r="BE150" s="145" t="str">
        <f t="shared" si="28"/>
        <v/>
      </c>
      <c r="BF150" s="135">
        <f t="shared" si="29"/>
        <v>0</v>
      </c>
      <c r="BG150" t="str">
        <f t="shared" si="40"/>
        <v/>
      </c>
      <c r="BH150" t="str">
        <f t="shared" si="40"/>
        <v/>
      </c>
      <c r="BI150" t="str">
        <f t="shared" si="40"/>
        <v/>
      </c>
      <c r="BJ150" t="str">
        <f t="shared" si="40"/>
        <v/>
      </c>
      <c r="BK150" t="str">
        <f t="shared" si="40"/>
        <v/>
      </c>
      <c r="BL150" t="str">
        <f t="shared" si="40"/>
        <v/>
      </c>
      <c r="BR150" t="str">
        <f t="shared" si="41"/>
        <v/>
      </c>
      <c r="BS150" t="str">
        <f t="shared" si="41"/>
        <v/>
      </c>
      <c r="BT150" t="str">
        <f t="shared" si="41"/>
        <v/>
      </c>
      <c r="BU150" t="str">
        <f t="shared" si="41"/>
        <v/>
      </c>
      <c r="BV150" t="str">
        <f t="shared" si="41"/>
        <v/>
      </c>
      <c r="BW150" t="str">
        <f t="shared" si="41"/>
        <v/>
      </c>
    </row>
    <row r="151" spans="2:75" ht="15.75" thickBot="1" x14ac:dyDescent="0.25">
      <c r="B151" s="224" t="str">
        <f t="shared" si="16"/>
        <v xml:space="preserve"> </v>
      </c>
      <c r="C151" s="67"/>
      <c r="D151" s="67"/>
      <c r="E151" s="225"/>
      <c r="F151" s="226"/>
      <c r="G151" s="227" t="str">
        <f t="shared" si="17"/>
        <v/>
      </c>
      <c r="H151" s="228" t="str">
        <f t="shared" ref="H151:H214" si="42">IF(F151="","",VLOOKUP($G151,Category,IF($F151=$C$73,2,IF($F151=$D$73,3,IF($F151=$E$73,4,IF($F151=$F$73,5,"")))),FALSE))</f>
        <v/>
      </c>
      <c r="I151" s="229"/>
      <c r="J151" s="167"/>
      <c r="K151" s="125"/>
      <c r="L151" s="230"/>
      <c r="M151" s="221"/>
      <c r="N151" s="231"/>
      <c r="O151" s="232"/>
      <c r="P151" s="233"/>
      <c r="Q151" s="234"/>
      <c r="R151" s="232"/>
      <c r="S151" s="233"/>
      <c r="T151" s="234"/>
      <c r="U151" s="232"/>
      <c r="V151" s="233"/>
      <c r="W151" s="234"/>
      <c r="X151" s="232"/>
      <c r="Y151" s="233"/>
      <c r="Z151" s="234"/>
      <c r="AA151" s="232"/>
      <c r="AB151" s="233"/>
      <c r="AC151" s="234"/>
      <c r="AD151" s="232"/>
      <c r="AE151" s="233"/>
      <c r="AF151" s="234"/>
      <c r="AG151" s="232"/>
      <c r="AH151" s="233"/>
      <c r="AI151" s="234"/>
      <c r="AJ151" s="232"/>
      <c r="AK151" s="233"/>
      <c r="AL151" s="234"/>
      <c r="AM151" s="232"/>
      <c r="AN151" s="233"/>
      <c r="AO151" s="234"/>
      <c r="AP151" s="130">
        <f t="shared" si="11"/>
        <v>0</v>
      </c>
      <c r="AQ151" s="235"/>
      <c r="AR151" s="235"/>
      <c r="AS151" s="67"/>
      <c r="AT151" s="172"/>
      <c r="AV151" s="145" t="str">
        <f t="shared" si="19"/>
        <v/>
      </c>
      <c r="AW151" s="145" t="str">
        <f t="shared" si="20"/>
        <v/>
      </c>
      <c r="AX151" s="145" t="str">
        <f t="shared" si="21"/>
        <v/>
      </c>
      <c r="AY151" s="145" t="str">
        <f t="shared" si="22"/>
        <v/>
      </c>
      <c r="AZ151" s="135">
        <f t="shared" si="23"/>
        <v>0</v>
      </c>
      <c r="BA151" s="145" t="str">
        <f t="shared" si="24"/>
        <v/>
      </c>
      <c r="BB151" s="145" t="str">
        <f t="shared" si="25"/>
        <v/>
      </c>
      <c r="BC151" s="145" t="str">
        <f t="shared" si="26"/>
        <v/>
      </c>
      <c r="BD151" s="145" t="str">
        <f t="shared" si="27"/>
        <v/>
      </c>
      <c r="BE151" s="145" t="str">
        <f t="shared" si="28"/>
        <v/>
      </c>
      <c r="BF151" s="135">
        <f t="shared" si="29"/>
        <v>0</v>
      </c>
      <c r="BG151" t="str">
        <f t="shared" si="40"/>
        <v/>
      </c>
      <c r="BH151" t="str">
        <f t="shared" si="40"/>
        <v/>
      </c>
      <c r="BI151" t="str">
        <f t="shared" si="40"/>
        <v/>
      </c>
      <c r="BJ151" t="str">
        <f t="shared" si="40"/>
        <v/>
      </c>
      <c r="BK151" t="str">
        <f t="shared" si="40"/>
        <v/>
      </c>
      <c r="BL151" t="str">
        <f t="shared" si="40"/>
        <v/>
      </c>
      <c r="BR151" t="str">
        <f t="shared" si="41"/>
        <v/>
      </c>
      <c r="BS151" t="str">
        <f t="shared" si="41"/>
        <v/>
      </c>
      <c r="BT151" t="str">
        <f t="shared" si="41"/>
        <v/>
      </c>
      <c r="BU151" t="str">
        <f t="shared" si="41"/>
        <v/>
      </c>
      <c r="BV151" t="str">
        <f t="shared" si="41"/>
        <v/>
      </c>
      <c r="BW151" t="str">
        <f t="shared" si="41"/>
        <v/>
      </c>
    </row>
    <row r="152" spans="2:75" ht="15.75" thickBot="1" x14ac:dyDescent="0.25">
      <c r="B152" s="224" t="str">
        <f t="shared" ref="B152:B215" si="43">IF(E152&gt;0,B151+1," ")</f>
        <v xml:space="preserve"> </v>
      </c>
      <c r="C152" s="67"/>
      <c r="D152" s="67"/>
      <c r="E152" s="225"/>
      <c r="F152" s="226"/>
      <c r="G152" s="227" t="str">
        <f t="shared" ref="G152:G215" si="44">IF($E152="","",IF($E152&lt;5,"Check Height",IF($E152&lt;12,"Small",IF($E152&gt;30,"Large","Medium"))))</f>
        <v/>
      </c>
      <c r="H152" s="228" t="str">
        <f t="shared" si="42"/>
        <v/>
      </c>
      <c r="I152" s="229"/>
      <c r="J152" s="167"/>
      <c r="K152" s="125"/>
      <c r="L152" s="230"/>
      <c r="M152" s="221"/>
      <c r="N152" s="231"/>
      <c r="O152" s="232"/>
      <c r="P152" s="233"/>
      <c r="Q152" s="234"/>
      <c r="R152" s="232"/>
      <c r="S152" s="233"/>
      <c r="T152" s="234"/>
      <c r="U152" s="232"/>
      <c r="V152" s="233"/>
      <c r="W152" s="234"/>
      <c r="X152" s="232"/>
      <c r="Y152" s="233"/>
      <c r="Z152" s="234"/>
      <c r="AA152" s="232"/>
      <c r="AB152" s="233"/>
      <c r="AC152" s="234"/>
      <c r="AD152" s="232"/>
      <c r="AE152" s="233"/>
      <c r="AF152" s="234"/>
      <c r="AG152" s="232"/>
      <c r="AH152" s="233"/>
      <c r="AI152" s="234"/>
      <c r="AJ152" s="232"/>
      <c r="AK152" s="233"/>
      <c r="AL152" s="234"/>
      <c r="AM152" s="232"/>
      <c r="AN152" s="233"/>
      <c r="AO152" s="234"/>
      <c r="AP152" s="130">
        <f t="shared" ref="AP152:AP215" si="45">SUMIF($O$85:$AO$85,"Dur",O152:AO152)</f>
        <v>0</v>
      </c>
      <c r="AQ152" s="235"/>
      <c r="AR152" s="235"/>
      <c r="AS152" s="67"/>
      <c r="AT152" s="172"/>
      <c r="AV152" s="145" t="str">
        <f t="shared" ref="AV152:AV215" si="46">IF(D152="","",(COUNTIF($AN152,AV$84)+COUNTIF($AK152,AV$84)+COUNTIF($AH152,AV$84)+COUNTIF($AE152,AV$84)+COUNTIF($AB152,AV$84)+COUNTIF($Y152,AV$84)+COUNTIF($V152,AV$84)+COUNTIF($S152,AV$84)+COUNTIF($P152,AV$84))/(9-(COUNTIF($AN152,"")+COUNTIF($AK152,"")+COUNTIF($AH152,"")+COUNTIF($AE152,"")+COUNTIF($AB152,"")+COUNTIF($Y152,"")+COUNTIF($V152,"")+COUNTIF($S152,"")+COUNTIF($P152,""))))</f>
        <v/>
      </c>
      <c r="AW152" s="145" t="str">
        <f t="shared" ref="AW152:AW215" si="47">IF(E152="","",(COUNTIF($AN152,AW$84)+COUNTIF($AK152,AW$84)+COUNTIF($AH152,AW$84)+COUNTIF($AE152,AW$84)+COUNTIF($AB152,AW$84)+COUNTIF($Y152,AW$84)+COUNTIF($V152,AW$84)+COUNTIF($S152,AW$84)+COUNTIF($P152,AW$84))/(9-(COUNTIF($AN152,"")+COUNTIF($AK152,"")+COUNTIF($AH152,"")+COUNTIF($AE152,"")+COUNTIF($AB152,"")+COUNTIF($Y152,"")+COUNTIF($V152,"")+COUNTIF($S152,"")+COUNTIF($P152,""))))</f>
        <v/>
      </c>
      <c r="AX152" s="145" t="str">
        <f t="shared" ref="AX152:AX215" si="48">IF(F152="","",(COUNTIF($AN152,AX$84)+COUNTIF($AK152,AX$84)+COUNTIF($AH152,AX$84)+COUNTIF($AE152,AX$84)+COUNTIF($AB152,AX$84)+COUNTIF($Y152,AX$84)+COUNTIF($V152,AX$84)+COUNTIF($S152,AX$84)+COUNTIF($P152,AX$84))/(9-(COUNTIF($AN152,"")+COUNTIF($AK152,"")+COUNTIF($AH152,"")+COUNTIF($AE152,"")+COUNTIF($AB152,"")+COUNTIF($Y152,"")+COUNTIF($V152,"")+COUNTIF($S152,"")+COUNTIF($P152,""))))</f>
        <v/>
      </c>
      <c r="AY152" s="145" t="str">
        <f t="shared" ref="AY152:AY215" si="49">IF(G152="","",(COUNTIF($AN152,AY$84)+COUNTIF($AK152,AY$84)+COUNTIF($AH152,AY$84)+COUNTIF($AE152,AY$84)+COUNTIF($AB152,AY$84)+COUNTIF($Y152,AY$84)+COUNTIF($V152,AY$84)+COUNTIF($S152,AY$84)+COUNTIF($P152,AY$84))/(9-(COUNTIF($AN152,"")+COUNTIF($AK152,"")+COUNTIF($AH152,"")+COUNTIF($AE152,"")+COUNTIF($AB152,"")+COUNTIF($Y152,"")+COUNTIF($V152,"")+COUNTIF($S152,"")+COUNTIF($P152,""))))</f>
        <v/>
      </c>
      <c r="AZ152" s="135">
        <f t="shared" ref="AZ152:AZ215" si="50">SUM(AV152:AY152)</f>
        <v>0</v>
      </c>
      <c r="BA152" s="145" t="str">
        <f t="shared" ref="BA152:BA215" si="51">IF(D152="","",(COUNTIF($AM152,BA$84)+COUNTIF($AJ152,BA$84)+COUNTIF($AG152,BA$84)+COUNTIF($AD152,BA$84)+COUNTIF($AA152,BA$84)+COUNTIF($X152,BA$84)+COUNTIF($U152,BA$84)+COUNTIF($R152,BA$84)+COUNTIF($O152,BA$84))/(9-(COUNTIF($AM152,"")+COUNTIF($AJ152,"")+COUNTIF($AG152,"")+COUNTIF($AD152,"")+COUNTIF($AA152,"")+COUNTIF($X152,"")+COUNTIF($U152,"")+COUNTIF($R152,"")+COUNTIF($O152,""))))</f>
        <v/>
      </c>
      <c r="BB152" s="145" t="str">
        <f t="shared" ref="BB152:BB215" si="52">IF(E152="","",(COUNTIF($AM152,BB$84)+COUNTIF($AJ152,BB$84)+COUNTIF($AG152,BB$84)+COUNTIF($AD152,BB$84)+COUNTIF($AA152,BB$84)+COUNTIF($X152,BB$84)+COUNTIF($U152,BB$84)+COUNTIF($R152,BB$84)+COUNTIF($O152,BB$84))/(9-(COUNTIF($AM152,"")+COUNTIF($AJ152,"")+COUNTIF($AG152,"")+COUNTIF($AD152,"")+COUNTIF($AA152,"")+COUNTIF($X152,"")+COUNTIF($U152,"")+COUNTIF($R152,"")+COUNTIF($O152,""))))</f>
        <v/>
      </c>
      <c r="BC152" s="145" t="str">
        <f t="shared" ref="BC152:BC215" si="53">IF(F152="","",(COUNTIF($AM152,BC$84)+COUNTIF($AJ152,BC$84)+COUNTIF($AG152,BC$84)+COUNTIF($AD152,BC$84)+COUNTIF($AA152,BC$84)+COUNTIF($X152,BC$84)+COUNTIF($U152,BC$84)+COUNTIF($R152,BC$84)+COUNTIF($O152,BC$84))/(9-(COUNTIF($AM152,"")+COUNTIF($AJ152,"")+COUNTIF($AG152,"")+COUNTIF($AD152,"")+COUNTIF($AA152,"")+COUNTIF($X152,"")+COUNTIF($U152,"")+COUNTIF($R152,"")+COUNTIF($O152,""))))</f>
        <v/>
      </c>
      <c r="BD152" s="145" t="str">
        <f t="shared" ref="BD152:BD215" si="54">IF(G152="","",(COUNTIF($AM152,BD$84)+COUNTIF($AJ152,BD$84)+COUNTIF($AG152,BD$84)+COUNTIF($AD152,BD$84)+COUNTIF($AA152,BD$84)+COUNTIF($X152,BD$84)+COUNTIF($U152,BD$84)+COUNTIF($R152,BD$84)+COUNTIF($O152,BD$84))/(9-(COUNTIF($AM152,"")+COUNTIF($AJ152,"")+COUNTIF($AG152,"")+COUNTIF($AD152,"")+COUNTIF($AA152,"")+COUNTIF($X152,"")+COUNTIF($U152,"")+COUNTIF($R152,"")+COUNTIF($O152,""))))</f>
        <v/>
      </c>
      <c r="BE152" s="145" t="str">
        <f t="shared" ref="BE152:BE215" si="55">IF(H152="","",(COUNTIF($AM152,BE$84)+COUNTIF($AJ152,BE$84)+COUNTIF($AG152,BE$84)+COUNTIF($AD152,BE$84)+COUNTIF($AA152,BE$84)+COUNTIF($X152,BE$84)+COUNTIF($U152,BE$84)+COUNTIF($R152,BE$84)+COUNTIF($O152,BE$84))/(9-(COUNTIF($AM152,"")+COUNTIF($AJ152,"")+COUNTIF($AG152,"")+COUNTIF($AD152,"")+COUNTIF($AA152,"")+COUNTIF($X152,"")+COUNTIF($U152,"")+COUNTIF($R152,"")+COUNTIF($O152,""))))</f>
        <v/>
      </c>
      <c r="BF152" s="135">
        <f t="shared" ref="BF152:BF215" si="56">SUM(BA152:BE152)</f>
        <v>0</v>
      </c>
      <c r="BG152" t="str">
        <f t="shared" si="40"/>
        <v/>
      </c>
      <c r="BH152" t="str">
        <f t="shared" si="40"/>
        <v/>
      </c>
      <c r="BI152" t="str">
        <f t="shared" si="40"/>
        <v/>
      </c>
      <c r="BJ152" t="str">
        <f t="shared" si="40"/>
        <v/>
      </c>
      <c r="BK152" t="str">
        <f t="shared" si="40"/>
        <v/>
      </c>
      <c r="BL152" t="str">
        <f t="shared" si="40"/>
        <v/>
      </c>
      <c r="BR152" t="str">
        <f t="shared" si="41"/>
        <v/>
      </c>
      <c r="BS152" t="str">
        <f t="shared" si="41"/>
        <v/>
      </c>
      <c r="BT152" t="str">
        <f t="shared" si="41"/>
        <v/>
      </c>
      <c r="BU152" t="str">
        <f t="shared" si="41"/>
        <v/>
      </c>
      <c r="BV152" t="str">
        <f t="shared" si="41"/>
        <v/>
      </c>
      <c r="BW152" t="str">
        <f t="shared" si="41"/>
        <v/>
      </c>
    </row>
    <row r="153" spans="2:75" ht="15.75" thickBot="1" x14ac:dyDescent="0.25">
      <c r="B153" s="224" t="str">
        <f t="shared" si="43"/>
        <v xml:space="preserve"> </v>
      </c>
      <c r="C153" s="67"/>
      <c r="D153" s="67"/>
      <c r="E153" s="225"/>
      <c r="F153" s="226"/>
      <c r="G153" s="227" t="str">
        <f t="shared" si="44"/>
        <v/>
      </c>
      <c r="H153" s="228" t="str">
        <f t="shared" si="42"/>
        <v/>
      </c>
      <c r="I153" s="229"/>
      <c r="J153" s="167"/>
      <c r="K153" s="125"/>
      <c r="L153" s="230"/>
      <c r="M153" s="221"/>
      <c r="N153" s="231"/>
      <c r="O153" s="232"/>
      <c r="P153" s="233"/>
      <c r="Q153" s="234"/>
      <c r="R153" s="232"/>
      <c r="S153" s="233"/>
      <c r="T153" s="234"/>
      <c r="U153" s="232"/>
      <c r="V153" s="233"/>
      <c r="W153" s="234"/>
      <c r="X153" s="232"/>
      <c r="Y153" s="233"/>
      <c r="Z153" s="234"/>
      <c r="AA153" s="232"/>
      <c r="AB153" s="233"/>
      <c r="AC153" s="234"/>
      <c r="AD153" s="232"/>
      <c r="AE153" s="233"/>
      <c r="AF153" s="234"/>
      <c r="AG153" s="232"/>
      <c r="AH153" s="233"/>
      <c r="AI153" s="234"/>
      <c r="AJ153" s="232"/>
      <c r="AK153" s="233"/>
      <c r="AL153" s="234"/>
      <c r="AM153" s="232"/>
      <c r="AN153" s="233"/>
      <c r="AO153" s="234"/>
      <c r="AP153" s="130">
        <f t="shared" si="45"/>
        <v>0</v>
      </c>
      <c r="AQ153" s="235"/>
      <c r="AR153" s="235"/>
      <c r="AS153" s="67"/>
      <c r="AT153" s="172"/>
      <c r="AV153" s="145" t="str">
        <f t="shared" si="46"/>
        <v/>
      </c>
      <c r="AW153" s="145" t="str">
        <f t="shared" si="47"/>
        <v/>
      </c>
      <c r="AX153" s="145" t="str">
        <f t="shared" si="48"/>
        <v/>
      </c>
      <c r="AY153" s="145" t="str">
        <f t="shared" si="49"/>
        <v/>
      </c>
      <c r="AZ153" s="135">
        <f t="shared" si="50"/>
        <v>0</v>
      </c>
      <c r="BA153" s="145" t="str">
        <f t="shared" si="51"/>
        <v/>
      </c>
      <c r="BB153" s="145" t="str">
        <f t="shared" si="52"/>
        <v/>
      </c>
      <c r="BC153" s="145" t="str">
        <f t="shared" si="53"/>
        <v/>
      </c>
      <c r="BD153" s="145" t="str">
        <f t="shared" si="54"/>
        <v/>
      </c>
      <c r="BE153" s="145" t="str">
        <f t="shared" si="55"/>
        <v/>
      </c>
      <c r="BF153" s="135">
        <f t="shared" si="56"/>
        <v>0</v>
      </c>
      <c r="BG153" t="str">
        <f t="shared" si="40"/>
        <v/>
      </c>
      <c r="BH153" t="str">
        <f t="shared" si="40"/>
        <v/>
      </c>
      <c r="BI153" t="str">
        <f t="shared" si="40"/>
        <v/>
      </c>
      <c r="BJ153" t="str">
        <f t="shared" si="40"/>
        <v/>
      </c>
      <c r="BK153" t="str">
        <f t="shared" si="40"/>
        <v/>
      </c>
      <c r="BL153" t="str">
        <f t="shared" si="40"/>
        <v/>
      </c>
      <c r="BR153" t="str">
        <f t="shared" si="41"/>
        <v/>
      </c>
      <c r="BS153" t="str">
        <f t="shared" si="41"/>
        <v/>
      </c>
      <c r="BT153" t="str">
        <f t="shared" si="41"/>
        <v/>
      </c>
      <c r="BU153" t="str">
        <f t="shared" si="41"/>
        <v/>
      </c>
      <c r="BV153" t="str">
        <f t="shared" si="41"/>
        <v/>
      </c>
      <c r="BW153" t="str">
        <f t="shared" si="41"/>
        <v/>
      </c>
    </row>
    <row r="154" spans="2:75" ht="15.75" thickBot="1" x14ac:dyDescent="0.25">
      <c r="B154" s="224" t="str">
        <f t="shared" si="43"/>
        <v xml:space="preserve"> </v>
      </c>
      <c r="C154" s="67"/>
      <c r="D154" s="67"/>
      <c r="E154" s="225"/>
      <c r="F154" s="226"/>
      <c r="G154" s="227" t="str">
        <f t="shared" si="44"/>
        <v/>
      </c>
      <c r="H154" s="228" t="str">
        <f t="shared" si="42"/>
        <v/>
      </c>
      <c r="I154" s="229"/>
      <c r="J154" s="167"/>
      <c r="K154" s="125"/>
      <c r="L154" s="230"/>
      <c r="M154" s="221"/>
      <c r="N154" s="231"/>
      <c r="O154" s="232"/>
      <c r="P154" s="233"/>
      <c r="Q154" s="234"/>
      <c r="R154" s="232"/>
      <c r="S154" s="233"/>
      <c r="T154" s="234"/>
      <c r="U154" s="232"/>
      <c r="V154" s="233"/>
      <c r="W154" s="234"/>
      <c r="X154" s="232"/>
      <c r="Y154" s="233"/>
      <c r="Z154" s="234"/>
      <c r="AA154" s="232"/>
      <c r="AB154" s="233"/>
      <c r="AC154" s="234"/>
      <c r="AD154" s="232"/>
      <c r="AE154" s="233"/>
      <c r="AF154" s="234"/>
      <c r="AG154" s="232"/>
      <c r="AH154" s="233"/>
      <c r="AI154" s="234"/>
      <c r="AJ154" s="232"/>
      <c r="AK154" s="233"/>
      <c r="AL154" s="234"/>
      <c r="AM154" s="232"/>
      <c r="AN154" s="233"/>
      <c r="AO154" s="234"/>
      <c r="AP154" s="130">
        <f t="shared" si="45"/>
        <v>0</v>
      </c>
      <c r="AQ154" s="235"/>
      <c r="AR154" s="235"/>
      <c r="AS154" s="67"/>
      <c r="AT154" s="172"/>
      <c r="AV154" s="145" t="str">
        <f t="shared" si="46"/>
        <v/>
      </c>
      <c r="AW154" s="145" t="str">
        <f t="shared" si="47"/>
        <v/>
      </c>
      <c r="AX154" s="145" t="str">
        <f t="shared" si="48"/>
        <v/>
      </c>
      <c r="AY154" s="145" t="str">
        <f t="shared" si="49"/>
        <v/>
      </c>
      <c r="AZ154" s="135">
        <f t="shared" si="50"/>
        <v>0</v>
      </c>
      <c r="BA154" s="145" t="str">
        <f t="shared" si="51"/>
        <v/>
      </c>
      <c r="BB154" s="145" t="str">
        <f t="shared" si="52"/>
        <v/>
      </c>
      <c r="BC154" s="145" t="str">
        <f t="shared" si="53"/>
        <v/>
      </c>
      <c r="BD154" s="145" t="str">
        <f t="shared" si="54"/>
        <v/>
      </c>
      <c r="BE154" s="145" t="str">
        <f t="shared" si="55"/>
        <v/>
      </c>
      <c r="BF154" s="135">
        <f t="shared" si="56"/>
        <v>0</v>
      </c>
      <c r="BG154" t="str">
        <f t="shared" si="40"/>
        <v/>
      </c>
      <c r="BH154" t="str">
        <f t="shared" si="40"/>
        <v/>
      </c>
      <c r="BI154" t="str">
        <f t="shared" si="40"/>
        <v/>
      </c>
      <c r="BJ154" t="str">
        <f t="shared" si="40"/>
        <v/>
      </c>
      <c r="BK154" t="str">
        <f t="shared" si="40"/>
        <v/>
      </c>
      <c r="BL154" t="str">
        <f t="shared" si="40"/>
        <v/>
      </c>
      <c r="BR154" t="str">
        <f t="shared" si="41"/>
        <v/>
      </c>
      <c r="BS154" t="str">
        <f t="shared" si="41"/>
        <v/>
      </c>
      <c r="BT154" t="str">
        <f t="shared" si="41"/>
        <v/>
      </c>
      <c r="BU154" t="str">
        <f t="shared" si="41"/>
        <v/>
      </c>
      <c r="BV154" t="str">
        <f t="shared" si="41"/>
        <v/>
      </c>
      <c r="BW154" t="str">
        <f t="shared" si="41"/>
        <v/>
      </c>
    </row>
    <row r="155" spans="2:75" ht="15.75" thickBot="1" x14ac:dyDescent="0.25">
      <c r="B155" s="224" t="str">
        <f t="shared" si="43"/>
        <v xml:space="preserve"> </v>
      </c>
      <c r="C155" s="67"/>
      <c r="D155" s="67"/>
      <c r="E155" s="225"/>
      <c r="F155" s="226"/>
      <c r="G155" s="227" t="str">
        <f t="shared" si="44"/>
        <v/>
      </c>
      <c r="H155" s="228" t="str">
        <f t="shared" si="42"/>
        <v/>
      </c>
      <c r="I155" s="229"/>
      <c r="J155" s="167"/>
      <c r="K155" s="125"/>
      <c r="L155" s="230"/>
      <c r="M155" s="221"/>
      <c r="N155" s="231"/>
      <c r="O155" s="232"/>
      <c r="P155" s="233"/>
      <c r="Q155" s="234"/>
      <c r="R155" s="232"/>
      <c r="S155" s="233"/>
      <c r="T155" s="234"/>
      <c r="U155" s="232"/>
      <c r="V155" s="233"/>
      <c r="W155" s="234"/>
      <c r="X155" s="232"/>
      <c r="Y155" s="233"/>
      <c r="Z155" s="234"/>
      <c r="AA155" s="232"/>
      <c r="AB155" s="233"/>
      <c r="AC155" s="234"/>
      <c r="AD155" s="232"/>
      <c r="AE155" s="233"/>
      <c r="AF155" s="234"/>
      <c r="AG155" s="232"/>
      <c r="AH155" s="233"/>
      <c r="AI155" s="234"/>
      <c r="AJ155" s="232"/>
      <c r="AK155" s="233"/>
      <c r="AL155" s="234"/>
      <c r="AM155" s="232"/>
      <c r="AN155" s="233"/>
      <c r="AO155" s="234"/>
      <c r="AP155" s="130">
        <f t="shared" si="45"/>
        <v>0</v>
      </c>
      <c r="AQ155" s="235"/>
      <c r="AR155" s="235"/>
      <c r="AS155" s="67"/>
      <c r="AT155" s="172"/>
      <c r="AV155" s="145" t="str">
        <f t="shared" si="46"/>
        <v/>
      </c>
      <c r="AW155" s="145" t="str">
        <f t="shared" si="47"/>
        <v/>
      </c>
      <c r="AX155" s="145" t="str">
        <f t="shared" si="48"/>
        <v/>
      </c>
      <c r="AY155" s="145" t="str">
        <f t="shared" si="49"/>
        <v/>
      </c>
      <c r="AZ155" s="135">
        <f t="shared" si="50"/>
        <v>0</v>
      </c>
      <c r="BA155" s="145" t="str">
        <f t="shared" si="51"/>
        <v/>
      </c>
      <c r="BB155" s="145" t="str">
        <f t="shared" si="52"/>
        <v/>
      </c>
      <c r="BC155" s="145" t="str">
        <f t="shared" si="53"/>
        <v/>
      </c>
      <c r="BD155" s="145" t="str">
        <f t="shared" si="54"/>
        <v/>
      </c>
      <c r="BE155" s="145" t="str">
        <f t="shared" si="55"/>
        <v/>
      </c>
      <c r="BF155" s="135">
        <f t="shared" si="56"/>
        <v>0</v>
      </c>
      <c r="BG155" t="str">
        <f t="shared" si="40"/>
        <v/>
      </c>
      <c r="BH155" t="str">
        <f t="shared" si="40"/>
        <v/>
      </c>
      <c r="BI155" t="str">
        <f t="shared" si="40"/>
        <v/>
      </c>
      <c r="BJ155" t="str">
        <f t="shared" si="40"/>
        <v/>
      </c>
      <c r="BK155" t="str">
        <f t="shared" si="40"/>
        <v/>
      </c>
      <c r="BL155" t="str">
        <f t="shared" si="40"/>
        <v/>
      </c>
      <c r="BR155" t="str">
        <f t="shared" si="41"/>
        <v/>
      </c>
      <c r="BS155" t="str">
        <f t="shared" si="41"/>
        <v/>
      </c>
      <c r="BT155" t="str">
        <f t="shared" si="41"/>
        <v/>
      </c>
      <c r="BU155" t="str">
        <f t="shared" si="41"/>
        <v/>
      </c>
      <c r="BV155" t="str">
        <f t="shared" si="41"/>
        <v/>
      </c>
      <c r="BW155" t="str">
        <f t="shared" si="41"/>
        <v/>
      </c>
    </row>
    <row r="156" spans="2:75" ht="15.75" thickBot="1" x14ac:dyDescent="0.25">
      <c r="B156" s="224" t="str">
        <f t="shared" si="43"/>
        <v xml:space="preserve"> </v>
      </c>
      <c r="C156" s="67"/>
      <c r="D156" s="67"/>
      <c r="E156" s="225"/>
      <c r="F156" s="226"/>
      <c r="G156" s="227" t="str">
        <f t="shared" si="44"/>
        <v/>
      </c>
      <c r="H156" s="228" t="str">
        <f t="shared" si="42"/>
        <v/>
      </c>
      <c r="I156" s="229"/>
      <c r="J156" s="167"/>
      <c r="K156" s="125"/>
      <c r="L156" s="230"/>
      <c r="M156" s="221"/>
      <c r="N156" s="231"/>
      <c r="O156" s="232"/>
      <c r="P156" s="233"/>
      <c r="Q156" s="234"/>
      <c r="R156" s="232"/>
      <c r="S156" s="233"/>
      <c r="T156" s="234"/>
      <c r="U156" s="232"/>
      <c r="V156" s="233"/>
      <c r="W156" s="234"/>
      <c r="X156" s="232"/>
      <c r="Y156" s="233"/>
      <c r="Z156" s="234"/>
      <c r="AA156" s="232"/>
      <c r="AB156" s="233"/>
      <c r="AC156" s="234"/>
      <c r="AD156" s="232"/>
      <c r="AE156" s="233"/>
      <c r="AF156" s="234"/>
      <c r="AG156" s="232"/>
      <c r="AH156" s="233"/>
      <c r="AI156" s="234"/>
      <c r="AJ156" s="232"/>
      <c r="AK156" s="233"/>
      <c r="AL156" s="234"/>
      <c r="AM156" s="232"/>
      <c r="AN156" s="233"/>
      <c r="AO156" s="234"/>
      <c r="AP156" s="130">
        <f t="shared" si="45"/>
        <v>0</v>
      </c>
      <c r="AQ156" s="235"/>
      <c r="AR156" s="235"/>
      <c r="AS156" s="67"/>
      <c r="AT156" s="172"/>
      <c r="AV156" s="145" t="str">
        <f t="shared" si="46"/>
        <v/>
      </c>
      <c r="AW156" s="145" t="str">
        <f t="shared" si="47"/>
        <v/>
      </c>
      <c r="AX156" s="145" t="str">
        <f t="shared" si="48"/>
        <v/>
      </c>
      <c r="AY156" s="145" t="str">
        <f t="shared" si="49"/>
        <v/>
      </c>
      <c r="AZ156" s="135">
        <f t="shared" si="50"/>
        <v>0</v>
      </c>
      <c r="BA156" s="145" t="str">
        <f t="shared" si="51"/>
        <v/>
      </c>
      <c r="BB156" s="145" t="str">
        <f t="shared" si="52"/>
        <v/>
      </c>
      <c r="BC156" s="145" t="str">
        <f t="shared" si="53"/>
        <v/>
      </c>
      <c r="BD156" s="145" t="str">
        <f t="shared" si="54"/>
        <v/>
      </c>
      <c r="BE156" s="145" t="str">
        <f t="shared" si="55"/>
        <v/>
      </c>
      <c r="BF156" s="135">
        <f t="shared" si="56"/>
        <v>0</v>
      </c>
      <c r="BG156" t="str">
        <f t="shared" si="40"/>
        <v/>
      </c>
      <c r="BH156" t="str">
        <f t="shared" si="40"/>
        <v/>
      </c>
      <c r="BI156" t="str">
        <f t="shared" si="40"/>
        <v/>
      </c>
      <c r="BJ156" t="str">
        <f t="shared" si="40"/>
        <v/>
      </c>
      <c r="BK156" t="str">
        <f t="shared" si="40"/>
        <v/>
      </c>
      <c r="BL156" t="str">
        <f t="shared" si="40"/>
        <v/>
      </c>
      <c r="BR156" t="str">
        <f t="shared" si="41"/>
        <v/>
      </c>
      <c r="BS156" t="str">
        <f t="shared" si="41"/>
        <v/>
      </c>
      <c r="BT156" t="str">
        <f t="shared" si="41"/>
        <v/>
      </c>
      <c r="BU156" t="str">
        <f t="shared" si="41"/>
        <v/>
      </c>
      <c r="BV156" t="str">
        <f t="shared" si="41"/>
        <v/>
      </c>
      <c r="BW156" t="str">
        <f t="shared" si="41"/>
        <v/>
      </c>
    </row>
    <row r="157" spans="2:75" ht="15.75" thickBot="1" x14ac:dyDescent="0.25">
      <c r="B157" s="224" t="str">
        <f t="shared" si="43"/>
        <v xml:space="preserve"> </v>
      </c>
      <c r="C157" s="67"/>
      <c r="D157" s="67"/>
      <c r="E157" s="225"/>
      <c r="F157" s="226"/>
      <c r="G157" s="227" t="str">
        <f t="shared" si="44"/>
        <v/>
      </c>
      <c r="H157" s="228" t="str">
        <f t="shared" si="42"/>
        <v/>
      </c>
      <c r="I157" s="229"/>
      <c r="J157" s="167"/>
      <c r="K157" s="125"/>
      <c r="L157" s="230"/>
      <c r="M157" s="221"/>
      <c r="N157" s="231"/>
      <c r="O157" s="232"/>
      <c r="P157" s="233"/>
      <c r="Q157" s="234"/>
      <c r="R157" s="232"/>
      <c r="S157" s="233"/>
      <c r="T157" s="234"/>
      <c r="U157" s="232"/>
      <c r="V157" s="233"/>
      <c r="W157" s="234"/>
      <c r="X157" s="232"/>
      <c r="Y157" s="233"/>
      <c r="Z157" s="234"/>
      <c r="AA157" s="232"/>
      <c r="AB157" s="233"/>
      <c r="AC157" s="234"/>
      <c r="AD157" s="232"/>
      <c r="AE157" s="233"/>
      <c r="AF157" s="234"/>
      <c r="AG157" s="232"/>
      <c r="AH157" s="233"/>
      <c r="AI157" s="234"/>
      <c r="AJ157" s="232"/>
      <c r="AK157" s="233"/>
      <c r="AL157" s="234"/>
      <c r="AM157" s="232"/>
      <c r="AN157" s="233"/>
      <c r="AO157" s="234"/>
      <c r="AP157" s="130">
        <f t="shared" si="45"/>
        <v>0</v>
      </c>
      <c r="AQ157" s="235"/>
      <c r="AR157" s="235"/>
      <c r="AS157" s="67"/>
      <c r="AT157" s="172"/>
      <c r="AV157" s="145" t="str">
        <f t="shared" si="46"/>
        <v/>
      </c>
      <c r="AW157" s="145" t="str">
        <f t="shared" si="47"/>
        <v/>
      </c>
      <c r="AX157" s="145" t="str">
        <f t="shared" si="48"/>
        <v/>
      </c>
      <c r="AY157" s="145" t="str">
        <f t="shared" si="49"/>
        <v/>
      </c>
      <c r="AZ157" s="135">
        <f t="shared" si="50"/>
        <v>0</v>
      </c>
      <c r="BA157" s="145" t="str">
        <f t="shared" si="51"/>
        <v/>
      </c>
      <c r="BB157" s="145" t="str">
        <f t="shared" si="52"/>
        <v/>
      </c>
      <c r="BC157" s="145" t="str">
        <f t="shared" si="53"/>
        <v/>
      </c>
      <c r="BD157" s="145" t="str">
        <f t="shared" si="54"/>
        <v/>
      </c>
      <c r="BE157" s="145" t="str">
        <f t="shared" si="55"/>
        <v/>
      </c>
      <c r="BF157" s="135">
        <f t="shared" si="56"/>
        <v>0</v>
      </c>
      <c r="BG157" t="str">
        <f t="shared" ref="BG157:BL166" si="57">IF($D157=0,"",IF(AND($G157=BG$85,$K157=BG$84)=TRUE,1,0))</f>
        <v/>
      </c>
      <c r="BH157" t="str">
        <f t="shared" si="57"/>
        <v/>
      </c>
      <c r="BI157" t="str">
        <f t="shared" si="57"/>
        <v/>
      </c>
      <c r="BJ157" t="str">
        <f t="shared" si="57"/>
        <v/>
      </c>
      <c r="BK157" t="str">
        <f t="shared" si="57"/>
        <v/>
      </c>
      <c r="BL157" t="str">
        <f t="shared" si="57"/>
        <v/>
      </c>
      <c r="BR157" t="str">
        <f t="shared" ref="BR157:BW166" si="58">IF($D157=0,"",IF(AND($H157=BR$85,$K157=BR$84)=TRUE,1,0))</f>
        <v/>
      </c>
      <c r="BS157" t="str">
        <f t="shared" si="58"/>
        <v/>
      </c>
      <c r="BT157" t="str">
        <f t="shared" si="58"/>
        <v/>
      </c>
      <c r="BU157" t="str">
        <f t="shared" si="58"/>
        <v/>
      </c>
      <c r="BV157" t="str">
        <f t="shared" si="58"/>
        <v/>
      </c>
      <c r="BW157" t="str">
        <f t="shared" si="58"/>
        <v/>
      </c>
    </row>
    <row r="158" spans="2:75" ht="15.75" thickBot="1" x14ac:dyDescent="0.25">
      <c r="B158" s="224" t="str">
        <f t="shared" si="43"/>
        <v xml:space="preserve"> </v>
      </c>
      <c r="C158" s="67"/>
      <c r="D158" s="67"/>
      <c r="E158" s="225"/>
      <c r="F158" s="226"/>
      <c r="G158" s="227" t="str">
        <f t="shared" si="44"/>
        <v/>
      </c>
      <c r="H158" s="228" t="str">
        <f t="shared" si="42"/>
        <v/>
      </c>
      <c r="I158" s="229"/>
      <c r="J158" s="167"/>
      <c r="K158" s="125"/>
      <c r="L158" s="230"/>
      <c r="M158" s="221"/>
      <c r="N158" s="231"/>
      <c r="O158" s="232"/>
      <c r="P158" s="233"/>
      <c r="Q158" s="234"/>
      <c r="R158" s="232"/>
      <c r="S158" s="233"/>
      <c r="T158" s="234"/>
      <c r="U158" s="232"/>
      <c r="V158" s="233"/>
      <c r="W158" s="234"/>
      <c r="X158" s="232"/>
      <c r="Y158" s="233"/>
      <c r="Z158" s="234"/>
      <c r="AA158" s="232"/>
      <c r="AB158" s="233"/>
      <c r="AC158" s="234"/>
      <c r="AD158" s="232"/>
      <c r="AE158" s="233"/>
      <c r="AF158" s="234"/>
      <c r="AG158" s="232"/>
      <c r="AH158" s="233"/>
      <c r="AI158" s="234"/>
      <c r="AJ158" s="232"/>
      <c r="AK158" s="233"/>
      <c r="AL158" s="234"/>
      <c r="AM158" s="232"/>
      <c r="AN158" s="233"/>
      <c r="AO158" s="234"/>
      <c r="AP158" s="130">
        <f t="shared" si="45"/>
        <v>0</v>
      </c>
      <c r="AQ158" s="235"/>
      <c r="AR158" s="235"/>
      <c r="AS158" s="67"/>
      <c r="AT158" s="172"/>
      <c r="AV158" s="145" t="str">
        <f t="shared" si="46"/>
        <v/>
      </c>
      <c r="AW158" s="145" t="str">
        <f t="shared" si="47"/>
        <v/>
      </c>
      <c r="AX158" s="145" t="str">
        <f t="shared" si="48"/>
        <v/>
      </c>
      <c r="AY158" s="145" t="str">
        <f t="shared" si="49"/>
        <v/>
      </c>
      <c r="AZ158" s="135">
        <f t="shared" si="50"/>
        <v>0</v>
      </c>
      <c r="BA158" s="145" t="str">
        <f t="shared" si="51"/>
        <v/>
      </c>
      <c r="BB158" s="145" t="str">
        <f t="shared" si="52"/>
        <v/>
      </c>
      <c r="BC158" s="145" t="str">
        <f t="shared" si="53"/>
        <v/>
      </c>
      <c r="BD158" s="145" t="str">
        <f t="shared" si="54"/>
        <v/>
      </c>
      <c r="BE158" s="145" t="str">
        <f t="shared" si="55"/>
        <v/>
      </c>
      <c r="BF158" s="135">
        <f t="shared" si="56"/>
        <v>0</v>
      </c>
      <c r="BG158" t="str">
        <f t="shared" si="57"/>
        <v/>
      </c>
      <c r="BH158" t="str">
        <f t="shared" si="57"/>
        <v/>
      </c>
      <c r="BI158" t="str">
        <f t="shared" si="57"/>
        <v/>
      </c>
      <c r="BJ158" t="str">
        <f t="shared" si="57"/>
        <v/>
      </c>
      <c r="BK158" t="str">
        <f t="shared" si="57"/>
        <v/>
      </c>
      <c r="BL158" t="str">
        <f t="shared" si="57"/>
        <v/>
      </c>
      <c r="BR158" t="str">
        <f t="shared" si="58"/>
        <v/>
      </c>
      <c r="BS158" t="str">
        <f t="shared" si="58"/>
        <v/>
      </c>
      <c r="BT158" t="str">
        <f t="shared" si="58"/>
        <v/>
      </c>
      <c r="BU158" t="str">
        <f t="shared" si="58"/>
        <v/>
      </c>
      <c r="BV158" t="str">
        <f t="shared" si="58"/>
        <v/>
      </c>
      <c r="BW158" t="str">
        <f t="shared" si="58"/>
        <v/>
      </c>
    </row>
    <row r="159" spans="2:75" ht="15.75" thickBot="1" x14ac:dyDescent="0.25">
      <c r="B159" s="224" t="str">
        <f t="shared" si="43"/>
        <v xml:space="preserve"> </v>
      </c>
      <c r="C159" s="67"/>
      <c r="D159" s="67"/>
      <c r="E159" s="225"/>
      <c r="F159" s="226"/>
      <c r="G159" s="227" t="str">
        <f t="shared" si="44"/>
        <v/>
      </c>
      <c r="H159" s="228" t="str">
        <f t="shared" si="42"/>
        <v/>
      </c>
      <c r="I159" s="229"/>
      <c r="J159" s="167"/>
      <c r="K159" s="125"/>
      <c r="L159" s="230"/>
      <c r="M159" s="221"/>
      <c r="N159" s="231"/>
      <c r="O159" s="232"/>
      <c r="P159" s="233"/>
      <c r="Q159" s="234"/>
      <c r="R159" s="232"/>
      <c r="S159" s="233"/>
      <c r="T159" s="234"/>
      <c r="U159" s="232"/>
      <c r="V159" s="233"/>
      <c r="W159" s="234"/>
      <c r="X159" s="232"/>
      <c r="Y159" s="233"/>
      <c r="Z159" s="234"/>
      <c r="AA159" s="232"/>
      <c r="AB159" s="233"/>
      <c r="AC159" s="234"/>
      <c r="AD159" s="232"/>
      <c r="AE159" s="233"/>
      <c r="AF159" s="234"/>
      <c r="AG159" s="232"/>
      <c r="AH159" s="233"/>
      <c r="AI159" s="234"/>
      <c r="AJ159" s="232"/>
      <c r="AK159" s="233"/>
      <c r="AL159" s="234"/>
      <c r="AM159" s="232"/>
      <c r="AN159" s="233"/>
      <c r="AO159" s="234"/>
      <c r="AP159" s="130">
        <f t="shared" si="45"/>
        <v>0</v>
      </c>
      <c r="AQ159" s="235"/>
      <c r="AR159" s="235"/>
      <c r="AS159" s="67"/>
      <c r="AT159" s="172"/>
      <c r="AV159" s="145" t="str">
        <f t="shared" si="46"/>
        <v/>
      </c>
      <c r="AW159" s="145" t="str">
        <f t="shared" si="47"/>
        <v/>
      </c>
      <c r="AX159" s="145" t="str">
        <f t="shared" si="48"/>
        <v/>
      </c>
      <c r="AY159" s="145" t="str">
        <f t="shared" si="49"/>
        <v/>
      </c>
      <c r="AZ159" s="135">
        <f t="shared" si="50"/>
        <v>0</v>
      </c>
      <c r="BA159" s="145" t="str">
        <f t="shared" si="51"/>
        <v/>
      </c>
      <c r="BB159" s="145" t="str">
        <f t="shared" si="52"/>
        <v/>
      </c>
      <c r="BC159" s="145" t="str">
        <f t="shared" si="53"/>
        <v/>
      </c>
      <c r="BD159" s="145" t="str">
        <f t="shared" si="54"/>
        <v/>
      </c>
      <c r="BE159" s="145" t="str">
        <f t="shared" si="55"/>
        <v/>
      </c>
      <c r="BF159" s="135">
        <f t="shared" si="56"/>
        <v>0</v>
      </c>
      <c r="BG159" t="str">
        <f t="shared" si="57"/>
        <v/>
      </c>
      <c r="BH159" t="str">
        <f t="shared" si="57"/>
        <v/>
      </c>
      <c r="BI159" t="str">
        <f t="shared" si="57"/>
        <v/>
      </c>
      <c r="BJ159" t="str">
        <f t="shared" si="57"/>
        <v/>
      </c>
      <c r="BK159" t="str">
        <f t="shared" si="57"/>
        <v/>
      </c>
      <c r="BL159" t="str">
        <f t="shared" si="57"/>
        <v/>
      </c>
      <c r="BR159" t="str">
        <f t="shared" si="58"/>
        <v/>
      </c>
      <c r="BS159" t="str">
        <f t="shared" si="58"/>
        <v/>
      </c>
      <c r="BT159" t="str">
        <f t="shared" si="58"/>
        <v/>
      </c>
      <c r="BU159" t="str">
        <f t="shared" si="58"/>
        <v/>
      </c>
      <c r="BV159" t="str">
        <f t="shared" si="58"/>
        <v/>
      </c>
      <c r="BW159" t="str">
        <f t="shared" si="58"/>
        <v/>
      </c>
    </row>
    <row r="160" spans="2:75" ht="15.75" thickBot="1" x14ac:dyDescent="0.25">
      <c r="B160" s="224" t="str">
        <f t="shared" si="43"/>
        <v xml:space="preserve"> </v>
      </c>
      <c r="C160" s="67"/>
      <c r="D160" s="67"/>
      <c r="E160" s="225"/>
      <c r="F160" s="226"/>
      <c r="G160" s="227" t="str">
        <f t="shared" si="44"/>
        <v/>
      </c>
      <c r="H160" s="228" t="str">
        <f t="shared" si="42"/>
        <v/>
      </c>
      <c r="I160" s="229"/>
      <c r="J160" s="167"/>
      <c r="K160" s="125"/>
      <c r="L160" s="230"/>
      <c r="M160" s="221"/>
      <c r="N160" s="231"/>
      <c r="O160" s="232"/>
      <c r="P160" s="233"/>
      <c r="Q160" s="234"/>
      <c r="R160" s="232"/>
      <c r="S160" s="233"/>
      <c r="T160" s="234"/>
      <c r="U160" s="232"/>
      <c r="V160" s="233"/>
      <c r="W160" s="234"/>
      <c r="X160" s="232"/>
      <c r="Y160" s="233"/>
      <c r="Z160" s="234"/>
      <c r="AA160" s="232"/>
      <c r="AB160" s="233"/>
      <c r="AC160" s="234"/>
      <c r="AD160" s="232"/>
      <c r="AE160" s="233"/>
      <c r="AF160" s="234"/>
      <c r="AG160" s="232"/>
      <c r="AH160" s="233"/>
      <c r="AI160" s="234"/>
      <c r="AJ160" s="232"/>
      <c r="AK160" s="233"/>
      <c r="AL160" s="234"/>
      <c r="AM160" s="232"/>
      <c r="AN160" s="233"/>
      <c r="AO160" s="234"/>
      <c r="AP160" s="130">
        <f t="shared" si="45"/>
        <v>0</v>
      </c>
      <c r="AQ160" s="235"/>
      <c r="AR160" s="235"/>
      <c r="AS160" s="67"/>
      <c r="AT160" s="172"/>
      <c r="AV160" s="145" t="str">
        <f t="shared" si="46"/>
        <v/>
      </c>
      <c r="AW160" s="145" t="str">
        <f t="shared" si="47"/>
        <v/>
      </c>
      <c r="AX160" s="145" t="str">
        <f t="shared" si="48"/>
        <v/>
      </c>
      <c r="AY160" s="145" t="str">
        <f t="shared" si="49"/>
        <v/>
      </c>
      <c r="AZ160" s="135">
        <f t="shared" si="50"/>
        <v>0</v>
      </c>
      <c r="BA160" s="145" t="str">
        <f t="shared" si="51"/>
        <v/>
      </c>
      <c r="BB160" s="145" t="str">
        <f t="shared" si="52"/>
        <v/>
      </c>
      <c r="BC160" s="145" t="str">
        <f t="shared" si="53"/>
        <v/>
      </c>
      <c r="BD160" s="145" t="str">
        <f t="shared" si="54"/>
        <v/>
      </c>
      <c r="BE160" s="145" t="str">
        <f t="shared" si="55"/>
        <v/>
      </c>
      <c r="BF160" s="135">
        <f t="shared" si="56"/>
        <v>0</v>
      </c>
      <c r="BG160" t="str">
        <f t="shared" si="57"/>
        <v/>
      </c>
      <c r="BH160" t="str">
        <f t="shared" si="57"/>
        <v/>
      </c>
      <c r="BI160" t="str">
        <f t="shared" si="57"/>
        <v/>
      </c>
      <c r="BJ160" t="str">
        <f t="shared" si="57"/>
        <v/>
      </c>
      <c r="BK160" t="str">
        <f t="shared" si="57"/>
        <v/>
      </c>
      <c r="BL160" t="str">
        <f t="shared" si="57"/>
        <v/>
      </c>
      <c r="BR160" t="str">
        <f t="shared" si="58"/>
        <v/>
      </c>
      <c r="BS160" t="str">
        <f t="shared" si="58"/>
        <v/>
      </c>
      <c r="BT160" t="str">
        <f t="shared" si="58"/>
        <v/>
      </c>
      <c r="BU160" t="str">
        <f t="shared" si="58"/>
        <v/>
      </c>
      <c r="BV160" t="str">
        <f t="shared" si="58"/>
        <v/>
      </c>
      <c r="BW160" t="str">
        <f t="shared" si="58"/>
        <v/>
      </c>
    </row>
    <row r="161" spans="2:75" ht="15.75" thickBot="1" x14ac:dyDescent="0.25">
      <c r="B161" s="224" t="str">
        <f t="shared" si="43"/>
        <v xml:space="preserve"> </v>
      </c>
      <c r="C161" s="67"/>
      <c r="D161" s="67"/>
      <c r="E161" s="225"/>
      <c r="F161" s="226"/>
      <c r="G161" s="227" t="str">
        <f t="shared" si="44"/>
        <v/>
      </c>
      <c r="H161" s="228" t="str">
        <f t="shared" si="42"/>
        <v/>
      </c>
      <c r="I161" s="229"/>
      <c r="J161" s="167"/>
      <c r="K161" s="125"/>
      <c r="L161" s="230"/>
      <c r="M161" s="221"/>
      <c r="N161" s="231"/>
      <c r="O161" s="232"/>
      <c r="P161" s="233"/>
      <c r="Q161" s="234"/>
      <c r="R161" s="232"/>
      <c r="S161" s="233"/>
      <c r="T161" s="234"/>
      <c r="U161" s="232"/>
      <c r="V161" s="233"/>
      <c r="W161" s="234"/>
      <c r="X161" s="232"/>
      <c r="Y161" s="233"/>
      <c r="Z161" s="234"/>
      <c r="AA161" s="232"/>
      <c r="AB161" s="233"/>
      <c r="AC161" s="234"/>
      <c r="AD161" s="232"/>
      <c r="AE161" s="233"/>
      <c r="AF161" s="234"/>
      <c r="AG161" s="232"/>
      <c r="AH161" s="233"/>
      <c r="AI161" s="234"/>
      <c r="AJ161" s="232"/>
      <c r="AK161" s="233"/>
      <c r="AL161" s="234"/>
      <c r="AM161" s="232"/>
      <c r="AN161" s="233"/>
      <c r="AO161" s="234"/>
      <c r="AP161" s="130">
        <f t="shared" si="45"/>
        <v>0</v>
      </c>
      <c r="AQ161" s="235"/>
      <c r="AR161" s="235"/>
      <c r="AS161" s="67"/>
      <c r="AT161" s="172"/>
      <c r="AV161" s="145" t="str">
        <f t="shared" si="46"/>
        <v/>
      </c>
      <c r="AW161" s="145" t="str">
        <f t="shared" si="47"/>
        <v/>
      </c>
      <c r="AX161" s="145" t="str">
        <f t="shared" si="48"/>
        <v/>
      </c>
      <c r="AY161" s="145" t="str">
        <f t="shared" si="49"/>
        <v/>
      </c>
      <c r="AZ161" s="135">
        <f t="shared" si="50"/>
        <v>0</v>
      </c>
      <c r="BA161" s="145" t="str">
        <f t="shared" si="51"/>
        <v/>
      </c>
      <c r="BB161" s="145" t="str">
        <f t="shared" si="52"/>
        <v/>
      </c>
      <c r="BC161" s="145" t="str">
        <f t="shared" si="53"/>
        <v/>
      </c>
      <c r="BD161" s="145" t="str">
        <f t="shared" si="54"/>
        <v/>
      </c>
      <c r="BE161" s="145" t="str">
        <f t="shared" si="55"/>
        <v/>
      </c>
      <c r="BF161" s="135">
        <f t="shared" si="56"/>
        <v>0</v>
      </c>
      <c r="BG161" t="str">
        <f t="shared" si="57"/>
        <v/>
      </c>
      <c r="BH161" t="str">
        <f t="shared" si="57"/>
        <v/>
      </c>
      <c r="BI161" t="str">
        <f t="shared" si="57"/>
        <v/>
      </c>
      <c r="BJ161" t="str">
        <f t="shared" si="57"/>
        <v/>
      </c>
      <c r="BK161" t="str">
        <f t="shared" si="57"/>
        <v/>
      </c>
      <c r="BL161" t="str">
        <f t="shared" si="57"/>
        <v/>
      </c>
      <c r="BR161" t="str">
        <f t="shared" si="58"/>
        <v/>
      </c>
      <c r="BS161" t="str">
        <f t="shared" si="58"/>
        <v/>
      </c>
      <c r="BT161" t="str">
        <f t="shared" si="58"/>
        <v/>
      </c>
      <c r="BU161" t="str">
        <f t="shared" si="58"/>
        <v/>
      </c>
      <c r="BV161" t="str">
        <f t="shared" si="58"/>
        <v/>
      </c>
      <c r="BW161" t="str">
        <f t="shared" si="58"/>
        <v/>
      </c>
    </row>
    <row r="162" spans="2:75" ht="15.75" thickBot="1" x14ac:dyDescent="0.25">
      <c r="B162" s="224" t="str">
        <f t="shared" si="43"/>
        <v xml:space="preserve"> </v>
      </c>
      <c r="C162" s="67"/>
      <c r="D162" s="67"/>
      <c r="E162" s="225"/>
      <c r="F162" s="226"/>
      <c r="G162" s="227" t="str">
        <f t="shared" si="44"/>
        <v/>
      </c>
      <c r="H162" s="228" t="str">
        <f t="shared" si="42"/>
        <v/>
      </c>
      <c r="I162" s="229"/>
      <c r="J162" s="167"/>
      <c r="K162" s="125"/>
      <c r="L162" s="230"/>
      <c r="M162" s="221"/>
      <c r="N162" s="231"/>
      <c r="O162" s="232"/>
      <c r="P162" s="233"/>
      <c r="Q162" s="234"/>
      <c r="R162" s="232"/>
      <c r="S162" s="233"/>
      <c r="T162" s="234"/>
      <c r="U162" s="232"/>
      <c r="V162" s="233"/>
      <c r="W162" s="234"/>
      <c r="X162" s="232"/>
      <c r="Y162" s="233"/>
      <c r="Z162" s="234"/>
      <c r="AA162" s="232"/>
      <c r="AB162" s="233"/>
      <c r="AC162" s="234"/>
      <c r="AD162" s="232"/>
      <c r="AE162" s="233"/>
      <c r="AF162" s="234"/>
      <c r="AG162" s="232"/>
      <c r="AH162" s="233"/>
      <c r="AI162" s="234"/>
      <c r="AJ162" s="232"/>
      <c r="AK162" s="233"/>
      <c r="AL162" s="234"/>
      <c r="AM162" s="232"/>
      <c r="AN162" s="233"/>
      <c r="AO162" s="234"/>
      <c r="AP162" s="130">
        <f t="shared" si="45"/>
        <v>0</v>
      </c>
      <c r="AQ162" s="235"/>
      <c r="AR162" s="235"/>
      <c r="AS162" s="67"/>
      <c r="AT162" s="172"/>
      <c r="AV162" s="145" t="str">
        <f t="shared" si="46"/>
        <v/>
      </c>
      <c r="AW162" s="145" t="str">
        <f t="shared" si="47"/>
        <v/>
      </c>
      <c r="AX162" s="145" t="str">
        <f t="shared" si="48"/>
        <v/>
      </c>
      <c r="AY162" s="145" t="str">
        <f t="shared" si="49"/>
        <v/>
      </c>
      <c r="AZ162" s="135">
        <f t="shared" si="50"/>
        <v>0</v>
      </c>
      <c r="BA162" s="145" t="str">
        <f t="shared" si="51"/>
        <v/>
      </c>
      <c r="BB162" s="145" t="str">
        <f t="shared" si="52"/>
        <v/>
      </c>
      <c r="BC162" s="145" t="str">
        <f t="shared" si="53"/>
        <v/>
      </c>
      <c r="BD162" s="145" t="str">
        <f t="shared" si="54"/>
        <v/>
      </c>
      <c r="BE162" s="145" t="str">
        <f t="shared" si="55"/>
        <v/>
      </c>
      <c r="BF162" s="135">
        <f t="shared" si="56"/>
        <v>0</v>
      </c>
      <c r="BG162" t="str">
        <f t="shared" si="57"/>
        <v/>
      </c>
      <c r="BH162" t="str">
        <f t="shared" si="57"/>
        <v/>
      </c>
      <c r="BI162" t="str">
        <f t="shared" si="57"/>
        <v/>
      </c>
      <c r="BJ162" t="str">
        <f t="shared" si="57"/>
        <v/>
      </c>
      <c r="BK162" t="str">
        <f t="shared" si="57"/>
        <v/>
      </c>
      <c r="BL162" t="str">
        <f t="shared" si="57"/>
        <v/>
      </c>
      <c r="BR162" t="str">
        <f t="shared" si="58"/>
        <v/>
      </c>
      <c r="BS162" t="str">
        <f t="shared" si="58"/>
        <v/>
      </c>
      <c r="BT162" t="str">
        <f t="shared" si="58"/>
        <v/>
      </c>
      <c r="BU162" t="str">
        <f t="shared" si="58"/>
        <v/>
      </c>
      <c r="BV162" t="str">
        <f t="shared" si="58"/>
        <v/>
      </c>
      <c r="BW162" t="str">
        <f t="shared" si="58"/>
        <v/>
      </c>
    </row>
    <row r="163" spans="2:75" ht="15.75" thickBot="1" x14ac:dyDescent="0.25">
      <c r="B163" s="224" t="str">
        <f t="shared" si="43"/>
        <v xml:space="preserve"> </v>
      </c>
      <c r="C163" s="67"/>
      <c r="D163" s="67"/>
      <c r="E163" s="225"/>
      <c r="F163" s="226"/>
      <c r="G163" s="227" t="str">
        <f t="shared" si="44"/>
        <v/>
      </c>
      <c r="H163" s="228" t="str">
        <f t="shared" si="42"/>
        <v/>
      </c>
      <c r="I163" s="229"/>
      <c r="J163" s="167"/>
      <c r="K163" s="125"/>
      <c r="L163" s="230"/>
      <c r="M163" s="221"/>
      <c r="N163" s="231"/>
      <c r="O163" s="232"/>
      <c r="P163" s="233"/>
      <c r="Q163" s="234"/>
      <c r="R163" s="232"/>
      <c r="S163" s="233"/>
      <c r="T163" s="234"/>
      <c r="U163" s="232"/>
      <c r="V163" s="233"/>
      <c r="W163" s="234"/>
      <c r="X163" s="232"/>
      <c r="Y163" s="233"/>
      <c r="Z163" s="234"/>
      <c r="AA163" s="232"/>
      <c r="AB163" s="233"/>
      <c r="AC163" s="234"/>
      <c r="AD163" s="232"/>
      <c r="AE163" s="233"/>
      <c r="AF163" s="234"/>
      <c r="AG163" s="232"/>
      <c r="AH163" s="233"/>
      <c r="AI163" s="234"/>
      <c r="AJ163" s="232"/>
      <c r="AK163" s="233"/>
      <c r="AL163" s="234"/>
      <c r="AM163" s="232"/>
      <c r="AN163" s="233"/>
      <c r="AO163" s="234"/>
      <c r="AP163" s="130">
        <f t="shared" si="45"/>
        <v>0</v>
      </c>
      <c r="AQ163" s="235"/>
      <c r="AR163" s="235"/>
      <c r="AS163" s="67"/>
      <c r="AT163" s="172"/>
      <c r="AV163" s="145" t="str">
        <f t="shared" si="46"/>
        <v/>
      </c>
      <c r="AW163" s="145" t="str">
        <f t="shared" si="47"/>
        <v/>
      </c>
      <c r="AX163" s="145" t="str">
        <f t="shared" si="48"/>
        <v/>
      </c>
      <c r="AY163" s="145" t="str">
        <f t="shared" si="49"/>
        <v/>
      </c>
      <c r="AZ163" s="135">
        <f t="shared" si="50"/>
        <v>0</v>
      </c>
      <c r="BA163" s="145" t="str">
        <f t="shared" si="51"/>
        <v/>
      </c>
      <c r="BB163" s="145" t="str">
        <f t="shared" si="52"/>
        <v/>
      </c>
      <c r="BC163" s="145" t="str">
        <f t="shared" si="53"/>
        <v/>
      </c>
      <c r="BD163" s="145" t="str">
        <f t="shared" si="54"/>
        <v/>
      </c>
      <c r="BE163" s="145" t="str">
        <f t="shared" si="55"/>
        <v/>
      </c>
      <c r="BF163" s="135">
        <f t="shared" si="56"/>
        <v>0</v>
      </c>
      <c r="BG163" t="str">
        <f t="shared" si="57"/>
        <v/>
      </c>
      <c r="BH163" t="str">
        <f t="shared" si="57"/>
        <v/>
      </c>
      <c r="BI163" t="str">
        <f t="shared" si="57"/>
        <v/>
      </c>
      <c r="BJ163" t="str">
        <f t="shared" si="57"/>
        <v/>
      </c>
      <c r="BK163" t="str">
        <f t="shared" si="57"/>
        <v/>
      </c>
      <c r="BL163" t="str">
        <f t="shared" si="57"/>
        <v/>
      </c>
      <c r="BR163" t="str">
        <f t="shared" si="58"/>
        <v/>
      </c>
      <c r="BS163" t="str">
        <f t="shared" si="58"/>
        <v/>
      </c>
      <c r="BT163" t="str">
        <f t="shared" si="58"/>
        <v/>
      </c>
      <c r="BU163" t="str">
        <f t="shared" si="58"/>
        <v/>
      </c>
      <c r="BV163" t="str">
        <f t="shared" si="58"/>
        <v/>
      </c>
      <c r="BW163" t="str">
        <f t="shared" si="58"/>
        <v/>
      </c>
    </row>
    <row r="164" spans="2:75" ht="15.75" thickBot="1" x14ac:dyDescent="0.25">
      <c r="B164" s="224" t="str">
        <f t="shared" si="43"/>
        <v xml:space="preserve"> </v>
      </c>
      <c r="C164" s="67"/>
      <c r="D164" s="67"/>
      <c r="E164" s="225"/>
      <c r="F164" s="226"/>
      <c r="G164" s="227" t="str">
        <f t="shared" si="44"/>
        <v/>
      </c>
      <c r="H164" s="228" t="str">
        <f t="shared" si="42"/>
        <v/>
      </c>
      <c r="I164" s="229"/>
      <c r="J164" s="167"/>
      <c r="K164" s="125"/>
      <c r="L164" s="230"/>
      <c r="M164" s="221"/>
      <c r="N164" s="231"/>
      <c r="O164" s="232"/>
      <c r="P164" s="233"/>
      <c r="Q164" s="234"/>
      <c r="R164" s="232"/>
      <c r="S164" s="233"/>
      <c r="T164" s="234"/>
      <c r="U164" s="232"/>
      <c r="V164" s="233"/>
      <c r="W164" s="234"/>
      <c r="X164" s="232"/>
      <c r="Y164" s="233"/>
      <c r="Z164" s="234"/>
      <c r="AA164" s="232"/>
      <c r="AB164" s="233"/>
      <c r="AC164" s="234"/>
      <c r="AD164" s="232"/>
      <c r="AE164" s="233"/>
      <c r="AF164" s="234"/>
      <c r="AG164" s="232"/>
      <c r="AH164" s="233"/>
      <c r="AI164" s="234"/>
      <c r="AJ164" s="232"/>
      <c r="AK164" s="233"/>
      <c r="AL164" s="234"/>
      <c r="AM164" s="232"/>
      <c r="AN164" s="233"/>
      <c r="AO164" s="234"/>
      <c r="AP164" s="130">
        <f t="shared" si="45"/>
        <v>0</v>
      </c>
      <c r="AQ164" s="235"/>
      <c r="AR164" s="235"/>
      <c r="AS164" s="67"/>
      <c r="AT164" s="172"/>
      <c r="AV164" s="145" t="str">
        <f t="shared" si="46"/>
        <v/>
      </c>
      <c r="AW164" s="145" t="str">
        <f t="shared" si="47"/>
        <v/>
      </c>
      <c r="AX164" s="145" t="str">
        <f t="shared" si="48"/>
        <v/>
      </c>
      <c r="AY164" s="145" t="str">
        <f t="shared" si="49"/>
        <v/>
      </c>
      <c r="AZ164" s="135">
        <f t="shared" si="50"/>
        <v>0</v>
      </c>
      <c r="BA164" s="145" t="str">
        <f t="shared" si="51"/>
        <v/>
      </c>
      <c r="BB164" s="145" t="str">
        <f t="shared" si="52"/>
        <v/>
      </c>
      <c r="BC164" s="145" t="str">
        <f t="shared" si="53"/>
        <v/>
      </c>
      <c r="BD164" s="145" t="str">
        <f t="shared" si="54"/>
        <v/>
      </c>
      <c r="BE164" s="145" t="str">
        <f t="shared" si="55"/>
        <v/>
      </c>
      <c r="BF164" s="135">
        <f t="shared" si="56"/>
        <v>0</v>
      </c>
      <c r="BG164" t="str">
        <f t="shared" si="57"/>
        <v/>
      </c>
      <c r="BH164" t="str">
        <f t="shared" si="57"/>
        <v/>
      </c>
      <c r="BI164" t="str">
        <f t="shared" si="57"/>
        <v/>
      </c>
      <c r="BJ164" t="str">
        <f t="shared" si="57"/>
        <v/>
      </c>
      <c r="BK164" t="str">
        <f t="shared" si="57"/>
        <v/>
      </c>
      <c r="BL164" t="str">
        <f t="shared" si="57"/>
        <v/>
      </c>
      <c r="BR164" t="str">
        <f t="shared" si="58"/>
        <v/>
      </c>
      <c r="BS164" t="str">
        <f t="shared" si="58"/>
        <v/>
      </c>
      <c r="BT164" t="str">
        <f t="shared" si="58"/>
        <v/>
      </c>
      <c r="BU164" t="str">
        <f t="shared" si="58"/>
        <v/>
      </c>
      <c r="BV164" t="str">
        <f t="shared" si="58"/>
        <v/>
      </c>
      <c r="BW164" t="str">
        <f t="shared" si="58"/>
        <v/>
      </c>
    </row>
    <row r="165" spans="2:75" ht="15.75" thickBot="1" x14ac:dyDescent="0.25">
      <c r="B165" s="224" t="str">
        <f t="shared" si="43"/>
        <v xml:space="preserve"> </v>
      </c>
      <c r="C165" s="67"/>
      <c r="D165" s="67"/>
      <c r="E165" s="225"/>
      <c r="F165" s="226"/>
      <c r="G165" s="227" t="str">
        <f t="shared" si="44"/>
        <v/>
      </c>
      <c r="H165" s="228" t="str">
        <f t="shared" si="42"/>
        <v/>
      </c>
      <c r="I165" s="229"/>
      <c r="J165" s="167"/>
      <c r="K165" s="125"/>
      <c r="L165" s="230"/>
      <c r="M165" s="221"/>
      <c r="N165" s="231"/>
      <c r="O165" s="232"/>
      <c r="P165" s="233"/>
      <c r="Q165" s="234"/>
      <c r="R165" s="232"/>
      <c r="S165" s="233"/>
      <c r="T165" s="234"/>
      <c r="U165" s="232"/>
      <c r="V165" s="233"/>
      <c r="W165" s="234"/>
      <c r="X165" s="232"/>
      <c r="Y165" s="233"/>
      <c r="Z165" s="234"/>
      <c r="AA165" s="232"/>
      <c r="AB165" s="233"/>
      <c r="AC165" s="234"/>
      <c r="AD165" s="232"/>
      <c r="AE165" s="233"/>
      <c r="AF165" s="234"/>
      <c r="AG165" s="232"/>
      <c r="AH165" s="233"/>
      <c r="AI165" s="234"/>
      <c r="AJ165" s="232"/>
      <c r="AK165" s="233"/>
      <c r="AL165" s="234"/>
      <c r="AM165" s="232"/>
      <c r="AN165" s="233"/>
      <c r="AO165" s="234"/>
      <c r="AP165" s="130">
        <f t="shared" si="45"/>
        <v>0</v>
      </c>
      <c r="AQ165" s="235"/>
      <c r="AR165" s="235"/>
      <c r="AS165" s="67"/>
      <c r="AT165" s="172"/>
      <c r="AV165" s="145" t="str">
        <f t="shared" si="46"/>
        <v/>
      </c>
      <c r="AW165" s="145" t="str">
        <f t="shared" si="47"/>
        <v/>
      </c>
      <c r="AX165" s="145" t="str">
        <f t="shared" si="48"/>
        <v/>
      </c>
      <c r="AY165" s="145" t="str">
        <f t="shared" si="49"/>
        <v/>
      </c>
      <c r="AZ165" s="135">
        <f t="shared" si="50"/>
        <v>0</v>
      </c>
      <c r="BA165" s="145" t="str">
        <f t="shared" si="51"/>
        <v/>
      </c>
      <c r="BB165" s="145" t="str">
        <f t="shared" si="52"/>
        <v/>
      </c>
      <c r="BC165" s="145" t="str">
        <f t="shared" si="53"/>
        <v/>
      </c>
      <c r="BD165" s="145" t="str">
        <f t="shared" si="54"/>
        <v/>
      </c>
      <c r="BE165" s="145" t="str">
        <f t="shared" si="55"/>
        <v/>
      </c>
      <c r="BF165" s="135">
        <f t="shared" si="56"/>
        <v>0</v>
      </c>
      <c r="BG165" t="str">
        <f t="shared" si="57"/>
        <v/>
      </c>
      <c r="BH165" t="str">
        <f t="shared" si="57"/>
        <v/>
      </c>
      <c r="BI165" t="str">
        <f t="shared" si="57"/>
        <v/>
      </c>
      <c r="BJ165" t="str">
        <f t="shared" si="57"/>
        <v/>
      </c>
      <c r="BK165" t="str">
        <f t="shared" si="57"/>
        <v/>
      </c>
      <c r="BL165" t="str">
        <f t="shared" si="57"/>
        <v/>
      </c>
      <c r="BR165" t="str">
        <f t="shared" si="58"/>
        <v/>
      </c>
      <c r="BS165" t="str">
        <f t="shared" si="58"/>
        <v/>
      </c>
      <c r="BT165" t="str">
        <f t="shared" si="58"/>
        <v/>
      </c>
      <c r="BU165" t="str">
        <f t="shared" si="58"/>
        <v/>
      </c>
      <c r="BV165" t="str">
        <f t="shared" si="58"/>
        <v/>
      </c>
      <c r="BW165" t="str">
        <f t="shared" si="58"/>
        <v/>
      </c>
    </row>
    <row r="166" spans="2:75" ht="15.75" thickBot="1" x14ac:dyDescent="0.25">
      <c r="B166" s="224" t="str">
        <f t="shared" si="43"/>
        <v xml:space="preserve"> </v>
      </c>
      <c r="C166" s="67"/>
      <c r="D166" s="67"/>
      <c r="E166" s="225"/>
      <c r="F166" s="226"/>
      <c r="G166" s="227" t="str">
        <f t="shared" si="44"/>
        <v/>
      </c>
      <c r="H166" s="228" t="str">
        <f t="shared" si="42"/>
        <v/>
      </c>
      <c r="I166" s="229"/>
      <c r="J166" s="167"/>
      <c r="K166" s="125"/>
      <c r="L166" s="230"/>
      <c r="M166" s="221"/>
      <c r="N166" s="231"/>
      <c r="O166" s="232"/>
      <c r="P166" s="233"/>
      <c r="Q166" s="234"/>
      <c r="R166" s="232"/>
      <c r="S166" s="233"/>
      <c r="T166" s="234"/>
      <c r="U166" s="232"/>
      <c r="V166" s="233"/>
      <c r="W166" s="234"/>
      <c r="X166" s="232"/>
      <c r="Y166" s="233"/>
      <c r="Z166" s="234"/>
      <c r="AA166" s="232"/>
      <c r="AB166" s="233"/>
      <c r="AC166" s="234"/>
      <c r="AD166" s="232"/>
      <c r="AE166" s="233"/>
      <c r="AF166" s="234"/>
      <c r="AG166" s="232"/>
      <c r="AH166" s="233"/>
      <c r="AI166" s="234"/>
      <c r="AJ166" s="232"/>
      <c r="AK166" s="233"/>
      <c r="AL166" s="234"/>
      <c r="AM166" s="232"/>
      <c r="AN166" s="233"/>
      <c r="AO166" s="234"/>
      <c r="AP166" s="130">
        <f t="shared" si="45"/>
        <v>0</v>
      </c>
      <c r="AQ166" s="235"/>
      <c r="AR166" s="235"/>
      <c r="AS166" s="67"/>
      <c r="AT166" s="172"/>
      <c r="AV166" s="145" t="str">
        <f t="shared" si="46"/>
        <v/>
      </c>
      <c r="AW166" s="145" t="str">
        <f t="shared" si="47"/>
        <v/>
      </c>
      <c r="AX166" s="145" t="str">
        <f t="shared" si="48"/>
        <v/>
      </c>
      <c r="AY166" s="145" t="str">
        <f t="shared" si="49"/>
        <v/>
      </c>
      <c r="AZ166" s="135">
        <f t="shared" si="50"/>
        <v>0</v>
      </c>
      <c r="BA166" s="145" t="str">
        <f t="shared" si="51"/>
        <v/>
      </c>
      <c r="BB166" s="145" t="str">
        <f t="shared" si="52"/>
        <v/>
      </c>
      <c r="BC166" s="145" t="str">
        <f t="shared" si="53"/>
        <v/>
      </c>
      <c r="BD166" s="145" t="str">
        <f t="shared" si="54"/>
        <v/>
      </c>
      <c r="BE166" s="145" t="str">
        <f t="shared" si="55"/>
        <v/>
      </c>
      <c r="BF166" s="135">
        <f t="shared" si="56"/>
        <v>0</v>
      </c>
      <c r="BG166" t="str">
        <f t="shared" si="57"/>
        <v/>
      </c>
      <c r="BH166" t="str">
        <f t="shared" si="57"/>
        <v/>
      </c>
      <c r="BI166" t="str">
        <f t="shared" si="57"/>
        <v/>
      </c>
      <c r="BJ166" t="str">
        <f t="shared" si="57"/>
        <v/>
      </c>
      <c r="BK166" t="str">
        <f t="shared" si="57"/>
        <v/>
      </c>
      <c r="BL166" t="str">
        <f t="shared" si="57"/>
        <v/>
      </c>
      <c r="BR166" t="str">
        <f t="shared" si="58"/>
        <v/>
      </c>
      <c r="BS166" t="str">
        <f t="shared" si="58"/>
        <v/>
      </c>
      <c r="BT166" t="str">
        <f t="shared" si="58"/>
        <v/>
      </c>
      <c r="BU166" t="str">
        <f t="shared" si="58"/>
        <v/>
      </c>
      <c r="BV166" t="str">
        <f t="shared" si="58"/>
        <v/>
      </c>
      <c r="BW166" t="str">
        <f t="shared" si="58"/>
        <v/>
      </c>
    </row>
    <row r="167" spans="2:75" ht="15.75" thickBot="1" x14ac:dyDescent="0.25">
      <c r="B167" s="224" t="str">
        <f t="shared" si="43"/>
        <v xml:space="preserve"> </v>
      </c>
      <c r="C167" s="67"/>
      <c r="D167" s="67"/>
      <c r="E167" s="225"/>
      <c r="F167" s="226"/>
      <c r="G167" s="227" t="str">
        <f t="shared" si="44"/>
        <v/>
      </c>
      <c r="H167" s="228" t="str">
        <f t="shared" si="42"/>
        <v/>
      </c>
      <c r="I167" s="229"/>
      <c r="J167" s="167"/>
      <c r="K167" s="125"/>
      <c r="L167" s="230"/>
      <c r="M167" s="221"/>
      <c r="N167" s="231"/>
      <c r="O167" s="232"/>
      <c r="P167" s="233"/>
      <c r="Q167" s="234"/>
      <c r="R167" s="232"/>
      <c r="S167" s="233"/>
      <c r="T167" s="234"/>
      <c r="U167" s="232"/>
      <c r="V167" s="233"/>
      <c r="W167" s="234"/>
      <c r="X167" s="232"/>
      <c r="Y167" s="233"/>
      <c r="Z167" s="234"/>
      <c r="AA167" s="232"/>
      <c r="AB167" s="233"/>
      <c r="AC167" s="234"/>
      <c r="AD167" s="232"/>
      <c r="AE167" s="233"/>
      <c r="AF167" s="234"/>
      <c r="AG167" s="232"/>
      <c r="AH167" s="233"/>
      <c r="AI167" s="234"/>
      <c r="AJ167" s="232"/>
      <c r="AK167" s="233"/>
      <c r="AL167" s="234"/>
      <c r="AM167" s="232"/>
      <c r="AN167" s="233"/>
      <c r="AO167" s="234"/>
      <c r="AP167" s="130">
        <f t="shared" si="45"/>
        <v>0</v>
      </c>
      <c r="AQ167" s="235"/>
      <c r="AR167" s="235"/>
      <c r="AS167" s="67"/>
      <c r="AT167" s="172"/>
      <c r="AV167" s="145" t="str">
        <f t="shared" si="46"/>
        <v/>
      </c>
      <c r="AW167" s="145" t="str">
        <f t="shared" si="47"/>
        <v/>
      </c>
      <c r="AX167" s="145" t="str">
        <f t="shared" si="48"/>
        <v/>
      </c>
      <c r="AY167" s="145" t="str">
        <f t="shared" si="49"/>
        <v/>
      </c>
      <c r="AZ167" s="135">
        <f t="shared" si="50"/>
        <v>0</v>
      </c>
      <c r="BA167" s="145" t="str">
        <f t="shared" si="51"/>
        <v/>
      </c>
      <c r="BB167" s="145" t="str">
        <f t="shared" si="52"/>
        <v/>
      </c>
      <c r="BC167" s="145" t="str">
        <f t="shared" si="53"/>
        <v/>
      </c>
      <c r="BD167" s="145" t="str">
        <f t="shared" si="54"/>
        <v/>
      </c>
      <c r="BE167" s="145" t="str">
        <f t="shared" si="55"/>
        <v/>
      </c>
      <c r="BF167" s="135">
        <f t="shared" si="56"/>
        <v>0</v>
      </c>
      <c r="BG167" t="str">
        <f t="shared" ref="BG167:BL176" si="59">IF($D167=0,"",IF(AND($G167=BG$85,$K167=BG$84)=TRUE,1,0))</f>
        <v/>
      </c>
      <c r="BH167" t="str">
        <f t="shared" si="59"/>
        <v/>
      </c>
      <c r="BI167" t="str">
        <f t="shared" si="59"/>
        <v/>
      </c>
      <c r="BJ167" t="str">
        <f t="shared" si="59"/>
        <v/>
      </c>
      <c r="BK167" t="str">
        <f t="shared" si="59"/>
        <v/>
      </c>
      <c r="BL167" t="str">
        <f t="shared" si="59"/>
        <v/>
      </c>
      <c r="BR167" t="str">
        <f t="shared" ref="BR167:BW176" si="60">IF($D167=0,"",IF(AND($H167=BR$85,$K167=BR$84)=TRUE,1,0))</f>
        <v/>
      </c>
      <c r="BS167" t="str">
        <f t="shared" si="60"/>
        <v/>
      </c>
      <c r="BT167" t="str">
        <f t="shared" si="60"/>
        <v/>
      </c>
      <c r="BU167" t="str">
        <f t="shared" si="60"/>
        <v/>
      </c>
      <c r="BV167" t="str">
        <f t="shared" si="60"/>
        <v/>
      </c>
      <c r="BW167" t="str">
        <f t="shared" si="60"/>
        <v/>
      </c>
    </row>
    <row r="168" spans="2:75" ht="15.75" thickBot="1" x14ac:dyDescent="0.25">
      <c r="B168" s="224" t="str">
        <f t="shared" si="43"/>
        <v xml:space="preserve"> </v>
      </c>
      <c r="C168" s="67"/>
      <c r="D168" s="67"/>
      <c r="E168" s="225"/>
      <c r="F168" s="226"/>
      <c r="G168" s="227" t="str">
        <f t="shared" si="44"/>
        <v/>
      </c>
      <c r="H168" s="228" t="str">
        <f t="shared" si="42"/>
        <v/>
      </c>
      <c r="I168" s="229"/>
      <c r="J168" s="167"/>
      <c r="K168" s="125"/>
      <c r="L168" s="230"/>
      <c r="M168" s="221"/>
      <c r="N168" s="231"/>
      <c r="O168" s="232"/>
      <c r="P168" s="233"/>
      <c r="Q168" s="234"/>
      <c r="R168" s="232"/>
      <c r="S168" s="233"/>
      <c r="T168" s="234"/>
      <c r="U168" s="232"/>
      <c r="V168" s="233"/>
      <c r="W168" s="234"/>
      <c r="X168" s="232"/>
      <c r="Y168" s="233"/>
      <c r="Z168" s="234"/>
      <c r="AA168" s="232"/>
      <c r="AB168" s="233"/>
      <c r="AC168" s="234"/>
      <c r="AD168" s="232"/>
      <c r="AE168" s="233"/>
      <c r="AF168" s="234"/>
      <c r="AG168" s="232"/>
      <c r="AH168" s="233"/>
      <c r="AI168" s="234"/>
      <c r="AJ168" s="232"/>
      <c r="AK168" s="233"/>
      <c r="AL168" s="234"/>
      <c r="AM168" s="232"/>
      <c r="AN168" s="233"/>
      <c r="AO168" s="234"/>
      <c r="AP168" s="130">
        <f t="shared" si="45"/>
        <v>0</v>
      </c>
      <c r="AQ168" s="235"/>
      <c r="AR168" s="235"/>
      <c r="AS168" s="67"/>
      <c r="AT168" s="172"/>
      <c r="AV168" s="145" t="str">
        <f t="shared" si="46"/>
        <v/>
      </c>
      <c r="AW168" s="145" t="str">
        <f t="shared" si="47"/>
        <v/>
      </c>
      <c r="AX168" s="145" t="str">
        <f t="shared" si="48"/>
        <v/>
      </c>
      <c r="AY168" s="145" t="str">
        <f t="shared" si="49"/>
        <v/>
      </c>
      <c r="AZ168" s="135">
        <f t="shared" si="50"/>
        <v>0</v>
      </c>
      <c r="BA168" s="145" t="str">
        <f t="shared" si="51"/>
        <v/>
      </c>
      <c r="BB168" s="145" t="str">
        <f t="shared" si="52"/>
        <v/>
      </c>
      <c r="BC168" s="145" t="str">
        <f t="shared" si="53"/>
        <v/>
      </c>
      <c r="BD168" s="145" t="str">
        <f t="shared" si="54"/>
        <v/>
      </c>
      <c r="BE168" s="145" t="str">
        <f t="shared" si="55"/>
        <v/>
      </c>
      <c r="BF168" s="135">
        <f t="shared" si="56"/>
        <v>0</v>
      </c>
      <c r="BG168" t="str">
        <f t="shared" si="59"/>
        <v/>
      </c>
      <c r="BH168" t="str">
        <f t="shared" si="59"/>
        <v/>
      </c>
      <c r="BI168" t="str">
        <f t="shared" si="59"/>
        <v/>
      </c>
      <c r="BJ168" t="str">
        <f t="shared" si="59"/>
        <v/>
      </c>
      <c r="BK168" t="str">
        <f t="shared" si="59"/>
        <v/>
      </c>
      <c r="BL168" t="str">
        <f t="shared" si="59"/>
        <v/>
      </c>
      <c r="BR168" t="str">
        <f t="shared" si="60"/>
        <v/>
      </c>
      <c r="BS168" t="str">
        <f t="shared" si="60"/>
        <v/>
      </c>
      <c r="BT168" t="str">
        <f t="shared" si="60"/>
        <v/>
      </c>
      <c r="BU168" t="str">
        <f t="shared" si="60"/>
        <v/>
      </c>
      <c r="BV168" t="str">
        <f t="shared" si="60"/>
        <v/>
      </c>
      <c r="BW168" t="str">
        <f t="shared" si="60"/>
        <v/>
      </c>
    </row>
    <row r="169" spans="2:75" ht="15.75" thickBot="1" x14ac:dyDescent="0.25">
      <c r="B169" s="224" t="str">
        <f t="shared" si="43"/>
        <v xml:space="preserve"> </v>
      </c>
      <c r="C169" s="67"/>
      <c r="D169" s="67"/>
      <c r="E169" s="225"/>
      <c r="F169" s="226"/>
      <c r="G169" s="227" t="str">
        <f t="shared" si="44"/>
        <v/>
      </c>
      <c r="H169" s="228" t="str">
        <f t="shared" si="42"/>
        <v/>
      </c>
      <c r="I169" s="229"/>
      <c r="J169" s="167"/>
      <c r="K169" s="125"/>
      <c r="L169" s="230"/>
      <c r="M169" s="221"/>
      <c r="N169" s="231"/>
      <c r="O169" s="232"/>
      <c r="P169" s="233"/>
      <c r="Q169" s="234"/>
      <c r="R169" s="232"/>
      <c r="S169" s="233"/>
      <c r="T169" s="234"/>
      <c r="U169" s="232"/>
      <c r="V169" s="233"/>
      <c r="W169" s="234"/>
      <c r="X169" s="232"/>
      <c r="Y169" s="233"/>
      <c r="Z169" s="234"/>
      <c r="AA169" s="232"/>
      <c r="AB169" s="233"/>
      <c r="AC169" s="234"/>
      <c r="AD169" s="232"/>
      <c r="AE169" s="233"/>
      <c r="AF169" s="234"/>
      <c r="AG169" s="232"/>
      <c r="AH169" s="233"/>
      <c r="AI169" s="234"/>
      <c r="AJ169" s="232"/>
      <c r="AK169" s="233"/>
      <c r="AL169" s="234"/>
      <c r="AM169" s="232"/>
      <c r="AN169" s="233"/>
      <c r="AO169" s="234"/>
      <c r="AP169" s="130">
        <f t="shared" si="45"/>
        <v>0</v>
      </c>
      <c r="AQ169" s="235"/>
      <c r="AR169" s="235"/>
      <c r="AS169" s="67"/>
      <c r="AT169" s="172"/>
      <c r="AV169" s="145" t="str">
        <f t="shared" si="46"/>
        <v/>
      </c>
      <c r="AW169" s="145" t="str">
        <f t="shared" si="47"/>
        <v/>
      </c>
      <c r="AX169" s="145" t="str">
        <f t="shared" si="48"/>
        <v/>
      </c>
      <c r="AY169" s="145" t="str">
        <f t="shared" si="49"/>
        <v/>
      </c>
      <c r="AZ169" s="135">
        <f t="shared" si="50"/>
        <v>0</v>
      </c>
      <c r="BA169" s="145" t="str">
        <f t="shared" si="51"/>
        <v/>
      </c>
      <c r="BB169" s="145" t="str">
        <f t="shared" si="52"/>
        <v/>
      </c>
      <c r="BC169" s="145" t="str">
        <f t="shared" si="53"/>
        <v/>
      </c>
      <c r="BD169" s="145" t="str">
        <f t="shared" si="54"/>
        <v/>
      </c>
      <c r="BE169" s="145" t="str">
        <f t="shared" si="55"/>
        <v/>
      </c>
      <c r="BF169" s="135">
        <f t="shared" si="56"/>
        <v>0</v>
      </c>
      <c r="BG169" t="str">
        <f t="shared" si="59"/>
        <v/>
      </c>
      <c r="BH169" t="str">
        <f t="shared" si="59"/>
        <v/>
      </c>
      <c r="BI169" t="str">
        <f t="shared" si="59"/>
        <v/>
      </c>
      <c r="BJ169" t="str">
        <f t="shared" si="59"/>
        <v/>
      </c>
      <c r="BK169" t="str">
        <f t="shared" si="59"/>
        <v/>
      </c>
      <c r="BL169" t="str">
        <f t="shared" si="59"/>
        <v/>
      </c>
      <c r="BR169" t="str">
        <f t="shared" si="60"/>
        <v/>
      </c>
      <c r="BS169" t="str">
        <f t="shared" si="60"/>
        <v/>
      </c>
      <c r="BT169" t="str">
        <f t="shared" si="60"/>
        <v/>
      </c>
      <c r="BU169" t="str">
        <f t="shared" si="60"/>
        <v/>
      </c>
      <c r="BV169" t="str">
        <f t="shared" si="60"/>
        <v/>
      </c>
      <c r="BW169" t="str">
        <f t="shared" si="60"/>
        <v/>
      </c>
    </row>
    <row r="170" spans="2:75" ht="15.75" thickBot="1" x14ac:dyDescent="0.25">
      <c r="B170" s="224" t="str">
        <f t="shared" si="43"/>
        <v xml:space="preserve"> </v>
      </c>
      <c r="C170" s="67"/>
      <c r="D170" s="67"/>
      <c r="E170" s="225"/>
      <c r="F170" s="226"/>
      <c r="G170" s="227" t="str">
        <f t="shared" si="44"/>
        <v/>
      </c>
      <c r="H170" s="228" t="str">
        <f t="shared" si="42"/>
        <v/>
      </c>
      <c r="I170" s="229"/>
      <c r="J170" s="167"/>
      <c r="K170" s="125"/>
      <c r="L170" s="230"/>
      <c r="M170" s="221"/>
      <c r="N170" s="231"/>
      <c r="O170" s="232"/>
      <c r="P170" s="233"/>
      <c r="Q170" s="234"/>
      <c r="R170" s="232"/>
      <c r="S170" s="233"/>
      <c r="T170" s="234"/>
      <c r="U170" s="232"/>
      <c r="V170" s="233"/>
      <c r="W170" s="234"/>
      <c r="X170" s="232"/>
      <c r="Y170" s="233"/>
      <c r="Z170" s="234"/>
      <c r="AA170" s="232"/>
      <c r="AB170" s="233"/>
      <c r="AC170" s="234"/>
      <c r="AD170" s="232"/>
      <c r="AE170" s="233"/>
      <c r="AF170" s="234"/>
      <c r="AG170" s="232"/>
      <c r="AH170" s="233"/>
      <c r="AI170" s="234"/>
      <c r="AJ170" s="232"/>
      <c r="AK170" s="233"/>
      <c r="AL170" s="234"/>
      <c r="AM170" s="232"/>
      <c r="AN170" s="233"/>
      <c r="AO170" s="234"/>
      <c r="AP170" s="130">
        <f t="shared" si="45"/>
        <v>0</v>
      </c>
      <c r="AQ170" s="235"/>
      <c r="AR170" s="235"/>
      <c r="AS170" s="67"/>
      <c r="AT170" s="172"/>
      <c r="AV170" s="145" t="str">
        <f t="shared" si="46"/>
        <v/>
      </c>
      <c r="AW170" s="145" t="str">
        <f t="shared" si="47"/>
        <v/>
      </c>
      <c r="AX170" s="145" t="str">
        <f t="shared" si="48"/>
        <v/>
      </c>
      <c r="AY170" s="145" t="str">
        <f t="shared" si="49"/>
        <v/>
      </c>
      <c r="AZ170" s="135">
        <f t="shared" si="50"/>
        <v>0</v>
      </c>
      <c r="BA170" s="145" t="str">
        <f t="shared" si="51"/>
        <v/>
      </c>
      <c r="BB170" s="145" t="str">
        <f t="shared" si="52"/>
        <v/>
      </c>
      <c r="BC170" s="145" t="str">
        <f t="shared" si="53"/>
        <v/>
      </c>
      <c r="BD170" s="145" t="str">
        <f t="shared" si="54"/>
        <v/>
      </c>
      <c r="BE170" s="145" t="str">
        <f t="shared" si="55"/>
        <v/>
      </c>
      <c r="BF170" s="135">
        <f t="shared" si="56"/>
        <v>0</v>
      </c>
      <c r="BG170" t="str">
        <f t="shared" si="59"/>
        <v/>
      </c>
      <c r="BH170" t="str">
        <f t="shared" si="59"/>
        <v/>
      </c>
      <c r="BI170" t="str">
        <f t="shared" si="59"/>
        <v/>
      </c>
      <c r="BJ170" t="str">
        <f t="shared" si="59"/>
        <v/>
      </c>
      <c r="BK170" t="str">
        <f t="shared" si="59"/>
        <v/>
      </c>
      <c r="BL170" t="str">
        <f t="shared" si="59"/>
        <v/>
      </c>
      <c r="BR170" t="str">
        <f t="shared" si="60"/>
        <v/>
      </c>
      <c r="BS170" t="str">
        <f t="shared" si="60"/>
        <v/>
      </c>
      <c r="BT170" t="str">
        <f t="shared" si="60"/>
        <v/>
      </c>
      <c r="BU170" t="str">
        <f t="shared" si="60"/>
        <v/>
      </c>
      <c r="BV170" t="str">
        <f t="shared" si="60"/>
        <v/>
      </c>
      <c r="BW170" t="str">
        <f t="shared" si="60"/>
        <v/>
      </c>
    </row>
    <row r="171" spans="2:75" ht="15.75" thickBot="1" x14ac:dyDescent="0.25">
      <c r="B171" s="224" t="str">
        <f t="shared" si="43"/>
        <v xml:space="preserve"> </v>
      </c>
      <c r="C171" s="67"/>
      <c r="D171" s="67"/>
      <c r="E171" s="225"/>
      <c r="F171" s="226"/>
      <c r="G171" s="227" t="str">
        <f t="shared" si="44"/>
        <v/>
      </c>
      <c r="H171" s="228" t="str">
        <f t="shared" si="42"/>
        <v/>
      </c>
      <c r="I171" s="229"/>
      <c r="J171" s="167"/>
      <c r="K171" s="125"/>
      <c r="L171" s="230"/>
      <c r="M171" s="221"/>
      <c r="N171" s="231"/>
      <c r="O171" s="232"/>
      <c r="P171" s="233"/>
      <c r="Q171" s="234"/>
      <c r="R171" s="232"/>
      <c r="S171" s="233"/>
      <c r="T171" s="234"/>
      <c r="U171" s="232"/>
      <c r="V171" s="233"/>
      <c r="W171" s="234"/>
      <c r="X171" s="232"/>
      <c r="Y171" s="233"/>
      <c r="Z171" s="234"/>
      <c r="AA171" s="232"/>
      <c r="AB171" s="233"/>
      <c r="AC171" s="234"/>
      <c r="AD171" s="232"/>
      <c r="AE171" s="233"/>
      <c r="AF171" s="234"/>
      <c r="AG171" s="232"/>
      <c r="AH171" s="233"/>
      <c r="AI171" s="234"/>
      <c r="AJ171" s="232"/>
      <c r="AK171" s="233"/>
      <c r="AL171" s="234"/>
      <c r="AM171" s="232"/>
      <c r="AN171" s="233"/>
      <c r="AO171" s="234"/>
      <c r="AP171" s="130">
        <f t="shared" si="45"/>
        <v>0</v>
      </c>
      <c r="AQ171" s="235"/>
      <c r="AR171" s="235"/>
      <c r="AS171" s="67"/>
      <c r="AT171" s="172"/>
      <c r="AV171" s="145" t="str">
        <f t="shared" si="46"/>
        <v/>
      </c>
      <c r="AW171" s="145" t="str">
        <f t="shared" si="47"/>
        <v/>
      </c>
      <c r="AX171" s="145" t="str">
        <f t="shared" si="48"/>
        <v/>
      </c>
      <c r="AY171" s="145" t="str">
        <f t="shared" si="49"/>
        <v/>
      </c>
      <c r="AZ171" s="135">
        <f t="shared" si="50"/>
        <v>0</v>
      </c>
      <c r="BA171" s="145" t="str">
        <f t="shared" si="51"/>
        <v/>
      </c>
      <c r="BB171" s="145" t="str">
        <f t="shared" si="52"/>
        <v/>
      </c>
      <c r="BC171" s="145" t="str">
        <f t="shared" si="53"/>
        <v/>
      </c>
      <c r="BD171" s="145" t="str">
        <f t="shared" si="54"/>
        <v/>
      </c>
      <c r="BE171" s="145" t="str">
        <f t="shared" si="55"/>
        <v/>
      </c>
      <c r="BF171" s="135">
        <f t="shared" si="56"/>
        <v>0</v>
      </c>
      <c r="BG171" t="str">
        <f t="shared" si="59"/>
        <v/>
      </c>
      <c r="BH171" t="str">
        <f t="shared" si="59"/>
        <v/>
      </c>
      <c r="BI171" t="str">
        <f t="shared" si="59"/>
        <v/>
      </c>
      <c r="BJ171" t="str">
        <f t="shared" si="59"/>
        <v/>
      </c>
      <c r="BK171" t="str">
        <f t="shared" si="59"/>
        <v/>
      </c>
      <c r="BL171" t="str">
        <f t="shared" si="59"/>
        <v/>
      </c>
      <c r="BR171" t="str">
        <f t="shared" si="60"/>
        <v/>
      </c>
      <c r="BS171" t="str">
        <f t="shared" si="60"/>
        <v/>
      </c>
      <c r="BT171" t="str">
        <f t="shared" si="60"/>
        <v/>
      </c>
      <c r="BU171" t="str">
        <f t="shared" si="60"/>
        <v/>
      </c>
      <c r="BV171" t="str">
        <f t="shared" si="60"/>
        <v/>
      </c>
      <c r="BW171" t="str">
        <f t="shared" si="60"/>
        <v/>
      </c>
    </row>
    <row r="172" spans="2:75" ht="15.75" thickBot="1" x14ac:dyDescent="0.25">
      <c r="B172" s="224" t="str">
        <f t="shared" si="43"/>
        <v xml:space="preserve"> </v>
      </c>
      <c r="C172" s="67"/>
      <c r="D172" s="67"/>
      <c r="E172" s="225"/>
      <c r="F172" s="226"/>
      <c r="G172" s="227" t="str">
        <f t="shared" si="44"/>
        <v/>
      </c>
      <c r="H172" s="228" t="str">
        <f t="shared" si="42"/>
        <v/>
      </c>
      <c r="I172" s="229"/>
      <c r="J172" s="167"/>
      <c r="K172" s="125"/>
      <c r="L172" s="230"/>
      <c r="M172" s="221"/>
      <c r="N172" s="231"/>
      <c r="O172" s="232"/>
      <c r="P172" s="233"/>
      <c r="Q172" s="234"/>
      <c r="R172" s="232"/>
      <c r="S172" s="233"/>
      <c r="T172" s="234"/>
      <c r="U172" s="232"/>
      <c r="V172" s="233"/>
      <c r="W172" s="234"/>
      <c r="X172" s="232"/>
      <c r="Y172" s="233"/>
      <c r="Z172" s="234"/>
      <c r="AA172" s="232"/>
      <c r="AB172" s="233"/>
      <c r="AC172" s="234"/>
      <c r="AD172" s="232"/>
      <c r="AE172" s="233"/>
      <c r="AF172" s="234"/>
      <c r="AG172" s="232"/>
      <c r="AH172" s="233"/>
      <c r="AI172" s="234"/>
      <c r="AJ172" s="232"/>
      <c r="AK172" s="233"/>
      <c r="AL172" s="234"/>
      <c r="AM172" s="232"/>
      <c r="AN172" s="233"/>
      <c r="AO172" s="234"/>
      <c r="AP172" s="130">
        <f t="shared" si="45"/>
        <v>0</v>
      </c>
      <c r="AQ172" s="235"/>
      <c r="AR172" s="235"/>
      <c r="AS172" s="67"/>
      <c r="AT172" s="172"/>
      <c r="AV172" s="145" t="str">
        <f t="shared" si="46"/>
        <v/>
      </c>
      <c r="AW172" s="145" t="str">
        <f t="shared" si="47"/>
        <v/>
      </c>
      <c r="AX172" s="145" t="str">
        <f t="shared" si="48"/>
        <v/>
      </c>
      <c r="AY172" s="145" t="str">
        <f t="shared" si="49"/>
        <v/>
      </c>
      <c r="AZ172" s="135">
        <f t="shared" si="50"/>
        <v>0</v>
      </c>
      <c r="BA172" s="145" t="str">
        <f t="shared" si="51"/>
        <v/>
      </c>
      <c r="BB172" s="145" t="str">
        <f t="shared" si="52"/>
        <v/>
      </c>
      <c r="BC172" s="145" t="str">
        <f t="shared" si="53"/>
        <v/>
      </c>
      <c r="BD172" s="145" t="str">
        <f t="shared" si="54"/>
        <v/>
      </c>
      <c r="BE172" s="145" t="str">
        <f t="shared" si="55"/>
        <v/>
      </c>
      <c r="BF172" s="135">
        <f t="shared" si="56"/>
        <v>0</v>
      </c>
      <c r="BG172" t="str">
        <f t="shared" si="59"/>
        <v/>
      </c>
      <c r="BH172" t="str">
        <f t="shared" si="59"/>
        <v/>
      </c>
      <c r="BI172" t="str">
        <f t="shared" si="59"/>
        <v/>
      </c>
      <c r="BJ172" t="str">
        <f t="shared" si="59"/>
        <v/>
      </c>
      <c r="BK172" t="str">
        <f t="shared" si="59"/>
        <v/>
      </c>
      <c r="BL172" t="str">
        <f t="shared" si="59"/>
        <v/>
      </c>
      <c r="BR172" t="str">
        <f t="shared" si="60"/>
        <v/>
      </c>
      <c r="BS172" t="str">
        <f t="shared" si="60"/>
        <v/>
      </c>
      <c r="BT172" t="str">
        <f t="shared" si="60"/>
        <v/>
      </c>
      <c r="BU172" t="str">
        <f t="shared" si="60"/>
        <v/>
      </c>
      <c r="BV172" t="str">
        <f t="shared" si="60"/>
        <v/>
      </c>
      <c r="BW172" t="str">
        <f t="shared" si="60"/>
        <v/>
      </c>
    </row>
    <row r="173" spans="2:75" ht="15.75" thickBot="1" x14ac:dyDescent="0.25">
      <c r="B173" s="224" t="str">
        <f t="shared" si="43"/>
        <v xml:space="preserve"> </v>
      </c>
      <c r="C173" s="67"/>
      <c r="D173" s="67"/>
      <c r="E173" s="225"/>
      <c r="F173" s="226"/>
      <c r="G173" s="227" t="str">
        <f t="shared" si="44"/>
        <v/>
      </c>
      <c r="H173" s="228" t="str">
        <f t="shared" si="42"/>
        <v/>
      </c>
      <c r="I173" s="229"/>
      <c r="J173" s="167"/>
      <c r="K173" s="125"/>
      <c r="L173" s="230"/>
      <c r="M173" s="221"/>
      <c r="N173" s="231"/>
      <c r="O173" s="232"/>
      <c r="P173" s="233"/>
      <c r="Q173" s="234"/>
      <c r="R173" s="232"/>
      <c r="S173" s="233"/>
      <c r="T173" s="234"/>
      <c r="U173" s="232"/>
      <c r="V173" s="233"/>
      <c r="W173" s="234"/>
      <c r="X173" s="232"/>
      <c r="Y173" s="233"/>
      <c r="Z173" s="234"/>
      <c r="AA173" s="232"/>
      <c r="AB173" s="233"/>
      <c r="AC173" s="234"/>
      <c r="AD173" s="232"/>
      <c r="AE173" s="233"/>
      <c r="AF173" s="234"/>
      <c r="AG173" s="232"/>
      <c r="AH173" s="233"/>
      <c r="AI173" s="234"/>
      <c r="AJ173" s="232"/>
      <c r="AK173" s="233"/>
      <c r="AL173" s="234"/>
      <c r="AM173" s="232"/>
      <c r="AN173" s="233"/>
      <c r="AO173" s="234"/>
      <c r="AP173" s="130">
        <f t="shared" si="45"/>
        <v>0</v>
      </c>
      <c r="AQ173" s="235"/>
      <c r="AR173" s="235"/>
      <c r="AS173" s="67"/>
      <c r="AT173" s="172"/>
      <c r="AV173" s="145" t="str">
        <f t="shared" si="46"/>
        <v/>
      </c>
      <c r="AW173" s="145" t="str">
        <f t="shared" si="47"/>
        <v/>
      </c>
      <c r="AX173" s="145" t="str">
        <f t="shared" si="48"/>
        <v/>
      </c>
      <c r="AY173" s="145" t="str">
        <f t="shared" si="49"/>
        <v/>
      </c>
      <c r="AZ173" s="135">
        <f t="shared" si="50"/>
        <v>0</v>
      </c>
      <c r="BA173" s="145" t="str">
        <f t="shared" si="51"/>
        <v/>
      </c>
      <c r="BB173" s="145" t="str">
        <f t="shared" si="52"/>
        <v/>
      </c>
      <c r="BC173" s="145" t="str">
        <f t="shared" si="53"/>
        <v/>
      </c>
      <c r="BD173" s="145" t="str">
        <f t="shared" si="54"/>
        <v/>
      </c>
      <c r="BE173" s="145" t="str">
        <f t="shared" si="55"/>
        <v/>
      </c>
      <c r="BF173" s="135">
        <f t="shared" si="56"/>
        <v>0</v>
      </c>
      <c r="BG173" t="str">
        <f t="shared" si="59"/>
        <v/>
      </c>
      <c r="BH173" t="str">
        <f t="shared" si="59"/>
        <v/>
      </c>
      <c r="BI173" t="str">
        <f t="shared" si="59"/>
        <v/>
      </c>
      <c r="BJ173" t="str">
        <f t="shared" si="59"/>
        <v/>
      </c>
      <c r="BK173" t="str">
        <f t="shared" si="59"/>
        <v/>
      </c>
      <c r="BL173" t="str">
        <f t="shared" si="59"/>
        <v/>
      </c>
      <c r="BR173" t="str">
        <f t="shared" si="60"/>
        <v/>
      </c>
      <c r="BS173" t="str">
        <f t="shared" si="60"/>
        <v/>
      </c>
      <c r="BT173" t="str">
        <f t="shared" si="60"/>
        <v/>
      </c>
      <c r="BU173" t="str">
        <f t="shared" si="60"/>
        <v/>
      </c>
      <c r="BV173" t="str">
        <f t="shared" si="60"/>
        <v/>
      </c>
      <c r="BW173" t="str">
        <f t="shared" si="60"/>
        <v/>
      </c>
    </row>
    <row r="174" spans="2:75" ht="15.75" thickBot="1" x14ac:dyDescent="0.25">
      <c r="B174" s="224" t="str">
        <f t="shared" si="43"/>
        <v xml:space="preserve"> </v>
      </c>
      <c r="C174" s="67"/>
      <c r="D174" s="67"/>
      <c r="E174" s="225"/>
      <c r="F174" s="226"/>
      <c r="G174" s="227" t="str">
        <f t="shared" si="44"/>
        <v/>
      </c>
      <c r="H174" s="228" t="str">
        <f t="shared" si="42"/>
        <v/>
      </c>
      <c r="I174" s="229"/>
      <c r="J174" s="167"/>
      <c r="K174" s="125"/>
      <c r="L174" s="230"/>
      <c r="M174" s="221"/>
      <c r="N174" s="231"/>
      <c r="O174" s="232"/>
      <c r="P174" s="233"/>
      <c r="Q174" s="234"/>
      <c r="R174" s="232"/>
      <c r="S174" s="233"/>
      <c r="T174" s="234"/>
      <c r="U174" s="232"/>
      <c r="V174" s="233"/>
      <c r="W174" s="234"/>
      <c r="X174" s="232"/>
      <c r="Y174" s="233"/>
      <c r="Z174" s="234"/>
      <c r="AA174" s="232"/>
      <c r="AB174" s="233"/>
      <c r="AC174" s="234"/>
      <c r="AD174" s="232"/>
      <c r="AE174" s="233"/>
      <c r="AF174" s="234"/>
      <c r="AG174" s="232"/>
      <c r="AH174" s="233"/>
      <c r="AI174" s="234"/>
      <c r="AJ174" s="232"/>
      <c r="AK174" s="233"/>
      <c r="AL174" s="234"/>
      <c r="AM174" s="232"/>
      <c r="AN174" s="233"/>
      <c r="AO174" s="234"/>
      <c r="AP174" s="130">
        <f t="shared" si="45"/>
        <v>0</v>
      </c>
      <c r="AQ174" s="235"/>
      <c r="AR174" s="235"/>
      <c r="AS174" s="67"/>
      <c r="AT174" s="172"/>
      <c r="AV174" s="145" t="str">
        <f t="shared" si="46"/>
        <v/>
      </c>
      <c r="AW174" s="145" t="str">
        <f t="shared" si="47"/>
        <v/>
      </c>
      <c r="AX174" s="145" t="str">
        <f t="shared" si="48"/>
        <v/>
      </c>
      <c r="AY174" s="145" t="str">
        <f t="shared" si="49"/>
        <v/>
      </c>
      <c r="AZ174" s="135">
        <f t="shared" si="50"/>
        <v>0</v>
      </c>
      <c r="BA174" s="145" t="str">
        <f t="shared" si="51"/>
        <v/>
      </c>
      <c r="BB174" s="145" t="str">
        <f t="shared" si="52"/>
        <v/>
      </c>
      <c r="BC174" s="145" t="str">
        <f t="shared" si="53"/>
        <v/>
      </c>
      <c r="BD174" s="145" t="str">
        <f t="shared" si="54"/>
        <v/>
      </c>
      <c r="BE174" s="145" t="str">
        <f t="shared" si="55"/>
        <v/>
      </c>
      <c r="BF174" s="135">
        <f t="shared" si="56"/>
        <v>0</v>
      </c>
      <c r="BG174" t="str">
        <f t="shared" si="59"/>
        <v/>
      </c>
      <c r="BH174" t="str">
        <f t="shared" si="59"/>
        <v/>
      </c>
      <c r="BI174" t="str">
        <f t="shared" si="59"/>
        <v/>
      </c>
      <c r="BJ174" t="str">
        <f t="shared" si="59"/>
        <v/>
      </c>
      <c r="BK174" t="str">
        <f t="shared" si="59"/>
        <v/>
      </c>
      <c r="BL174" t="str">
        <f t="shared" si="59"/>
        <v/>
      </c>
      <c r="BR174" t="str">
        <f t="shared" si="60"/>
        <v/>
      </c>
      <c r="BS174" t="str">
        <f t="shared" si="60"/>
        <v/>
      </c>
      <c r="BT174" t="str">
        <f t="shared" si="60"/>
        <v/>
      </c>
      <c r="BU174" t="str">
        <f t="shared" si="60"/>
        <v/>
      </c>
      <c r="BV174" t="str">
        <f t="shared" si="60"/>
        <v/>
      </c>
      <c r="BW174" t="str">
        <f t="shared" si="60"/>
        <v/>
      </c>
    </row>
    <row r="175" spans="2:75" ht="15.75" thickBot="1" x14ac:dyDescent="0.25">
      <c r="B175" s="224" t="str">
        <f t="shared" si="43"/>
        <v xml:space="preserve"> </v>
      </c>
      <c r="C175" s="67"/>
      <c r="D175" s="67"/>
      <c r="E175" s="225"/>
      <c r="F175" s="226"/>
      <c r="G175" s="227" t="str">
        <f t="shared" si="44"/>
        <v/>
      </c>
      <c r="H175" s="228" t="str">
        <f t="shared" si="42"/>
        <v/>
      </c>
      <c r="I175" s="229"/>
      <c r="J175" s="167"/>
      <c r="K175" s="125"/>
      <c r="L175" s="230"/>
      <c r="M175" s="221"/>
      <c r="N175" s="231"/>
      <c r="O175" s="232"/>
      <c r="P175" s="233"/>
      <c r="Q175" s="234"/>
      <c r="R175" s="232"/>
      <c r="S175" s="233"/>
      <c r="T175" s="234"/>
      <c r="U175" s="232"/>
      <c r="V175" s="233"/>
      <c r="W175" s="234"/>
      <c r="X175" s="232"/>
      <c r="Y175" s="233"/>
      <c r="Z175" s="234"/>
      <c r="AA175" s="232"/>
      <c r="AB175" s="233"/>
      <c r="AC175" s="234"/>
      <c r="AD175" s="232"/>
      <c r="AE175" s="233"/>
      <c r="AF175" s="234"/>
      <c r="AG175" s="232"/>
      <c r="AH175" s="233"/>
      <c r="AI175" s="234"/>
      <c r="AJ175" s="232"/>
      <c r="AK175" s="233"/>
      <c r="AL175" s="234"/>
      <c r="AM175" s="232"/>
      <c r="AN175" s="233"/>
      <c r="AO175" s="234"/>
      <c r="AP175" s="130">
        <f t="shared" si="45"/>
        <v>0</v>
      </c>
      <c r="AQ175" s="235"/>
      <c r="AR175" s="235"/>
      <c r="AS175" s="67"/>
      <c r="AT175" s="172"/>
      <c r="AV175" s="145" t="str">
        <f t="shared" si="46"/>
        <v/>
      </c>
      <c r="AW175" s="145" t="str">
        <f t="shared" si="47"/>
        <v/>
      </c>
      <c r="AX175" s="145" t="str">
        <f t="shared" si="48"/>
        <v/>
      </c>
      <c r="AY175" s="145" t="str">
        <f t="shared" si="49"/>
        <v/>
      </c>
      <c r="AZ175" s="135">
        <f t="shared" si="50"/>
        <v>0</v>
      </c>
      <c r="BA175" s="145" t="str">
        <f t="shared" si="51"/>
        <v/>
      </c>
      <c r="BB175" s="145" t="str">
        <f t="shared" si="52"/>
        <v/>
      </c>
      <c r="BC175" s="145" t="str">
        <f t="shared" si="53"/>
        <v/>
      </c>
      <c r="BD175" s="145" t="str">
        <f t="shared" si="54"/>
        <v/>
      </c>
      <c r="BE175" s="145" t="str">
        <f t="shared" si="55"/>
        <v/>
      </c>
      <c r="BF175" s="135">
        <f t="shared" si="56"/>
        <v>0</v>
      </c>
      <c r="BG175" t="str">
        <f t="shared" si="59"/>
        <v/>
      </c>
      <c r="BH175" t="str">
        <f t="shared" si="59"/>
        <v/>
      </c>
      <c r="BI175" t="str">
        <f t="shared" si="59"/>
        <v/>
      </c>
      <c r="BJ175" t="str">
        <f t="shared" si="59"/>
        <v/>
      </c>
      <c r="BK175" t="str">
        <f t="shared" si="59"/>
        <v/>
      </c>
      <c r="BL175" t="str">
        <f t="shared" si="59"/>
        <v/>
      </c>
      <c r="BR175" t="str">
        <f t="shared" si="60"/>
        <v/>
      </c>
      <c r="BS175" t="str">
        <f t="shared" si="60"/>
        <v/>
      </c>
      <c r="BT175" t="str">
        <f t="shared" si="60"/>
        <v/>
      </c>
      <c r="BU175" t="str">
        <f t="shared" si="60"/>
        <v/>
      </c>
      <c r="BV175" t="str">
        <f t="shared" si="60"/>
        <v/>
      </c>
      <c r="BW175" t="str">
        <f t="shared" si="60"/>
        <v/>
      </c>
    </row>
    <row r="176" spans="2:75" ht="15.75" thickBot="1" x14ac:dyDescent="0.25">
      <c r="B176" s="224" t="str">
        <f t="shared" si="43"/>
        <v xml:space="preserve"> </v>
      </c>
      <c r="C176" s="67"/>
      <c r="D176" s="67"/>
      <c r="E176" s="225"/>
      <c r="F176" s="226"/>
      <c r="G176" s="227" t="str">
        <f t="shared" si="44"/>
        <v/>
      </c>
      <c r="H176" s="228" t="str">
        <f t="shared" si="42"/>
        <v/>
      </c>
      <c r="I176" s="229"/>
      <c r="J176" s="167"/>
      <c r="K176" s="125"/>
      <c r="L176" s="230"/>
      <c r="M176" s="221"/>
      <c r="N176" s="231"/>
      <c r="O176" s="232"/>
      <c r="P176" s="233"/>
      <c r="Q176" s="234"/>
      <c r="R176" s="232"/>
      <c r="S176" s="233"/>
      <c r="T176" s="234"/>
      <c r="U176" s="232"/>
      <c r="V176" s="233"/>
      <c r="W176" s="234"/>
      <c r="X176" s="232"/>
      <c r="Y176" s="233"/>
      <c r="Z176" s="234"/>
      <c r="AA176" s="232"/>
      <c r="AB176" s="233"/>
      <c r="AC176" s="234"/>
      <c r="AD176" s="232"/>
      <c r="AE176" s="233"/>
      <c r="AF176" s="234"/>
      <c r="AG176" s="232"/>
      <c r="AH176" s="233"/>
      <c r="AI176" s="234"/>
      <c r="AJ176" s="232"/>
      <c r="AK176" s="233"/>
      <c r="AL176" s="234"/>
      <c r="AM176" s="232"/>
      <c r="AN176" s="233"/>
      <c r="AO176" s="234"/>
      <c r="AP176" s="130">
        <f t="shared" si="45"/>
        <v>0</v>
      </c>
      <c r="AQ176" s="235"/>
      <c r="AR176" s="235"/>
      <c r="AS176" s="67"/>
      <c r="AT176" s="172"/>
      <c r="AV176" s="145" t="str">
        <f t="shared" si="46"/>
        <v/>
      </c>
      <c r="AW176" s="145" t="str">
        <f t="shared" si="47"/>
        <v/>
      </c>
      <c r="AX176" s="145" t="str">
        <f t="shared" si="48"/>
        <v/>
      </c>
      <c r="AY176" s="145" t="str">
        <f t="shared" si="49"/>
        <v/>
      </c>
      <c r="AZ176" s="135">
        <f t="shared" si="50"/>
        <v>0</v>
      </c>
      <c r="BA176" s="145" t="str">
        <f t="shared" si="51"/>
        <v/>
      </c>
      <c r="BB176" s="145" t="str">
        <f t="shared" si="52"/>
        <v/>
      </c>
      <c r="BC176" s="145" t="str">
        <f t="shared" si="53"/>
        <v/>
      </c>
      <c r="BD176" s="145" t="str">
        <f t="shared" si="54"/>
        <v/>
      </c>
      <c r="BE176" s="145" t="str">
        <f t="shared" si="55"/>
        <v/>
      </c>
      <c r="BF176" s="135">
        <f t="shared" si="56"/>
        <v>0</v>
      </c>
      <c r="BG176" t="str">
        <f t="shared" si="59"/>
        <v/>
      </c>
      <c r="BH176" t="str">
        <f t="shared" si="59"/>
        <v/>
      </c>
      <c r="BI176" t="str">
        <f t="shared" si="59"/>
        <v/>
      </c>
      <c r="BJ176" t="str">
        <f t="shared" si="59"/>
        <v/>
      </c>
      <c r="BK176" t="str">
        <f t="shared" si="59"/>
        <v/>
      </c>
      <c r="BL176" t="str">
        <f t="shared" si="59"/>
        <v/>
      </c>
      <c r="BR176" t="str">
        <f t="shared" si="60"/>
        <v/>
      </c>
      <c r="BS176" t="str">
        <f t="shared" si="60"/>
        <v/>
      </c>
      <c r="BT176" t="str">
        <f t="shared" si="60"/>
        <v/>
      </c>
      <c r="BU176" t="str">
        <f t="shared" si="60"/>
        <v/>
      </c>
      <c r="BV176" t="str">
        <f t="shared" si="60"/>
        <v/>
      </c>
      <c r="BW176" t="str">
        <f t="shared" si="60"/>
        <v/>
      </c>
    </row>
    <row r="177" spans="2:75" ht="15.75" thickBot="1" x14ac:dyDescent="0.25">
      <c r="B177" s="224" t="str">
        <f t="shared" si="43"/>
        <v xml:space="preserve"> </v>
      </c>
      <c r="C177" s="67"/>
      <c r="D177" s="67"/>
      <c r="E177" s="225"/>
      <c r="F177" s="226"/>
      <c r="G177" s="227" t="str">
        <f t="shared" si="44"/>
        <v/>
      </c>
      <c r="H177" s="228" t="str">
        <f t="shared" si="42"/>
        <v/>
      </c>
      <c r="I177" s="229"/>
      <c r="J177" s="167"/>
      <c r="K177" s="125"/>
      <c r="L177" s="230"/>
      <c r="M177" s="221"/>
      <c r="N177" s="231"/>
      <c r="O177" s="232"/>
      <c r="P177" s="233"/>
      <c r="Q177" s="234"/>
      <c r="R177" s="232"/>
      <c r="S177" s="233"/>
      <c r="T177" s="234"/>
      <c r="U177" s="232"/>
      <c r="V177" s="233"/>
      <c r="W177" s="234"/>
      <c r="X177" s="232"/>
      <c r="Y177" s="233"/>
      <c r="Z177" s="234"/>
      <c r="AA177" s="232"/>
      <c r="AB177" s="233"/>
      <c r="AC177" s="234"/>
      <c r="AD177" s="232"/>
      <c r="AE177" s="233"/>
      <c r="AF177" s="234"/>
      <c r="AG177" s="232"/>
      <c r="AH177" s="233"/>
      <c r="AI177" s="234"/>
      <c r="AJ177" s="232"/>
      <c r="AK177" s="233"/>
      <c r="AL177" s="234"/>
      <c r="AM177" s="232"/>
      <c r="AN177" s="233"/>
      <c r="AO177" s="234"/>
      <c r="AP177" s="130">
        <f t="shared" si="45"/>
        <v>0</v>
      </c>
      <c r="AQ177" s="235"/>
      <c r="AR177" s="235"/>
      <c r="AS177" s="67"/>
      <c r="AT177" s="172"/>
      <c r="AV177" s="145" t="str">
        <f t="shared" si="46"/>
        <v/>
      </c>
      <c r="AW177" s="145" t="str">
        <f t="shared" si="47"/>
        <v/>
      </c>
      <c r="AX177" s="145" t="str">
        <f t="shared" si="48"/>
        <v/>
      </c>
      <c r="AY177" s="145" t="str">
        <f t="shared" si="49"/>
        <v/>
      </c>
      <c r="AZ177" s="135">
        <f t="shared" si="50"/>
        <v>0</v>
      </c>
      <c r="BA177" s="145" t="str">
        <f t="shared" si="51"/>
        <v/>
      </c>
      <c r="BB177" s="145" t="str">
        <f t="shared" si="52"/>
        <v/>
      </c>
      <c r="BC177" s="145" t="str">
        <f t="shared" si="53"/>
        <v/>
      </c>
      <c r="BD177" s="145" t="str">
        <f t="shared" si="54"/>
        <v/>
      </c>
      <c r="BE177" s="145" t="str">
        <f t="shared" si="55"/>
        <v/>
      </c>
      <c r="BF177" s="135">
        <f t="shared" si="56"/>
        <v>0</v>
      </c>
      <c r="BG177" t="str">
        <f t="shared" ref="BG177:BL186" si="61">IF($D177=0,"",IF(AND($G177=BG$85,$K177=BG$84)=TRUE,1,0))</f>
        <v/>
      </c>
      <c r="BH177" t="str">
        <f t="shared" si="61"/>
        <v/>
      </c>
      <c r="BI177" t="str">
        <f t="shared" si="61"/>
        <v/>
      </c>
      <c r="BJ177" t="str">
        <f t="shared" si="61"/>
        <v/>
      </c>
      <c r="BK177" t="str">
        <f t="shared" si="61"/>
        <v/>
      </c>
      <c r="BL177" t="str">
        <f t="shared" si="61"/>
        <v/>
      </c>
      <c r="BR177" t="str">
        <f t="shared" ref="BR177:BW186" si="62">IF($D177=0,"",IF(AND($H177=BR$85,$K177=BR$84)=TRUE,1,0))</f>
        <v/>
      </c>
      <c r="BS177" t="str">
        <f t="shared" si="62"/>
        <v/>
      </c>
      <c r="BT177" t="str">
        <f t="shared" si="62"/>
        <v/>
      </c>
      <c r="BU177" t="str">
        <f t="shared" si="62"/>
        <v/>
      </c>
      <c r="BV177" t="str">
        <f t="shared" si="62"/>
        <v/>
      </c>
      <c r="BW177" t="str">
        <f t="shared" si="62"/>
        <v/>
      </c>
    </row>
    <row r="178" spans="2:75" ht="15.75" thickBot="1" x14ac:dyDescent="0.25">
      <c r="B178" s="224" t="str">
        <f t="shared" si="43"/>
        <v xml:space="preserve"> </v>
      </c>
      <c r="C178" s="67"/>
      <c r="D178" s="67"/>
      <c r="E178" s="225"/>
      <c r="F178" s="226"/>
      <c r="G178" s="227" t="str">
        <f t="shared" si="44"/>
        <v/>
      </c>
      <c r="H178" s="228" t="str">
        <f t="shared" si="42"/>
        <v/>
      </c>
      <c r="I178" s="229"/>
      <c r="J178" s="167"/>
      <c r="K178" s="125"/>
      <c r="L178" s="230"/>
      <c r="M178" s="221"/>
      <c r="N178" s="231"/>
      <c r="O178" s="232"/>
      <c r="P178" s="233"/>
      <c r="Q178" s="234"/>
      <c r="R178" s="232"/>
      <c r="S178" s="233"/>
      <c r="T178" s="234"/>
      <c r="U178" s="232"/>
      <c r="V178" s="233"/>
      <c r="W178" s="234"/>
      <c r="X178" s="232"/>
      <c r="Y178" s="233"/>
      <c r="Z178" s="234"/>
      <c r="AA178" s="232"/>
      <c r="AB178" s="233"/>
      <c r="AC178" s="234"/>
      <c r="AD178" s="232"/>
      <c r="AE178" s="233"/>
      <c r="AF178" s="234"/>
      <c r="AG178" s="232"/>
      <c r="AH178" s="233"/>
      <c r="AI178" s="234"/>
      <c r="AJ178" s="232"/>
      <c r="AK178" s="233"/>
      <c r="AL178" s="234"/>
      <c r="AM178" s="232"/>
      <c r="AN178" s="233"/>
      <c r="AO178" s="234"/>
      <c r="AP178" s="130">
        <f t="shared" si="45"/>
        <v>0</v>
      </c>
      <c r="AQ178" s="235"/>
      <c r="AR178" s="235"/>
      <c r="AS178" s="67"/>
      <c r="AT178" s="172"/>
      <c r="AV178" s="145" t="str">
        <f t="shared" si="46"/>
        <v/>
      </c>
      <c r="AW178" s="145" t="str">
        <f t="shared" si="47"/>
        <v/>
      </c>
      <c r="AX178" s="145" t="str">
        <f t="shared" si="48"/>
        <v/>
      </c>
      <c r="AY178" s="145" t="str">
        <f t="shared" si="49"/>
        <v/>
      </c>
      <c r="AZ178" s="135">
        <f t="shared" si="50"/>
        <v>0</v>
      </c>
      <c r="BA178" s="145" t="str">
        <f t="shared" si="51"/>
        <v/>
      </c>
      <c r="BB178" s="145" t="str">
        <f t="shared" si="52"/>
        <v/>
      </c>
      <c r="BC178" s="145" t="str">
        <f t="shared" si="53"/>
        <v/>
      </c>
      <c r="BD178" s="145" t="str">
        <f t="shared" si="54"/>
        <v/>
      </c>
      <c r="BE178" s="145" t="str">
        <f t="shared" si="55"/>
        <v/>
      </c>
      <c r="BF178" s="135">
        <f t="shared" si="56"/>
        <v>0</v>
      </c>
      <c r="BG178" t="str">
        <f t="shared" si="61"/>
        <v/>
      </c>
      <c r="BH178" t="str">
        <f t="shared" si="61"/>
        <v/>
      </c>
      <c r="BI178" t="str">
        <f t="shared" si="61"/>
        <v/>
      </c>
      <c r="BJ178" t="str">
        <f t="shared" si="61"/>
        <v/>
      </c>
      <c r="BK178" t="str">
        <f t="shared" si="61"/>
        <v/>
      </c>
      <c r="BL178" t="str">
        <f t="shared" si="61"/>
        <v/>
      </c>
      <c r="BR178" t="str">
        <f t="shared" si="62"/>
        <v/>
      </c>
      <c r="BS178" t="str">
        <f t="shared" si="62"/>
        <v/>
      </c>
      <c r="BT178" t="str">
        <f t="shared" si="62"/>
        <v/>
      </c>
      <c r="BU178" t="str">
        <f t="shared" si="62"/>
        <v/>
      </c>
      <c r="BV178" t="str">
        <f t="shared" si="62"/>
        <v/>
      </c>
      <c r="BW178" t="str">
        <f t="shared" si="62"/>
        <v/>
      </c>
    </row>
    <row r="179" spans="2:75" ht="15.75" thickBot="1" x14ac:dyDescent="0.25">
      <c r="B179" s="224" t="str">
        <f t="shared" si="43"/>
        <v xml:space="preserve"> </v>
      </c>
      <c r="C179" s="67"/>
      <c r="D179" s="67"/>
      <c r="E179" s="225"/>
      <c r="F179" s="226"/>
      <c r="G179" s="227" t="str">
        <f t="shared" si="44"/>
        <v/>
      </c>
      <c r="H179" s="228" t="str">
        <f t="shared" si="42"/>
        <v/>
      </c>
      <c r="I179" s="229"/>
      <c r="J179" s="167"/>
      <c r="K179" s="125"/>
      <c r="L179" s="230"/>
      <c r="M179" s="221"/>
      <c r="N179" s="231"/>
      <c r="O179" s="232"/>
      <c r="P179" s="233"/>
      <c r="Q179" s="234"/>
      <c r="R179" s="232"/>
      <c r="S179" s="233"/>
      <c r="T179" s="234"/>
      <c r="U179" s="232"/>
      <c r="V179" s="233"/>
      <c r="W179" s="234"/>
      <c r="X179" s="232"/>
      <c r="Y179" s="233"/>
      <c r="Z179" s="234"/>
      <c r="AA179" s="232"/>
      <c r="AB179" s="233"/>
      <c r="AC179" s="234"/>
      <c r="AD179" s="232"/>
      <c r="AE179" s="233"/>
      <c r="AF179" s="234"/>
      <c r="AG179" s="232"/>
      <c r="AH179" s="233"/>
      <c r="AI179" s="234"/>
      <c r="AJ179" s="232"/>
      <c r="AK179" s="233"/>
      <c r="AL179" s="234"/>
      <c r="AM179" s="232"/>
      <c r="AN179" s="233"/>
      <c r="AO179" s="234"/>
      <c r="AP179" s="130">
        <f t="shared" si="45"/>
        <v>0</v>
      </c>
      <c r="AQ179" s="235"/>
      <c r="AR179" s="235"/>
      <c r="AS179" s="67"/>
      <c r="AT179" s="172"/>
      <c r="AV179" s="145" t="str">
        <f t="shared" si="46"/>
        <v/>
      </c>
      <c r="AW179" s="145" t="str">
        <f t="shared" si="47"/>
        <v/>
      </c>
      <c r="AX179" s="145" t="str">
        <f t="shared" si="48"/>
        <v/>
      </c>
      <c r="AY179" s="145" t="str">
        <f t="shared" si="49"/>
        <v/>
      </c>
      <c r="AZ179" s="135">
        <f t="shared" si="50"/>
        <v>0</v>
      </c>
      <c r="BA179" s="145" t="str">
        <f t="shared" si="51"/>
        <v/>
      </c>
      <c r="BB179" s="145" t="str">
        <f t="shared" si="52"/>
        <v/>
      </c>
      <c r="BC179" s="145" t="str">
        <f t="shared" si="53"/>
        <v/>
      </c>
      <c r="BD179" s="145" t="str">
        <f t="shared" si="54"/>
        <v/>
      </c>
      <c r="BE179" s="145" t="str">
        <f t="shared" si="55"/>
        <v/>
      </c>
      <c r="BF179" s="135">
        <f t="shared" si="56"/>
        <v>0</v>
      </c>
      <c r="BG179" t="str">
        <f t="shared" si="61"/>
        <v/>
      </c>
      <c r="BH179" t="str">
        <f t="shared" si="61"/>
        <v/>
      </c>
      <c r="BI179" t="str">
        <f t="shared" si="61"/>
        <v/>
      </c>
      <c r="BJ179" t="str">
        <f t="shared" si="61"/>
        <v/>
      </c>
      <c r="BK179" t="str">
        <f t="shared" si="61"/>
        <v/>
      </c>
      <c r="BL179" t="str">
        <f t="shared" si="61"/>
        <v/>
      </c>
      <c r="BR179" t="str">
        <f t="shared" si="62"/>
        <v/>
      </c>
      <c r="BS179" t="str">
        <f t="shared" si="62"/>
        <v/>
      </c>
      <c r="BT179" t="str">
        <f t="shared" si="62"/>
        <v/>
      </c>
      <c r="BU179" t="str">
        <f t="shared" si="62"/>
        <v/>
      </c>
      <c r="BV179" t="str">
        <f t="shared" si="62"/>
        <v/>
      </c>
      <c r="BW179" t="str">
        <f t="shared" si="62"/>
        <v/>
      </c>
    </row>
    <row r="180" spans="2:75" ht="15.75" thickBot="1" x14ac:dyDescent="0.25">
      <c r="B180" s="224" t="str">
        <f t="shared" si="43"/>
        <v xml:space="preserve"> </v>
      </c>
      <c r="C180" s="67"/>
      <c r="D180" s="67"/>
      <c r="E180" s="225"/>
      <c r="F180" s="226"/>
      <c r="G180" s="227" t="str">
        <f t="shared" si="44"/>
        <v/>
      </c>
      <c r="H180" s="228" t="str">
        <f t="shared" si="42"/>
        <v/>
      </c>
      <c r="I180" s="229"/>
      <c r="J180" s="167"/>
      <c r="K180" s="125"/>
      <c r="L180" s="230"/>
      <c r="M180" s="221"/>
      <c r="N180" s="231"/>
      <c r="O180" s="232"/>
      <c r="P180" s="233"/>
      <c r="Q180" s="234"/>
      <c r="R180" s="232"/>
      <c r="S180" s="233"/>
      <c r="T180" s="234"/>
      <c r="U180" s="232"/>
      <c r="V180" s="233"/>
      <c r="W180" s="234"/>
      <c r="X180" s="232"/>
      <c r="Y180" s="233"/>
      <c r="Z180" s="234"/>
      <c r="AA180" s="232"/>
      <c r="AB180" s="233"/>
      <c r="AC180" s="234"/>
      <c r="AD180" s="232"/>
      <c r="AE180" s="233"/>
      <c r="AF180" s="234"/>
      <c r="AG180" s="232"/>
      <c r="AH180" s="233"/>
      <c r="AI180" s="234"/>
      <c r="AJ180" s="232"/>
      <c r="AK180" s="233"/>
      <c r="AL180" s="234"/>
      <c r="AM180" s="232"/>
      <c r="AN180" s="233"/>
      <c r="AO180" s="234"/>
      <c r="AP180" s="130">
        <f t="shared" si="45"/>
        <v>0</v>
      </c>
      <c r="AQ180" s="235"/>
      <c r="AR180" s="235"/>
      <c r="AS180" s="67"/>
      <c r="AT180" s="172"/>
      <c r="AV180" s="145" t="str">
        <f t="shared" si="46"/>
        <v/>
      </c>
      <c r="AW180" s="145" t="str">
        <f t="shared" si="47"/>
        <v/>
      </c>
      <c r="AX180" s="145" t="str">
        <f t="shared" si="48"/>
        <v/>
      </c>
      <c r="AY180" s="145" t="str">
        <f t="shared" si="49"/>
        <v/>
      </c>
      <c r="AZ180" s="135">
        <f t="shared" si="50"/>
        <v>0</v>
      </c>
      <c r="BA180" s="145" t="str">
        <f t="shared" si="51"/>
        <v/>
      </c>
      <c r="BB180" s="145" t="str">
        <f t="shared" si="52"/>
        <v/>
      </c>
      <c r="BC180" s="145" t="str">
        <f t="shared" si="53"/>
        <v/>
      </c>
      <c r="BD180" s="145" t="str">
        <f t="shared" si="54"/>
        <v/>
      </c>
      <c r="BE180" s="145" t="str">
        <f t="shared" si="55"/>
        <v/>
      </c>
      <c r="BF180" s="135">
        <f t="shared" si="56"/>
        <v>0</v>
      </c>
      <c r="BG180" t="str">
        <f t="shared" si="61"/>
        <v/>
      </c>
      <c r="BH180" t="str">
        <f t="shared" si="61"/>
        <v/>
      </c>
      <c r="BI180" t="str">
        <f t="shared" si="61"/>
        <v/>
      </c>
      <c r="BJ180" t="str">
        <f t="shared" si="61"/>
        <v/>
      </c>
      <c r="BK180" t="str">
        <f t="shared" si="61"/>
        <v/>
      </c>
      <c r="BL180" t="str">
        <f t="shared" si="61"/>
        <v/>
      </c>
      <c r="BR180" t="str">
        <f t="shared" si="62"/>
        <v/>
      </c>
      <c r="BS180" t="str">
        <f t="shared" si="62"/>
        <v/>
      </c>
      <c r="BT180" t="str">
        <f t="shared" si="62"/>
        <v/>
      </c>
      <c r="BU180" t="str">
        <f t="shared" si="62"/>
        <v/>
      </c>
      <c r="BV180" t="str">
        <f t="shared" si="62"/>
        <v/>
      </c>
      <c r="BW180" t="str">
        <f t="shared" si="62"/>
        <v/>
      </c>
    </row>
    <row r="181" spans="2:75" ht="15.75" thickBot="1" x14ac:dyDescent="0.25">
      <c r="B181" s="224" t="str">
        <f t="shared" si="43"/>
        <v xml:space="preserve"> </v>
      </c>
      <c r="C181" s="67"/>
      <c r="D181" s="67"/>
      <c r="E181" s="225"/>
      <c r="F181" s="226"/>
      <c r="G181" s="227" t="str">
        <f t="shared" si="44"/>
        <v/>
      </c>
      <c r="H181" s="228" t="str">
        <f t="shared" si="42"/>
        <v/>
      </c>
      <c r="I181" s="229"/>
      <c r="J181" s="167"/>
      <c r="K181" s="125"/>
      <c r="L181" s="230"/>
      <c r="M181" s="221"/>
      <c r="N181" s="231"/>
      <c r="O181" s="232"/>
      <c r="P181" s="233"/>
      <c r="Q181" s="234"/>
      <c r="R181" s="232"/>
      <c r="S181" s="233"/>
      <c r="T181" s="234"/>
      <c r="U181" s="232"/>
      <c r="V181" s="233"/>
      <c r="W181" s="234"/>
      <c r="X181" s="232"/>
      <c r="Y181" s="233"/>
      <c r="Z181" s="234"/>
      <c r="AA181" s="232"/>
      <c r="AB181" s="233"/>
      <c r="AC181" s="234"/>
      <c r="AD181" s="232"/>
      <c r="AE181" s="233"/>
      <c r="AF181" s="234"/>
      <c r="AG181" s="232"/>
      <c r="AH181" s="233"/>
      <c r="AI181" s="234"/>
      <c r="AJ181" s="232"/>
      <c r="AK181" s="233"/>
      <c r="AL181" s="234"/>
      <c r="AM181" s="232"/>
      <c r="AN181" s="233"/>
      <c r="AO181" s="234"/>
      <c r="AP181" s="130">
        <f t="shared" si="45"/>
        <v>0</v>
      </c>
      <c r="AQ181" s="235"/>
      <c r="AR181" s="235"/>
      <c r="AS181" s="67"/>
      <c r="AT181" s="172"/>
      <c r="AV181" s="145" t="str">
        <f t="shared" si="46"/>
        <v/>
      </c>
      <c r="AW181" s="145" t="str">
        <f t="shared" si="47"/>
        <v/>
      </c>
      <c r="AX181" s="145" t="str">
        <f t="shared" si="48"/>
        <v/>
      </c>
      <c r="AY181" s="145" t="str">
        <f t="shared" si="49"/>
        <v/>
      </c>
      <c r="AZ181" s="135">
        <f t="shared" si="50"/>
        <v>0</v>
      </c>
      <c r="BA181" s="145" t="str">
        <f t="shared" si="51"/>
        <v/>
      </c>
      <c r="BB181" s="145" t="str">
        <f t="shared" si="52"/>
        <v/>
      </c>
      <c r="BC181" s="145" t="str">
        <f t="shared" si="53"/>
        <v/>
      </c>
      <c r="BD181" s="145" t="str">
        <f t="shared" si="54"/>
        <v/>
      </c>
      <c r="BE181" s="145" t="str">
        <f t="shared" si="55"/>
        <v/>
      </c>
      <c r="BF181" s="135">
        <f t="shared" si="56"/>
        <v>0</v>
      </c>
      <c r="BG181" t="str">
        <f t="shared" si="61"/>
        <v/>
      </c>
      <c r="BH181" t="str">
        <f t="shared" si="61"/>
        <v/>
      </c>
      <c r="BI181" t="str">
        <f t="shared" si="61"/>
        <v/>
      </c>
      <c r="BJ181" t="str">
        <f t="shared" si="61"/>
        <v/>
      </c>
      <c r="BK181" t="str">
        <f t="shared" si="61"/>
        <v/>
      </c>
      <c r="BL181" t="str">
        <f t="shared" si="61"/>
        <v/>
      </c>
      <c r="BR181" t="str">
        <f t="shared" si="62"/>
        <v/>
      </c>
      <c r="BS181" t="str">
        <f t="shared" si="62"/>
        <v/>
      </c>
      <c r="BT181" t="str">
        <f t="shared" si="62"/>
        <v/>
      </c>
      <c r="BU181" t="str">
        <f t="shared" si="62"/>
        <v/>
      </c>
      <c r="BV181" t="str">
        <f t="shared" si="62"/>
        <v/>
      </c>
      <c r="BW181" t="str">
        <f t="shared" si="62"/>
        <v/>
      </c>
    </row>
    <row r="182" spans="2:75" ht="15.75" thickBot="1" x14ac:dyDescent="0.25">
      <c r="B182" s="224" t="str">
        <f t="shared" si="43"/>
        <v xml:space="preserve"> </v>
      </c>
      <c r="C182" s="67"/>
      <c r="D182" s="67"/>
      <c r="E182" s="225"/>
      <c r="F182" s="226"/>
      <c r="G182" s="227" t="str">
        <f t="shared" si="44"/>
        <v/>
      </c>
      <c r="H182" s="228" t="str">
        <f t="shared" si="42"/>
        <v/>
      </c>
      <c r="I182" s="229"/>
      <c r="J182" s="167"/>
      <c r="K182" s="125"/>
      <c r="L182" s="230"/>
      <c r="M182" s="221"/>
      <c r="N182" s="231"/>
      <c r="O182" s="232"/>
      <c r="P182" s="233"/>
      <c r="Q182" s="234"/>
      <c r="R182" s="232"/>
      <c r="S182" s="233"/>
      <c r="T182" s="234"/>
      <c r="U182" s="232"/>
      <c r="V182" s="233"/>
      <c r="W182" s="234"/>
      <c r="X182" s="232"/>
      <c r="Y182" s="233"/>
      <c r="Z182" s="234"/>
      <c r="AA182" s="232"/>
      <c r="AB182" s="233"/>
      <c r="AC182" s="234"/>
      <c r="AD182" s="232"/>
      <c r="AE182" s="233"/>
      <c r="AF182" s="234"/>
      <c r="AG182" s="232"/>
      <c r="AH182" s="233"/>
      <c r="AI182" s="234"/>
      <c r="AJ182" s="232"/>
      <c r="AK182" s="233"/>
      <c r="AL182" s="234"/>
      <c r="AM182" s="232"/>
      <c r="AN182" s="233"/>
      <c r="AO182" s="234"/>
      <c r="AP182" s="130">
        <f t="shared" si="45"/>
        <v>0</v>
      </c>
      <c r="AQ182" s="235"/>
      <c r="AR182" s="235"/>
      <c r="AS182" s="67"/>
      <c r="AT182" s="172"/>
      <c r="AV182" s="145" t="str">
        <f t="shared" si="46"/>
        <v/>
      </c>
      <c r="AW182" s="145" t="str">
        <f t="shared" si="47"/>
        <v/>
      </c>
      <c r="AX182" s="145" t="str">
        <f t="shared" si="48"/>
        <v/>
      </c>
      <c r="AY182" s="145" t="str">
        <f t="shared" si="49"/>
        <v/>
      </c>
      <c r="AZ182" s="135">
        <f t="shared" si="50"/>
        <v>0</v>
      </c>
      <c r="BA182" s="145" t="str">
        <f t="shared" si="51"/>
        <v/>
      </c>
      <c r="BB182" s="145" t="str">
        <f t="shared" si="52"/>
        <v/>
      </c>
      <c r="BC182" s="145" t="str">
        <f t="shared" si="53"/>
        <v/>
      </c>
      <c r="BD182" s="145" t="str">
        <f t="shared" si="54"/>
        <v/>
      </c>
      <c r="BE182" s="145" t="str">
        <f t="shared" si="55"/>
        <v/>
      </c>
      <c r="BF182" s="135">
        <f t="shared" si="56"/>
        <v>0</v>
      </c>
      <c r="BG182" t="str">
        <f t="shared" si="61"/>
        <v/>
      </c>
      <c r="BH182" t="str">
        <f t="shared" si="61"/>
        <v/>
      </c>
      <c r="BI182" t="str">
        <f t="shared" si="61"/>
        <v/>
      </c>
      <c r="BJ182" t="str">
        <f t="shared" si="61"/>
        <v/>
      </c>
      <c r="BK182" t="str">
        <f t="shared" si="61"/>
        <v/>
      </c>
      <c r="BL182" t="str">
        <f t="shared" si="61"/>
        <v/>
      </c>
      <c r="BR182" t="str">
        <f t="shared" si="62"/>
        <v/>
      </c>
      <c r="BS182" t="str">
        <f t="shared" si="62"/>
        <v/>
      </c>
      <c r="BT182" t="str">
        <f t="shared" si="62"/>
        <v/>
      </c>
      <c r="BU182" t="str">
        <f t="shared" si="62"/>
        <v/>
      </c>
      <c r="BV182" t="str">
        <f t="shared" si="62"/>
        <v/>
      </c>
      <c r="BW182" t="str">
        <f t="shared" si="62"/>
        <v/>
      </c>
    </row>
    <row r="183" spans="2:75" ht="15.75" thickBot="1" x14ac:dyDescent="0.25">
      <c r="B183" s="224" t="str">
        <f t="shared" si="43"/>
        <v xml:space="preserve"> </v>
      </c>
      <c r="C183" s="67"/>
      <c r="D183" s="67"/>
      <c r="E183" s="225"/>
      <c r="F183" s="226"/>
      <c r="G183" s="227" t="str">
        <f t="shared" si="44"/>
        <v/>
      </c>
      <c r="H183" s="228" t="str">
        <f t="shared" si="42"/>
        <v/>
      </c>
      <c r="I183" s="229"/>
      <c r="J183" s="167"/>
      <c r="K183" s="125"/>
      <c r="L183" s="230"/>
      <c r="M183" s="221"/>
      <c r="N183" s="231"/>
      <c r="O183" s="232"/>
      <c r="P183" s="233"/>
      <c r="Q183" s="234"/>
      <c r="R183" s="232"/>
      <c r="S183" s="233"/>
      <c r="T183" s="234"/>
      <c r="U183" s="232"/>
      <c r="V183" s="233"/>
      <c r="W183" s="234"/>
      <c r="X183" s="232"/>
      <c r="Y183" s="233"/>
      <c r="Z183" s="234"/>
      <c r="AA183" s="232"/>
      <c r="AB183" s="233"/>
      <c r="AC183" s="234"/>
      <c r="AD183" s="232"/>
      <c r="AE183" s="233"/>
      <c r="AF183" s="234"/>
      <c r="AG183" s="232"/>
      <c r="AH183" s="233"/>
      <c r="AI183" s="234"/>
      <c r="AJ183" s="232"/>
      <c r="AK183" s="233"/>
      <c r="AL183" s="234"/>
      <c r="AM183" s="232"/>
      <c r="AN183" s="233"/>
      <c r="AO183" s="234"/>
      <c r="AP183" s="130">
        <f t="shared" si="45"/>
        <v>0</v>
      </c>
      <c r="AQ183" s="235"/>
      <c r="AR183" s="235"/>
      <c r="AS183" s="67"/>
      <c r="AT183" s="172"/>
      <c r="AV183" s="145" t="str">
        <f t="shared" si="46"/>
        <v/>
      </c>
      <c r="AW183" s="145" t="str">
        <f t="shared" si="47"/>
        <v/>
      </c>
      <c r="AX183" s="145" t="str">
        <f t="shared" si="48"/>
        <v/>
      </c>
      <c r="AY183" s="145" t="str">
        <f t="shared" si="49"/>
        <v/>
      </c>
      <c r="AZ183" s="135">
        <f t="shared" si="50"/>
        <v>0</v>
      </c>
      <c r="BA183" s="145" t="str">
        <f t="shared" si="51"/>
        <v/>
      </c>
      <c r="BB183" s="145" t="str">
        <f t="shared" si="52"/>
        <v/>
      </c>
      <c r="BC183" s="145" t="str">
        <f t="shared" si="53"/>
        <v/>
      </c>
      <c r="BD183" s="145" t="str">
        <f t="shared" si="54"/>
        <v/>
      </c>
      <c r="BE183" s="145" t="str">
        <f t="shared" si="55"/>
        <v/>
      </c>
      <c r="BF183" s="135">
        <f t="shared" si="56"/>
        <v>0</v>
      </c>
      <c r="BG183" t="str">
        <f t="shared" si="61"/>
        <v/>
      </c>
      <c r="BH183" t="str">
        <f t="shared" si="61"/>
        <v/>
      </c>
      <c r="BI183" t="str">
        <f t="shared" si="61"/>
        <v/>
      </c>
      <c r="BJ183" t="str">
        <f t="shared" si="61"/>
        <v/>
      </c>
      <c r="BK183" t="str">
        <f t="shared" si="61"/>
        <v/>
      </c>
      <c r="BL183" t="str">
        <f t="shared" si="61"/>
        <v/>
      </c>
      <c r="BR183" t="str">
        <f t="shared" si="62"/>
        <v/>
      </c>
      <c r="BS183" t="str">
        <f t="shared" si="62"/>
        <v/>
      </c>
      <c r="BT183" t="str">
        <f t="shared" si="62"/>
        <v/>
      </c>
      <c r="BU183" t="str">
        <f t="shared" si="62"/>
        <v/>
      </c>
      <c r="BV183" t="str">
        <f t="shared" si="62"/>
        <v/>
      </c>
      <c r="BW183" t="str">
        <f t="shared" si="62"/>
        <v/>
      </c>
    </row>
    <row r="184" spans="2:75" ht="15.75" thickBot="1" x14ac:dyDescent="0.25">
      <c r="B184" s="224" t="str">
        <f t="shared" si="43"/>
        <v xml:space="preserve"> </v>
      </c>
      <c r="C184" s="67"/>
      <c r="D184" s="67"/>
      <c r="E184" s="225"/>
      <c r="F184" s="226"/>
      <c r="G184" s="227" t="str">
        <f t="shared" si="44"/>
        <v/>
      </c>
      <c r="H184" s="228" t="str">
        <f t="shared" si="42"/>
        <v/>
      </c>
      <c r="I184" s="229"/>
      <c r="J184" s="167"/>
      <c r="K184" s="125"/>
      <c r="L184" s="230"/>
      <c r="M184" s="221"/>
      <c r="N184" s="231"/>
      <c r="O184" s="232"/>
      <c r="P184" s="233"/>
      <c r="Q184" s="234"/>
      <c r="R184" s="232"/>
      <c r="S184" s="233"/>
      <c r="T184" s="234"/>
      <c r="U184" s="232"/>
      <c r="V184" s="233"/>
      <c r="W184" s="234"/>
      <c r="X184" s="232"/>
      <c r="Y184" s="233"/>
      <c r="Z184" s="234"/>
      <c r="AA184" s="232"/>
      <c r="AB184" s="233"/>
      <c r="AC184" s="234"/>
      <c r="AD184" s="232"/>
      <c r="AE184" s="233"/>
      <c r="AF184" s="234"/>
      <c r="AG184" s="232"/>
      <c r="AH184" s="233"/>
      <c r="AI184" s="234"/>
      <c r="AJ184" s="232"/>
      <c r="AK184" s="233"/>
      <c r="AL184" s="234"/>
      <c r="AM184" s="232"/>
      <c r="AN184" s="233"/>
      <c r="AO184" s="234"/>
      <c r="AP184" s="130">
        <f t="shared" si="45"/>
        <v>0</v>
      </c>
      <c r="AQ184" s="235"/>
      <c r="AR184" s="235"/>
      <c r="AS184" s="67"/>
      <c r="AT184" s="172"/>
      <c r="AV184" s="145" t="str">
        <f t="shared" si="46"/>
        <v/>
      </c>
      <c r="AW184" s="145" t="str">
        <f t="shared" si="47"/>
        <v/>
      </c>
      <c r="AX184" s="145" t="str">
        <f t="shared" si="48"/>
        <v/>
      </c>
      <c r="AY184" s="145" t="str">
        <f t="shared" si="49"/>
        <v/>
      </c>
      <c r="AZ184" s="135">
        <f t="shared" si="50"/>
        <v>0</v>
      </c>
      <c r="BA184" s="145" t="str">
        <f t="shared" si="51"/>
        <v/>
      </c>
      <c r="BB184" s="145" t="str">
        <f t="shared" si="52"/>
        <v/>
      </c>
      <c r="BC184" s="145" t="str">
        <f t="shared" si="53"/>
        <v/>
      </c>
      <c r="BD184" s="145" t="str">
        <f t="shared" si="54"/>
        <v/>
      </c>
      <c r="BE184" s="145" t="str">
        <f t="shared" si="55"/>
        <v/>
      </c>
      <c r="BF184" s="135">
        <f t="shared" si="56"/>
        <v>0</v>
      </c>
      <c r="BG184" t="str">
        <f t="shared" si="61"/>
        <v/>
      </c>
      <c r="BH184" t="str">
        <f t="shared" si="61"/>
        <v/>
      </c>
      <c r="BI184" t="str">
        <f t="shared" si="61"/>
        <v/>
      </c>
      <c r="BJ184" t="str">
        <f t="shared" si="61"/>
        <v/>
      </c>
      <c r="BK184" t="str">
        <f t="shared" si="61"/>
        <v/>
      </c>
      <c r="BL184" t="str">
        <f t="shared" si="61"/>
        <v/>
      </c>
      <c r="BR184" t="str">
        <f t="shared" si="62"/>
        <v/>
      </c>
      <c r="BS184" t="str">
        <f t="shared" si="62"/>
        <v/>
      </c>
      <c r="BT184" t="str">
        <f t="shared" si="62"/>
        <v/>
      </c>
      <c r="BU184" t="str">
        <f t="shared" si="62"/>
        <v/>
      </c>
      <c r="BV184" t="str">
        <f t="shared" si="62"/>
        <v/>
      </c>
      <c r="BW184" t="str">
        <f t="shared" si="62"/>
        <v/>
      </c>
    </row>
    <row r="185" spans="2:75" ht="15.75" thickBot="1" x14ac:dyDescent="0.25">
      <c r="B185" s="224" t="str">
        <f t="shared" si="43"/>
        <v xml:space="preserve"> </v>
      </c>
      <c r="C185" s="67"/>
      <c r="D185" s="67"/>
      <c r="E185" s="225"/>
      <c r="F185" s="226"/>
      <c r="G185" s="227" t="str">
        <f t="shared" si="44"/>
        <v/>
      </c>
      <c r="H185" s="228" t="str">
        <f t="shared" si="42"/>
        <v/>
      </c>
      <c r="I185" s="229"/>
      <c r="J185" s="167"/>
      <c r="K185" s="125"/>
      <c r="L185" s="230"/>
      <c r="M185" s="221"/>
      <c r="N185" s="231"/>
      <c r="O185" s="232"/>
      <c r="P185" s="233"/>
      <c r="Q185" s="234"/>
      <c r="R185" s="232"/>
      <c r="S185" s="233"/>
      <c r="T185" s="234"/>
      <c r="U185" s="232"/>
      <c r="V185" s="233"/>
      <c r="W185" s="234"/>
      <c r="X185" s="232"/>
      <c r="Y185" s="233"/>
      <c r="Z185" s="234"/>
      <c r="AA185" s="232"/>
      <c r="AB185" s="233"/>
      <c r="AC185" s="234"/>
      <c r="AD185" s="232"/>
      <c r="AE185" s="233"/>
      <c r="AF185" s="234"/>
      <c r="AG185" s="232"/>
      <c r="AH185" s="233"/>
      <c r="AI185" s="234"/>
      <c r="AJ185" s="232"/>
      <c r="AK185" s="233"/>
      <c r="AL185" s="234"/>
      <c r="AM185" s="232"/>
      <c r="AN185" s="233"/>
      <c r="AO185" s="234"/>
      <c r="AP185" s="130">
        <f t="shared" si="45"/>
        <v>0</v>
      </c>
      <c r="AQ185" s="235"/>
      <c r="AR185" s="235"/>
      <c r="AS185" s="67"/>
      <c r="AT185" s="172"/>
      <c r="AV185" s="145" t="str">
        <f t="shared" si="46"/>
        <v/>
      </c>
      <c r="AW185" s="145" t="str">
        <f t="shared" si="47"/>
        <v/>
      </c>
      <c r="AX185" s="145" t="str">
        <f t="shared" si="48"/>
        <v/>
      </c>
      <c r="AY185" s="145" t="str">
        <f t="shared" si="49"/>
        <v/>
      </c>
      <c r="AZ185" s="135">
        <f t="shared" si="50"/>
        <v>0</v>
      </c>
      <c r="BA185" s="145" t="str">
        <f t="shared" si="51"/>
        <v/>
      </c>
      <c r="BB185" s="145" t="str">
        <f t="shared" si="52"/>
        <v/>
      </c>
      <c r="BC185" s="145" t="str">
        <f t="shared" si="53"/>
        <v/>
      </c>
      <c r="BD185" s="145" t="str">
        <f t="shared" si="54"/>
        <v/>
      </c>
      <c r="BE185" s="145" t="str">
        <f t="shared" si="55"/>
        <v/>
      </c>
      <c r="BF185" s="135">
        <f t="shared" si="56"/>
        <v>0</v>
      </c>
      <c r="BG185" t="str">
        <f t="shared" si="61"/>
        <v/>
      </c>
      <c r="BH185" t="str">
        <f t="shared" si="61"/>
        <v/>
      </c>
      <c r="BI185" t="str">
        <f t="shared" si="61"/>
        <v/>
      </c>
      <c r="BJ185" t="str">
        <f t="shared" si="61"/>
        <v/>
      </c>
      <c r="BK185" t="str">
        <f t="shared" si="61"/>
        <v/>
      </c>
      <c r="BL185" t="str">
        <f t="shared" si="61"/>
        <v/>
      </c>
      <c r="BR185" t="str">
        <f t="shared" si="62"/>
        <v/>
      </c>
      <c r="BS185" t="str">
        <f t="shared" si="62"/>
        <v/>
      </c>
      <c r="BT185" t="str">
        <f t="shared" si="62"/>
        <v/>
      </c>
      <c r="BU185" t="str">
        <f t="shared" si="62"/>
        <v/>
      </c>
      <c r="BV185" t="str">
        <f t="shared" si="62"/>
        <v/>
      </c>
      <c r="BW185" t="str">
        <f t="shared" si="62"/>
        <v/>
      </c>
    </row>
    <row r="186" spans="2:75" ht="15.75" thickBot="1" x14ac:dyDescent="0.25">
      <c r="B186" s="224" t="str">
        <f t="shared" si="43"/>
        <v xml:space="preserve"> </v>
      </c>
      <c r="C186" s="67"/>
      <c r="D186" s="67"/>
      <c r="E186" s="225"/>
      <c r="F186" s="226"/>
      <c r="G186" s="227" t="str">
        <f t="shared" si="44"/>
        <v/>
      </c>
      <c r="H186" s="228" t="str">
        <f t="shared" si="42"/>
        <v/>
      </c>
      <c r="I186" s="229"/>
      <c r="J186" s="167"/>
      <c r="K186" s="125"/>
      <c r="L186" s="230"/>
      <c r="M186" s="221"/>
      <c r="N186" s="231"/>
      <c r="O186" s="232"/>
      <c r="P186" s="233"/>
      <c r="Q186" s="234"/>
      <c r="R186" s="232"/>
      <c r="S186" s="233"/>
      <c r="T186" s="234"/>
      <c r="U186" s="232"/>
      <c r="V186" s="233"/>
      <c r="W186" s="234"/>
      <c r="X186" s="232"/>
      <c r="Y186" s="233"/>
      <c r="Z186" s="234"/>
      <c r="AA186" s="232"/>
      <c r="AB186" s="233"/>
      <c r="AC186" s="234"/>
      <c r="AD186" s="232"/>
      <c r="AE186" s="233"/>
      <c r="AF186" s="234"/>
      <c r="AG186" s="232"/>
      <c r="AH186" s="233"/>
      <c r="AI186" s="234"/>
      <c r="AJ186" s="232"/>
      <c r="AK186" s="233"/>
      <c r="AL186" s="234"/>
      <c r="AM186" s="232"/>
      <c r="AN186" s="233"/>
      <c r="AO186" s="234"/>
      <c r="AP186" s="130">
        <f t="shared" si="45"/>
        <v>0</v>
      </c>
      <c r="AQ186" s="235"/>
      <c r="AR186" s="235"/>
      <c r="AS186" s="67"/>
      <c r="AT186" s="172"/>
      <c r="AV186" s="145" t="str">
        <f t="shared" si="46"/>
        <v/>
      </c>
      <c r="AW186" s="145" t="str">
        <f t="shared" si="47"/>
        <v/>
      </c>
      <c r="AX186" s="145" t="str">
        <f t="shared" si="48"/>
        <v/>
      </c>
      <c r="AY186" s="145" t="str">
        <f t="shared" si="49"/>
        <v/>
      </c>
      <c r="AZ186" s="135">
        <f t="shared" si="50"/>
        <v>0</v>
      </c>
      <c r="BA186" s="145" t="str">
        <f t="shared" si="51"/>
        <v/>
      </c>
      <c r="BB186" s="145" t="str">
        <f t="shared" si="52"/>
        <v/>
      </c>
      <c r="BC186" s="145" t="str">
        <f t="shared" si="53"/>
        <v/>
      </c>
      <c r="BD186" s="145" t="str">
        <f t="shared" si="54"/>
        <v/>
      </c>
      <c r="BE186" s="145" t="str">
        <f t="shared" si="55"/>
        <v/>
      </c>
      <c r="BF186" s="135">
        <f t="shared" si="56"/>
        <v>0</v>
      </c>
      <c r="BG186" t="str">
        <f t="shared" si="61"/>
        <v/>
      </c>
      <c r="BH186" t="str">
        <f t="shared" si="61"/>
        <v/>
      </c>
      <c r="BI186" t="str">
        <f t="shared" si="61"/>
        <v/>
      </c>
      <c r="BJ186" t="str">
        <f t="shared" si="61"/>
        <v/>
      </c>
      <c r="BK186" t="str">
        <f t="shared" si="61"/>
        <v/>
      </c>
      <c r="BL186" t="str">
        <f t="shared" si="61"/>
        <v/>
      </c>
      <c r="BR186" t="str">
        <f t="shared" si="62"/>
        <v/>
      </c>
      <c r="BS186" t="str">
        <f t="shared" si="62"/>
        <v/>
      </c>
      <c r="BT186" t="str">
        <f t="shared" si="62"/>
        <v/>
      </c>
      <c r="BU186" t="str">
        <f t="shared" si="62"/>
        <v/>
      </c>
      <c r="BV186" t="str">
        <f t="shared" si="62"/>
        <v/>
      </c>
      <c r="BW186" t="str">
        <f t="shared" si="62"/>
        <v/>
      </c>
    </row>
    <row r="187" spans="2:75" ht="15.75" thickBot="1" x14ac:dyDescent="0.25">
      <c r="B187" s="224" t="str">
        <f t="shared" si="43"/>
        <v xml:space="preserve"> </v>
      </c>
      <c r="C187" s="67"/>
      <c r="D187" s="67"/>
      <c r="E187" s="225"/>
      <c r="F187" s="226"/>
      <c r="G187" s="227" t="str">
        <f t="shared" si="44"/>
        <v/>
      </c>
      <c r="H187" s="228" t="str">
        <f t="shared" si="42"/>
        <v/>
      </c>
      <c r="I187" s="229"/>
      <c r="J187" s="167"/>
      <c r="K187" s="125"/>
      <c r="L187" s="230"/>
      <c r="M187" s="221"/>
      <c r="N187" s="231"/>
      <c r="O187" s="232"/>
      <c r="P187" s="233"/>
      <c r="Q187" s="234"/>
      <c r="R187" s="232"/>
      <c r="S187" s="233"/>
      <c r="T187" s="234"/>
      <c r="U187" s="232"/>
      <c r="V187" s="233"/>
      <c r="W187" s="234"/>
      <c r="X187" s="232"/>
      <c r="Y187" s="233"/>
      <c r="Z187" s="234"/>
      <c r="AA187" s="232"/>
      <c r="AB187" s="233"/>
      <c r="AC187" s="234"/>
      <c r="AD187" s="232"/>
      <c r="AE187" s="233"/>
      <c r="AF187" s="234"/>
      <c r="AG187" s="232"/>
      <c r="AH187" s="233"/>
      <c r="AI187" s="234"/>
      <c r="AJ187" s="232"/>
      <c r="AK187" s="233"/>
      <c r="AL187" s="234"/>
      <c r="AM187" s="232"/>
      <c r="AN187" s="233"/>
      <c r="AO187" s="234"/>
      <c r="AP187" s="130">
        <f t="shared" si="45"/>
        <v>0</v>
      </c>
      <c r="AQ187" s="235"/>
      <c r="AR187" s="235"/>
      <c r="AS187" s="67"/>
      <c r="AT187" s="172"/>
      <c r="AV187" s="145" t="str">
        <f t="shared" si="46"/>
        <v/>
      </c>
      <c r="AW187" s="145" t="str">
        <f t="shared" si="47"/>
        <v/>
      </c>
      <c r="AX187" s="145" t="str">
        <f t="shared" si="48"/>
        <v/>
      </c>
      <c r="AY187" s="145" t="str">
        <f t="shared" si="49"/>
        <v/>
      </c>
      <c r="AZ187" s="135">
        <f t="shared" si="50"/>
        <v>0</v>
      </c>
      <c r="BA187" s="145" t="str">
        <f t="shared" si="51"/>
        <v/>
      </c>
      <c r="BB187" s="145" t="str">
        <f t="shared" si="52"/>
        <v/>
      </c>
      <c r="BC187" s="145" t="str">
        <f t="shared" si="53"/>
        <v/>
      </c>
      <c r="BD187" s="145" t="str">
        <f t="shared" si="54"/>
        <v/>
      </c>
      <c r="BE187" s="145" t="str">
        <f t="shared" si="55"/>
        <v/>
      </c>
      <c r="BF187" s="135">
        <f t="shared" si="56"/>
        <v>0</v>
      </c>
      <c r="BG187" t="str">
        <f t="shared" ref="BG187:BL196" si="63">IF($D187=0,"",IF(AND($G187=BG$85,$K187=BG$84)=TRUE,1,0))</f>
        <v/>
      </c>
      <c r="BH187" t="str">
        <f t="shared" si="63"/>
        <v/>
      </c>
      <c r="BI187" t="str">
        <f t="shared" si="63"/>
        <v/>
      </c>
      <c r="BJ187" t="str">
        <f t="shared" si="63"/>
        <v/>
      </c>
      <c r="BK187" t="str">
        <f t="shared" si="63"/>
        <v/>
      </c>
      <c r="BL187" t="str">
        <f t="shared" si="63"/>
        <v/>
      </c>
      <c r="BR187" t="str">
        <f t="shared" ref="BR187:BW196" si="64">IF($D187=0,"",IF(AND($H187=BR$85,$K187=BR$84)=TRUE,1,0))</f>
        <v/>
      </c>
      <c r="BS187" t="str">
        <f t="shared" si="64"/>
        <v/>
      </c>
      <c r="BT187" t="str">
        <f t="shared" si="64"/>
        <v/>
      </c>
      <c r="BU187" t="str">
        <f t="shared" si="64"/>
        <v/>
      </c>
      <c r="BV187" t="str">
        <f t="shared" si="64"/>
        <v/>
      </c>
      <c r="BW187" t="str">
        <f t="shared" si="64"/>
        <v/>
      </c>
    </row>
    <row r="188" spans="2:75" ht="15.75" thickBot="1" x14ac:dyDescent="0.25">
      <c r="B188" s="224" t="str">
        <f t="shared" si="43"/>
        <v xml:space="preserve"> </v>
      </c>
      <c r="C188" s="67"/>
      <c r="D188" s="67"/>
      <c r="E188" s="225"/>
      <c r="F188" s="226"/>
      <c r="G188" s="227" t="str">
        <f t="shared" si="44"/>
        <v/>
      </c>
      <c r="H188" s="228" t="str">
        <f t="shared" si="42"/>
        <v/>
      </c>
      <c r="I188" s="229"/>
      <c r="J188" s="167"/>
      <c r="K188" s="125"/>
      <c r="L188" s="230"/>
      <c r="M188" s="221"/>
      <c r="N188" s="231"/>
      <c r="O188" s="232"/>
      <c r="P188" s="233"/>
      <c r="Q188" s="234"/>
      <c r="R188" s="232"/>
      <c r="S188" s="233"/>
      <c r="T188" s="234"/>
      <c r="U188" s="232"/>
      <c r="V188" s="233"/>
      <c r="W188" s="234"/>
      <c r="X188" s="232"/>
      <c r="Y188" s="233"/>
      <c r="Z188" s="234"/>
      <c r="AA188" s="232"/>
      <c r="AB188" s="233"/>
      <c r="AC188" s="234"/>
      <c r="AD188" s="232"/>
      <c r="AE188" s="233"/>
      <c r="AF188" s="234"/>
      <c r="AG188" s="232"/>
      <c r="AH188" s="233"/>
      <c r="AI188" s="234"/>
      <c r="AJ188" s="232"/>
      <c r="AK188" s="233"/>
      <c r="AL188" s="234"/>
      <c r="AM188" s="232"/>
      <c r="AN188" s="233"/>
      <c r="AO188" s="234"/>
      <c r="AP188" s="130">
        <f t="shared" si="45"/>
        <v>0</v>
      </c>
      <c r="AQ188" s="235"/>
      <c r="AR188" s="235"/>
      <c r="AS188" s="67"/>
      <c r="AT188" s="172"/>
      <c r="AV188" s="145" t="str">
        <f t="shared" si="46"/>
        <v/>
      </c>
      <c r="AW188" s="145" t="str">
        <f t="shared" si="47"/>
        <v/>
      </c>
      <c r="AX188" s="145" t="str">
        <f t="shared" si="48"/>
        <v/>
      </c>
      <c r="AY188" s="145" t="str">
        <f t="shared" si="49"/>
        <v/>
      </c>
      <c r="AZ188" s="135">
        <f t="shared" si="50"/>
        <v>0</v>
      </c>
      <c r="BA188" s="145" t="str">
        <f t="shared" si="51"/>
        <v/>
      </c>
      <c r="BB188" s="145" t="str">
        <f t="shared" si="52"/>
        <v/>
      </c>
      <c r="BC188" s="145" t="str">
        <f t="shared" si="53"/>
        <v/>
      </c>
      <c r="BD188" s="145" t="str">
        <f t="shared" si="54"/>
        <v/>
      </c>
      <c r="BE188" s="145" t="str">
        <f t="shared" si="55"/>
        <v/>
      </c>
      <c r="BF188" s="135">
        <f t="shared" si="56"/>
        <v>0</v>
      </c>
      <c r="BG188" t="str">
        <f t="shared" si="63"/>
        <v/>
      </c>
      <c r="BH188" t="str">
        <f t="shared" si="63"/>
        <v/>
      </c>
      <c r="BI188" t="str">
        <f t="shared" si="63"/>
        <v/>
      </c>
      <c r="BJ188" t="str">
        <f t="shared" si="63"/>
        <v/>
      </c>
      <c r="BK188" t="str">
        <f t="shared" si="63"/>
        <v/>
      </c>
      <c r="BL188" t="str">
        <f t="shared" si="63"/>
        <v/>
      </c>
      <c r="BR188" t="str">
        <f t="shared" si="64"/>
        <v/>
      </c>
      <c r="BS188" t="str">
        <f t="shared" si="64"/>
        <v/>
      </c>
      <c r="BT188" t="str">
        <f t="shared" si="64"/>
        <v/>
      </c>
      <c r="BU188" t="str">
        <f t="shared" si="64"/>
        <v/>
      </c>
      <c r="BV188" t="str">
        <f t="shared" si="64"/>
        <v/>
      </c>
      <c r="BW188" t="str">
        <f t="shared" si="64"/>
        <v/>
      </c>
    </row>
    <row r="189" spans="2:75" ht="15.75" thickBot="1" x14ac:dyDescent="0.25">
      <c r="B189" s="224" t="str">
        <f t="shared" si="43"/>
        <v xml:space="preserve"> </v>
      </c>
      <c r="C189" s="67"/>
      <c r="D189" s="67"/>
      <c r="E189" s="225"/>
      <c r="F189" s="226"/>
      <c r="G189" s="227" t="str">
        <f t="shared" si="44"/>
        <v/>
      </c>
      <c r="H189" s="228" t="str">
        <f t="shared" si="42"/>
        <v/>
      </c>
      <c r="I189" s="229"/>
      <c r="J189" s="167"/>
      <c r="K189" s="125"/>
      <c r="L189" s="230"/>
      <c r="M189" s="221"/>
      <c r="N189" s="231"/>
      <c r="O189" s="232"/>
      <c r="P189" s="233"/>
      <c r="Q189" s="234"/>
      <c r="R189" s="232"/>
      <c r="S189" s="233"/>
      <c r="T189" s="234"/>
      <c r="U189" s="232"/>
      <c r="V189" s="233"/>
      <c r="W189" s="234"/>
      <c r="X189" s="232"/>
      <c r="Y189" s="233"/>
      <c r="Z189" s="234"/>
      <c r="AA189" s="232"/>
      <c r="AB189" s="233"/>
      <c r="AC189" s="234"/>
      <c r="AD189" s="232"/>
      <c r="AE189" s="233"/>
      <c r="AF189" s="234"/>
      <c r="AG189" s="232"/>
      <c r="AH189" s="233"/>
      <c r="AI189" s="234"/>
      <c r="AJ189" s="232"/>
      <c r="AK189" s="233"/>
      <c r="AL189" s="234"/>
      <c r="AM189" s="232"/>
      <c r="AN189" s="233"/>
      <c r="AO189" s="234"/>
      <c r="AP189" s="130">
        <f t="shared" si="45"/>
        <v>0</v>
      </c>
      <c r="AQ189" s="235"/>
      <c r="AR189" s="235"/>
      <c r="AS189" s="67"/>
      <c r="AT189" s="172"/>
      <c r="AV189" s="145" t="str">
        <f t="shared" si="46"/>
        <v/>
      </c>
      <c r="AW189" s="145" t="str">
        <f t="shared" si="47"/>
        <v/>
      </c>
      <c r="AX189" s="145" t="str">
        <f t="shared" si="48"/>
        <v/>
      </c>
      <c r="AY189" s="145" t="str">
        <f t="shared" si="49"/>
        <v/>
      </c>
      <c r="AZ189" s="135">
        <f t="shared" si="50"/>
        <v>0</v>
      </c>
      <c r="BA189" s="145" t="str">
        <f t="shared" si="51"/>
        <v/>
      </c>
      <c r="BB189" s="145" t="str">
        <f t="shared" si="52"/>
        <v/>
      </c>
      <c r="BC189" s="145" t="str">
        <f t="shared" si="53"/>
        <v/>
      </c>
      <c r="BD189" s="145" t="str">
        <f t="shared" si="54"/>
        <v/>
      </c>
      <c r="BE189" s="145" t="str">
        <f t="shared" si="55"/>
        <v/>
      </c>
      <c r="BF189" s="135">
        <f t="shared" si="56"/>
        <v>0</v>
      </c>
      <c r="BG189" t="str">
        <f t="shared" si="63"/>
        <v/>
      </c>
      <c r="BH189" t="str">
        <f t="shared" si="63"/>
        <v/>
      </c>
      <c r="BI189" t="str">
        <f t="shared" si="63"/>
        <v/>
      </c>
      <c r="BJ189" t="str">
        <f t="shared" si="63"/>
        <v/>
      </c>
      <c r="BK189" t="str">
        <f t="shared" si="63"/>
        <v/>
      </c>
      <c r="BL189" t="str">
        <f t="shared" si="63"/>
        <v/>
      </c>
      <c r="BR189" t="str">
        <f t="shared" si="64"/>
        <v/>
      </c>
      <c r="BS189" t="str">
        <f t="shared" si="64"/>
        <v/>
      </c>
      <c r="BT189" t="str">
        <f t="shared" si="64"/>
        <v/>
      </c>
      <c r="BU189" t="str">
        <f t="shared" si="64"/>
        <v/>
      </c>
      <c r="BV189" t="str">
        <f t="shared" si="64"/>
        <v/>
      </c>
      <c r="BW189" t="str">
        <f t="shared" si="64"/>
        <v/>
      </c>
    </row>
    <row r="190" spans="2:75" ht="15.75" thickBot="1" x14ac:dyDescent="0.25">
      <c r="B190" s="224" t="str">
        <f t="shared" si="43"/>
        <v xml:space="preserve"> </v>
      </c>
      <c r="C190" s="67"/>
      <c r="D190" s="67"/>
      <c r="E190" s="225"/>
      <c r="F190" s="226"/>
      <c r="G190" s="227" t="str">
        <f t="shared" si="44"/>
        <v/>
      </c>
      <c r="H190" s="228" t="str">
        <f t="shared" si="42"/>
        <v/>
      </c>
      <c r="I190" s="229"/>
      <c r="J190" s="167"/>
      <c r="K190" s="125"/>
      <c r="L190" s="230"/>
      <c r="M190" s="221"/>
      <c r="N190" s="231"/>
      <c r="O190" s="232"/>
      <c r="P190" s="233"/>
      <c r="Q190" s="234"/>
      <c r="R190" s="232"/>
      <c r="S190" s="233"/>
      <c r="T190" s="234"/>
      <c r="U190" s="232"/>
      <c r="V190" s="233"/>
      <c r="W190" s="234"/>
      <c r="X190" s="232"/>
      <c r="Y190" s="233"/>
      <c r="Z190" s="234"/>
      <c r="AA190" s="232"/>
      <c r="AB190" s="233"/>
      <c r="AC190" s="234"/>
      <c r="AD190" s="232"/>
      <c r="AE190" s="233"/>
      <c r="AF190" s="234"/>
      <c r="AG190" s="232"/>
      <c r="AH190" s="233"/>
      <c r="AI190" s="234"/>
      <c r="AJ190" s="232"/>
      <c r="AK190" s="233"/>
      <c r="AL190" s="234"/>
      <c r="AM190" s="232"/>
      <c r="AN190" s="233"/>
      <c r="AO190" s="234"/>
      <c r="AP190" s="130">
        <f t="shared" si="45"/>
        <v>0</v>
      </c>
      <c r="AQ190" s="235"/>
      <c r="AR190" s="235"/>
      <c r="AS190" s="67"/>
      <c r="AT190" s="172"/>
      <c r="AV190" s="145" t="str">
        <f t="shared" si="46"/>
        <v/>
      </c>
      <c r="AW190" s="145" t="str">
        <f t="shared" si="47"/>
        <v/>
      </c>
      <c r="AX190" s="145" t="str">
        <f t="shared" si="48"/>
        <v/>
      </c>
      <c r="AY190" s="145" t="str">
        <f t="shared" si="49"/>
        <v/>
      </c>
      <c r="AZ190" s="135">
        <f t="shared" si="50"/>
        <v>0</v>
      </c>
      <c r="BA190" s="145" t="str">
        <f t="shared" si="51"/>
        <v/>
      </c>
      <c r="BB190" s="145" t="str">
        <f t="shared" si="52"/>
        <v/>
      </c>
      <c r="BC190" s="145" t="str">
        <f t="shared" si="53"/>
        <v/>
      </c>
      <c r="BD190" s="145" t="str">
        <f t="shared" si="54"/>
        <v/>
      </c>
      <c r="BE190" s="145" t="str">
        <f t="shared" si="55"/>
        <v/>
      </c>
      <c r="BF190" s="135">
        <f t="shared" si="56"/>
        <v>0</v>
      </c>
      <c r="BG190" t="str">
        <f t="shared" si="63"/>
        <v/>
      </c>
      <c r="BH190" t="str">
        <f t="shared" si="63"/>
        <v/>
      </c>
      <c r="BI190" t="str">
        <f t="shared" si="63"/>
        <v/>
      </c>
      <c r="BJ190" t="str">
        <f t="shared" si="63"/>
        <v/>
      </c>
      <c r="BK190" t="str">
        <f t="shared" si="63"/>
        <v/>
      </c>
      <c r="BL190" t="str">
        <f t="shared" si="63"/>
        <v/>
      </c>
      <c r="BR190" t="str">
        <f t="shared" si="64"/>
        <v/>
      </c>
      <c r="BS190" t="str">
        <f t="shared" si="64"/>
        <v/>
      </c>
      <c r="BT190" t="str">
        <f t="shared" si="64"/>
        <v/>
      </c>
      <c r="BU190" t="str">
        <f t="shared" si="64"/>
        <v/>
      </c>
      <c r="BV190" t="str">
        <f t="shared" si="64"/>
        <v/>
      </c>
      <c r="BW190" t="str">
        <f t="shared" si="64"/>
        <v/>
      </c>
    </row>
    <row r="191" spans="2:75" ht="15.75" thickBot="1" x14ac:dyDescent="0.25">
      <c r="B191" s="224" t="str">
        <f t="shared" si="43"/>
        <v xml:space="preserve"> </v>
      </c>
      <c r="C191" s="67"/>
      <c r="D191" s="67"/>
      <c r="E191" s="225"/>
      <c r="F191" s="226"/>
      <c r="G191" s="227" t="str">
        <f t="shared" si="44"/>
        <v/>
      </c>
      <c r="H191" s="228" t="str">
        <f t="shared" si="42"/>
        <v/>
      </c>
      <c r="I191" s="229"/>
      <c r="J191" s="167"/>
      <c r="K191" s="125"/>
      <c r="L191" s="230"/>
      <c r="M191" s="221"/>
      <c r="N191" s="231"/>
      <c r="O191" s="232"/>
      <c r="P191" s="233"/>
      <c r="Q191" s="234"/>
      <c r="R191" s="232"/>
      <c r="S191" s="233"/>
      <c r="T191" s="234"/>
      <c r="U191" s="232"/>
      <c r="V191" s="233"/>
      <c r="W191" s="234"/>
      <c r="X191" s="232"/>
      <c r="Y191" s="233"/>
      <c r="Z191" s="234"/>
      <c r="AA191" s="232"/>
      <c r="AB191" s="233"/>
      <c r="AC191" s="234"/>
      <c r="AD191" s="232"/>
      <c r="AE191" s="233"/>
      <c r="AF191" s="234"/>
      <c r="AG191" s="232"/>
      <c r="AH191" s="233"/>
      <c r="AI191" s="234"/>
      <c r="AJ191" s="232"/>
      <c r="AK191" s="233"/>
      <c r="AL191" s="234"/>
      <c r="AM191" s="232"/>
      <c r="AN191" s="233"/>
      <c r="AO191" s="234"/>
      <c r="AP191" s="130">
        <f t="shared" si="45"/>
        <v>0</v>
      </c>
      <c r="AQ191" s="235"/>
      <c r="AR191" s="235"/>
      <c r="AS191" s="67"/>
      <c r="AT191" s="172"/>
      <c r="AV191" s="145" t="str">
        <f t="shared" si="46"/>
        <v/>
      </c>
      <c r="AW191" s="145" t="str">
        <f t="shared" si="47"/>
        <v/>
      </c>
      <c r="AX191" s="145" t="str">
        <f t="shared" si="48"/>
        <v/>
      </c>
      <c r="AY191" s="145" t="str">
        <f t="shared" si="49"/>
        <v/>
      </c>
      <c r="AZ191" s="135">
        <f t="shared" si="50"/>
        <v>0</v>
      </c>
      <c r="BA191" s="145" t="str">
        <f t="shared" si="51"/>
        <v/>
      </c>
      <c r="BB191" s="145" t="str">
        <f t="shared" si="52"/>
        <v/>
      </c>
      <c r="BC191" s="145" t="str">
        <f t="shared" si="53"/>
        <v/>
      </c>
      <c r="BD191" s="145" t="str">
        <f t="shared" si="54"/>
        <v/>
      </c>
      <c r="BE191" s="145" t="str">
        <f t="shared" si="55"/>
        <v/>
      </c>
      <c r="BF191" s="135">
        <f t="shared" si="56"/>
        <v>0</v>
      </c>
      <c r="BG191" t="str">
        <f t="shared" si="63"/>
        <v/>
      </c>
      <c r="BH191" t="str">
        <f t="shared" si="63"/>
        <v/>
      </c>
      <c r="BI191" t="str">
        <f t="shared" si="63"/>
        <v/>
      </c>
      <c r="BJ191" t="str">
        <f t="shared" si="63"/>
        <v/>
      </c>
      <c r="BK191" t="str">
        <f t="shared" si="63"/>
        <v/>
      </c>
      <c r="BL191" t="str">
        <f t="shared" si="63"/>
        <v/>
      </c>
      <c r="BR191" t="str">
        <f t="shared" si="64"/>
        <v/>
      </c>
      <c r="BS191" t="str">
        <f t="shared" si="64"/>
        <v/>
      </c>
      <c r="BT191" t="str">
        <f t="shared" si="64"/>
        <v/>
      </c>
      <c r="BU191" t="str">
        <f t="shared" si="64"/>
        <v/>
      </c>
      <c r="BV191" t="str">
        <f t="shared" si="64"/>
        <v/>
      </c>
      <c r="BW191" t="str">
        <f t="shared" si="64"/>
        <v/>
      </c>
    </row>
    <row r="192" spans="2:75" ht="15.75" thickBot="1" x14ac:dyDescent="0.25">
      <c r="B192" s="224" t="str">
        <f t="shared" si="43"/>
        <v xml:space="preserve"> </v>
      </c>
      <c r="C192" s="67"/>
      <c r="D192" s="67"/>
      <c r="E192" s="225"/>
      <c r="F192" s="226"/>
      <c r="G192" s="227" t="str">
        <f t="shared" si="44"/>
        <v/>
      </c>
      <c r="H192" s="228" t="str">
        <f t="shared" si="42"/>
        <v/>
      </c>
      <c r="I192" s="229"/>
      <c r="J192" s="167"/>
      <c r="K192" s="125"/>
      <c r="L192" s="230"/>
      <c r="M192" s="221"/>
      <c r="N192" s="231"/>
      <c r="O192" s="232"/>
      <c r="P192" s="233"/>
      <c r="Q192" s="234"/>
      <c r="R192" s="232"/>
      <c r="S192" s="233"/>
      <c r="T192" s="234"/>
      <c r="U192" s="232"/>
      <c r="V192" s="233"/>
      <c r="W192" s="234"/>
      <c r="X192" s="232"/>
      <c r="Y192" s="233"/>
      <c r="Z192" s="234"/>
      <c r="AA192" s="232"/>
      <c r="AB192" s="233"/>
      <c r="AC192" s="234"/>
      <c r="AD192" s="232"/>
      <c r="AE192" s="233"/>
      <c r="AF192" s="234"/>
      <c r="AG192" s="232"/>
      <c r="AH192" s="233"/>
      <c r="AI192" s="234"/>
      <c r="AJ192" s="232"/>
      <c r="AK192" s="233"/>
      <c r="AL192" s="234"/>
      <c r="AM192" s="232"/>
      <c r="AN192" s="233"/>
      <c r="AO192" s="234"/>
      <c r="AP192" s="130">
        <f t="shared" si="45"/>
        <v>0</v>
      </c>
      <c r="AQ192" s="235"/>
      <c r="AR192" s="235"/>
      <c r="AS192" s="67"/>
      <c r="AT192" s="172"/>
      <c r="AV192" s="145" t="str">
        <f t="shared" si="46"/>
        <v/>
      </c>
      <c r="AW192" s="145" t="str">
        <f t="shared" si="47"/>
        <v/>
      </c>
      <c r="AX192" s="145" t="str">
        <f t="shared" si="48"/>
        <v/>
      </c>
      <c r="AY192" s="145" t="str">
        <f t="shared" si="49"/>
        <v/>
      </c>
      <c r="AZ192" s="135">
        <f t="shared" si="50"/>
        <v>0</v>
      </c>
      <c r="BA192" s="145" t="str">
        <f t="shared" si="51"/>
        <v/>
      </c>
      <c r="BB192" s="145" t="str">
        <f t="shared" si="52"/>
        <v/>
      </c>
      <c r="BC192" s="145" t="str">
        <f t="shared" si="53"/>
        <v/>
      </c>
      <c r="BD192" s="145" t="str">
        <f t="shared" si="54"/>
        <v/>
      </c>
      <c r="BE192" s="145" t="str">
        <f t="shared" si="55"/>
        <v/>
      </c>
      <c r="BF192" s="135">
        <f t="shared" si="56"/>
        <v>0</v>
      </c>
      <c r="BG192" t="str">
        <f t="shared" si="63"/>
        <v/>
      </c>
      <c r="BH192" t="str">
        <f t="shared" si="63"/>
        <v/>
      </c>
      <c r="BI192" t="str">
        <f t="shared" si="63"/>
        <v/>
      </c>
      <c r="BJ192" t="str">
        <f t="shared" si="63"/>
        <v/>
      </c>
      <c r="BK192" t="str">
        <f t="shared" si="63"/>
        <v/>
      </c>
      <c r="BL192" t="str">
        <f t="shared" si="63"/>
        <v/>
      </c>
      <c r="BR192" t="str">
        <f t="shared" si="64"/>
        <v/>
      </c>
      <c r="BS192" t="str">
        <f t="shared" si="64"/>
        <v/>
      </c>
      <c r="BT192" t="str">
        <f t="shared" si="64"/>
        <v/>
      </c>
      <c r="BU192" t="str">
        <f t="shared" si="64"/>
        <v/>
      </c>
      <c r="BV192" t="str">
        <f t="shared" si="64"/>
        <v/>
      </c>
      <c r="BW192" t="str">
        <f t="shared" si="64"/>
        <v/>
      </c>
    </row>
    <row r="193" spans="2:75" ht="15.75" thickBot="1" x14ac:dyDescent="0.25">
      <c r="B193" s="224" t="str">
        <f t="shared" si="43"/>
        <v xml:space="preserve"> </v>
      </c>
      <c r="C193" s="67"/>
      <c r="D193" s="67"/>
      <c r="E193" s="225"/>
      <c r="F193" s="226"/>
      <c r="G193" s="227" t="str">
        <f t="shared" si="44"/>
        <v/>
      </c>
      <c r="H193" s="228" t="str">
        <f t="shared" si="42"/>
        <v/>
      </c>
      <c r="I193" s="229"/>
      <c r="J193" s="167"/>
      <c r="K193" s="125"/>
      <c r="L193" s="230"/>
      <c r="M193" s="221"/>
      <c r="N193" s="231"/>
      <c r="O193" s="232"/>
      <c r="P193" s="233"/>
      <c r="Q193" s="234"/>
      <c r="R193" s="232"/>
      <c r="S193" s="233"/>
      <c r="T193" s="234"/>
      <c r="U193" s="232"/>
      <c r="V193" s="233"/>
      <c r="W193" s="234"/>
      <c r="X193" s="232"/>
      <c r="Y193" s="233"/>
      <c r="Z193" s="234"/>
      <c r="AA193" s="232"/>
      <c r="AB193" s="233"/>
      <c r="AC193" s="234"/>
      <c r="AD193" s="232"/>
      <c r="AE193" s="233"/>
      <c r="AF193" s="234"/>
      <c r="AG193" s="232"/>
      <c r="AH193" s="233"/>
      <c r="AI193" s="234"/>
      <c r="AJ193" s="232"/>
      <c r="AK193" s="233"/>
      <c r="AL193" s="234"/>
      <c r="AM193" s="232"/>
      <c r="AN193" s="233"/>
      <c r="AO193" s="234"/>
      <c r="AP193" s="130">
        <f t="shared" si="45"/>
        <v>0</v>
      </c>
      <c r="AQ193" s="235"/>
      <c r="AR193" s="235"/>
      <c r="AS193" s="67"/>
      <c r="AT193" s="172"/>
      <c r="AV193" s="145" t="str">
        <f t="shared" si="46"/>
        <v/>
      </c>
      <c r="AW193" s="145" t="str">
        <f t="shared" si="47"/>
        <v/>
      </c>
      <c r="AX193" s="145" t="str">
        <f t="shared" si="48"/>
        <v/>
      </c>
      <c r="AY193" s="145" t="str">
        <f t="shared" si="49"/>
        <v/>
      </c>
      <c r="AZ193" s="135">
        <f t="shared" si="50"/>
        <v>0</v>
      </c>
      <c r="BA193" s="145" t="str">
        <f t="shared" si="51"/>
        <v/>
      </c>
      <c r="BB193" s="145" t="str">
        <f t="shared" si="52"/>
        <v/>
      </c>
      <c r="BC193" s="145" t="str">
        <f t="shared" si="53"/>
        <v/>
      </c>
      <c r="BD193" s="145" t="str">
        <f t="shared" si="54"/>
        <v/>
      </c>
      <c r="BE193" s="145" t="str">
        <f t="shared" si="55"/>
        <v/>
      </c>
      <c r="BF193" s="135">
        <f t="shared" si="56"/>
        <v>0</v>
      </c>
      <c r="BG193" t="str">
        <f t="shared" si="63"/>
        <v/>
      </c>
      <c r="BH193" t="str">
        <f t="shared" si="63"/>
        <v/>
      </c>
      <c r="BI193" t="str">
        <f t="shared" si="63"/>
        <v/>
      </c>
      <c r="BJ193" t="str">
        <f t="shared" si="63"/>
        <v/>
      </c>
      <c r="BK193" t="str">
        <f t="shared" si="63"/>
        <v/>
      </c>
      <c r="BL193" t="str">
        <f t="shared" si="63"/>
        <v/>
      </c>
      <c r="BR193" t="str">
        <f t="shared" si="64"/>
        <v/>
      </c>
      <c r="BS193" t="str">
        <f t="shared" si="64"/>
        <v/>
      </c>
      <c r="BT193" t="str">
        <f t="shared" si="64"/>
        <v/>
      </c>
      <c r="BU193" t="str">
        <f t="shared" si="64"/>
        <v/>
      </c>
      <c r="BV193" t="str">
        <f t="shared" si="64"/>
        <v/>
      </c>
      <c r="BW193" t="str">
        <f t="shared" si="64"/>
        <v/>
      </c>
    </row>
    <row r="194" spans="2:75" ht="15.75" thickBot="1" x14ac:dyDescent="0.25">
      <c r="B194" s="224" t="str">
        <f t="shared" si="43"/>
        <v xml:space="preserve"> </v>
      </c>
      <c r="C194" s="67"/>
      <c r="D194" s="67"/>
      <c r="E194" s="225"/>
      <c r="F194" s="226"/>
      <c r="G194" s="227" t="str">
        <f t="shared" si="44"/>
        <v/>
      </c>
      <c r="H194" s="228" t="str">
        <f t="shared" si="42"/>
        <v/>
      </c>
      <c r="I194" s="229"/>
      <c r="J194" s="167"/>
      <c r="K194" s="125"/>
      <c r="L194" s="230"/>
      <c r="M194" s="221"/>
      <c r="N194" s="231"/>
      <c r="O194" s="232"/>
      <c r="P194" s="233"/>
      <c r="Q194" s="234"/>
      <c r="R194" s="232"/>
      <c r="S194" s="233"/>
      <c r="T194" s="234"/>
      <c r="U194" s="232"/>
      <c r="V194" s="233"/>
      <c r="W194" s="234"/>
      <c r="X194" s="232"/>
      <c r="Y194" s="233"/>
      <c r="Z194" s="234"/>
      <c r="AA194" s="232"/>
      <c r="AB194" s="233"/>
      <c r="AC194" s="234"/>
      <c r="AD194" s="232"/>
      <c r="AE194" s="233"/>
      <c r="AF194" s="234"/>
      <c r="AG194" s="232"/>
      <c r="AH194" s="233"/>
      <c r="AI194" s="234"/>
      <c r="AJ194" s="232"/>
      <c r="AK194" s="233"/>
      <c r="AL194" s="234"/>
      <c r="AM194" s="232"/>
      <c r="AN194" s="233"/>
      <c r="AO194" s="234"/>
      <c r="AP194" s="130">
        <f t="shared" si="45"/>
        <v>0</v>
      </c>
      <c r="AQ194" s="235"/>
      <c r="AR194" s="235"/>
      <c r="AS194" s="67"/>
      <c r="AT194" s="172"/>
      <c r="AV194" s="145" t="str">
        <f t="shared" si="46"/>
        <v/>
      </c>
      <c r="AW194" s="145" t="str">
        <f t="shared" si="47"/>
        <v/>
      </c>
      <c r="AX194" s="145" t="str">
        <f t="shared" si="48"/>
        <v/>
      </c>
      <c r="AY194" s="145" t="str">
        <f t="shared" si="49"/>
        <v/>
      </c>
      <c r="AZ194" s="135">
        <f t="shared" si="50"/>
        <v>0</v>
      </c>
      <c r="BA194" s="145" t="str">
        <f t="shared" si="51"/>
        <v/>
      </c>
      <c r="BB194" s="145" t="str">
        <f t="shared" si="52"/>
        <v/>
      </c>
      <c r="BC194" s="145" t="str">
        <f t="shared" si="53"/>
        <v/>
      </c>
      <c r="BD194" s="145" t="str">
        <f t="shared" si="54"/>
        <v/>
      </c>
      <c r="BE194" s="145" t="str">
        <f t="shared" si="55"/>
        <v/>
      </c>
      <c r="BF194" s="135">
        <f t="shared" si="56"/>
        <v>0</v>
      </c>
      <c r="BG194" t="str">
        <f t="shared" si="63"/>
        <v/>
      </c>
      <c r="BH194" t="str">
        <f t="shared" si="63"/>
        <v/>
      </c>
      <c r="BI194" t="str">
        <f t="shared" si="63"/>
        <v/>
      </c>
      <c r="BJ194" t="str">
        <f t="shared" si="63"/>
        <v/>
      </c>
      <c r="BK194" t="str">
        <f t="shared" si="63"/>
        <v/>
      </c>
      <c r="BL194" t="str">
        <f t="shared" si="63"/>
        <v/>
      </c>
      <c r="BR194" t="str">
        <f t="shared" si="64"/>
        <v/>
      </c>
      <c r="BS194" t="str">
        <f t="shared" si="64"/>
        <v/>
      </c>
      <c r="BT194" t="str">
        <f t="shared" si="64"/>
        <v/>
      </c>
      <c r="BU194" t="str">
        <f t="shared" si="64"/>
        <v/>
      </c>
      <c r="BV194" t="str">
        <f t="shared" si="64"/>
        <v/>
      </c>
      <c r="BW194" t="str">
        <f t="shared" si="64"/>
        <v/>
      </c>
    </row>
    <row r="195" spans="2:75" ht="15.75" thickBot="1" x14ac:dyDescent="0.25">
      <c r="B195" s="224" t="str">
        <f t="shared" si="43"/>
        <v xml:space="preserve"> </v>
      </c>
      <c r="C195" s="67"/>
      <c r="D195" s="67"/>
      <c r="E195" s="225"/>
      <c r="F195" s="226"/>
      <c r="G195" s="227" t="str">
        <f t="shared" si="44"/>
        <v/>
      </c>
      <c r="H195" s="228" t="str">
        <f t="shared" si="42"/>
        <v/>
      </c>
      <c r="I195" s="229"/>
      <c r="J195" s="167"/>
      <c r="K195" s="125"/>
      <c r="L195" s="230"/>
      <c r="M195" s="221"/>
      <c r="N195" s="231"/>
      <c r="O195" s="232"/>
      <c r="P195" s="233"/>
      <c r="Q195" s="234"/>
      <c r="R195" s="232"/>
      <c r="S195" s="233"/>
      <c r="T195" s="234"/>
      <c r="U195" s="232"/>
      <c r="V195" s="233"/>
      <c r="W195" s="234"/>
      <c r="X195" s="232"/>
      <c r="Y195" s="233"/>
      <c r="Z195" s="234"/>
      <c r="AA195" s="232"/>
      <c r="AB195" s="233"/>
      <c r="AC195" s="234"/>
      <c r="AD195" s="232"/>
      <c r="AE195" s="233"/>
      <c r="AF195" s="234"/>
      <c r="AG195" s="232"/>
      <c r="AH195" s="233"/>
      <c r="AI195" s="234"/>
      <c r="AJ195" s="232"/>
      <c r="AK195" s="233"/>
      <c r="AL195" s="234"/>
      <c r="AM195" s="232"/>
      <c r="AN195" s="233"/>
      <c r="AO195" s="234"/>
      <c r="AP195" s="130">
        <f t="shared" si="45"/>
        <v>0</v>
      </c>
      <c r="AQ195" s="235"/>
      <c r="AR195" s="235"/>
      <c r="AS195" s="67"/>
      <c r="AT195" s="172"/>
      <c r="AV195" s="145" t="str">
        <f t="shared" si="46"/>
        <v/>
      </c>
      <c r="AW195" s="145" t="str">
        <f t="shared" si="47"/>
        <v/>
      </c>
      <c r="AX195" s="145" t="str">
        <f t="shared" si="48"/>
        <v/>
      </c>
      <c r="AY195" s="145" t="str">
        <f t="shared" si="49"/>
        <v/>
      </c>
      <c r="AZ195" s="135">
        <f t="shared" si="50"/>
        <v>0</v>
      </c>
      <c r="BA195" s="145" t="str">
        <f t="shared" si="51"/>
        <v/>
      </c>
      <c r="BB195" s="145" t="str">
        <f t="shared" si="52"/>
        <v/>
      </c>
      <c r="BC195" s="145" t="str">
        <f t="shared" si="53"/>
        <v/>
      </c>
      <c r="BD195" s="145" t="str">
        <f t="shared" si="54"/>
        <v/>
      </c>
      <c r="BE195" s="145" t="str">
        <f t="shared" si="55"/>
        <v/>
      </c>
      <c r="BF195" s="135">
        <f t="shared" si="56"/>
        <v>0</v>
      </c>
      <c r="BG195" t="str">
        <f t="shared" si="63"/>
        <v/>
      </c>
      <c r="BH195" t="str">
        <f t="shared" si="63"/>
        <v/>
      </c>
      <c r="BI195" t="str">
        <f t="shared" si="63"/>
        <v/>
      </c>
      <c r="BJ195" t="str">
        <f t="shared" si="63"/>
        <v/>
      </c>
      <c r="BK195" t="str">
        <f t="shared" si="63"/>
        <v/>
      </c>
      <c r="BL195" t="str">
        <f t="shared" si="63"/>
        <v/>
      </c>
      <c r="BR195" t="str">
        <f t="shared" si="64"/>
        <v/>
      </c>
      <c r="BS195" t="str">
        <f t="shared" si="64"/>
        <v/>
      </c>
      <c r="BT195" t="str">
        <f t="shared" si="64"/>
        <v/>
      </c>
      <c r="BU195" t="str">
        <f t="shared" si="64"/>
        <v/>
      </c>
      <c r="BV195" t="str">
        <f t="shared" si="64"/>
        <v/>
      </c>
      <c r="BW195" t="str">
        <f t="shared" si="64"/>
        <v/>
      </c>
    </row>
    <row r="196" spans="2:75" ht="15.75" thickBot="1" x14ac:dyDescent="0.25">
      <c r="B196" s="224" t="str">
        <f t="shared" si="43"/>
        <v xml:space="preserve"> </v>
      </c>
      <c r="C196" s="67"/>
      <c r="D196" s="67"/>
      <c r="E196" s="225"/>
      <c r="F196" s="226"/>
      <c r="G196" s="227" t="str">
        <f t="shared" si="44"/>
        <v/>
      </c>
      <c r="H196" s="228" t="str">
        <f t="shared" si="42"/>
        <v/>
      </c>
      <c r="I196" s="229"/>
      <c r="J196" s="167"/>
      <c r="K196" s="125"/>
      <c r="L196" s="230"/>
      <c r="M196" s="221"/>
      <c r="N196" s="231"/>
      <c r="O196" s="232"/>
      <c r="P196" s="233"/>
      <c r="Q196" s="234"/>
      <c r="R196" s="232"/>
      <c r="S196" s="233"/>
      <c r="T196" s="234"/>
      <c r="U196" s="232"/>
      <c r="V196" s="233"/>
      <c r="W196" s="234"/>
      <c r="X196" s="232"/>
      <c r="Y196" s="233"/>
      <c r="Z196" s="234"/>
      <c r="AA196" s="232"/>
      <c r="AB196" s="233"/>
      <c r="AC196" s="234"/>
      <c r="AD196" s="232"/>
      <c r="AE196" s="233"/>
      <c r="AF196" s="234"/>
      <c r="AG196" s="232"/>
      <c r="AH196" s="233"/>
      <c r="AI196" s="234"/>
      <c r="AJ196" s="232"/>
      <c r="AK196" s="233"/>
      <c r="AL196" s="234"/>
      <c r="AM196" s="232"/>
      <c r="AN196" s="233"/>
      <c r="AO196" s="234"/>
      <c r="AP196" s="130">
        <f t="shared" si="45"/>
        <v>0</v>
      </c>
      <c r="AQ196" s="235"/>
      <c r="AR196" s="235"/>
      <c r="AS196" s="67"/>
      <c r="AT196" s="172"/>
      <c r="AV196" s="145" t="str">
        <f t="shared" si="46"/>
        <v/>
      </c>
      <c r="AW196" s="145" t="str">
        <f t="shared" si="47"/>
        <v/>
      </c>
      <c r="AX196" s="145" t="str">
        <f t="shared" si="48"/>
        <v/>
      </c>
      <c r="AY196" s="145" t="str">
        <f t="shared" si="49"/>
        <v/>
      </c>
      <c r="AZ196" s="135">
        <f t="shared" si="50"/>
        <v>0</v>
      </c>
      <c r="BA196" s="145" t="str">
        <f t="shared" si="51"/>
        <v/>
      </c>
      <c r="BB196" s="145" t="str">
        <f t="shared" si="52"/>
        <v/>
      </c>
      <c r="BC196" s="145" t="str">
        <f t="shared" si="53"/>
        <v/>
      </c>
      <c r="BD196" s="145" t="str">
        <f t="shared" si="54"/>
        <v/>
      </c>
      <c r="BE196" s="145" t="str">
        <f t="shared" si="55"/>
        <v/>
      </c>
      <c r="BF196" s="135">
        <f t="shared" si="56"/>
        <v>0</v>
      </c>
      <c r="BG196" t="str">
        <f t="shared" si="63"/>
        <v/>
      </c>
      <c r="BH196" t="str">
        <f t="shared" si="63"/>
        <v/>
      </c>
      <c r="BI196" t="str">
        <f t="shared" si="63"/>
        <v/>
      </c>
      <c r="BJ196" t="str">
        <f t="shared" si="63"/>
        <v/>
      </c>
      <c r="BK196" t="str">
        <f t="shared" si="63"/>
        <v/>
      </c>
      <c r="BL196" t="str">
        <f t="shared" si="63"/>
        <v/>
      </c>
      <c r="BR196" t="str">
        <f t="shared" si="64"/>
        <v/>
      </c>
      <c r="BS196" t="str">
        <f t="shared" si="64"/>
        <v/>
      </c>
      <c r="BT196" t="str">
        <f t="shared" si="64"/>
        <v/>
      </c>
      <c r="BU196" t="str">
        <f t="shared" si="64"/>
        <v/>
      </c>
      <c r="BV196" t="str">
        <f t="shared" si="64"/>
        <v/>
      </c>
      <c r="BW196" t="str">
        <f t="shared" si="64"/>
        <v/>
      </c>
    </row>
    <row r="197" spans="2:75" ht="15.75" thickBot="1" x14ac:dyDescent="0.25">
      <c r="B197" s="224" t="str">
        <f t="shared" si="43"/>
        <v xml:space="preserve"> </v>
      </c>
      <c r="C197" s="67"/>
      <c r="D197" s="67"/>
      <c r="E197" s="225"/>
      <c r="F197" s="226"/>
      <c r="G197" s="227" t="str">
        <f t="shared" si="44"/>
        <v/>
      </c>
      <c r="H197" s="228" t="str">
        <f t="shared" si="42"/>
        <v/>
      </c>
      <c r="I197" s="229"/>
      <c r="J197" s="167"/>
      <c r="K197" s="125"/>
      <c r="L197" s="230"/>
      <c r="M197" s="221"/>
      <c r="N197" s="231"/>
      <c r="O197" s="232"/>
      <c r="P197" s="233"/>
      <c r="Q197" s="234"/>
      <c r="R197" s="232"/>
      <c r="S197" s="233"/>
      <c r="T197" s="234"/>
      <c r="U197" s="232"/>
      <c r="V197" s="233"/>
      <c r="W197" s="234"/>
      <c r="X197" s="232"/>
      <c r="Y197" s="233"/>
      <c r="Z197" s="234"/>
      <c r="AA197" s="232"/>
      <c r="AB197" s="233"/>
      <c r="AC197" s="234"/>
      <c r="AD197" s="232"/>
      <c r="AE197" s="233"/>
      <c r="AF197" s="234"/>
      <c r="AG197" s="232"/>
      <c r="AH197" s="233"/>
      <c r="AI197" s="234"/>
      <c r="AJ197" s="232"/>
      <c r="AK197" s="233"/>
      <c r="AL197" s="234"/>
      <c r="AM197" s="232"/>
      <c r="AN197" s="233"/>
      <c r="AO197" s="234"/>
      <c r="AP197" s="130">
        <f t="shared" si="45"/>
        <v>0</v>
      </c>
      <c r="AQ197" s="235"/>
      <c r="AR197" s="235"/>
      <c r="AS197" s="67"/>
      <c r="AT197" s="172"/>
      <c r="AV197" s="145" t="str">
        <f t="shared" si="46"/>
        <v/>
      </c>
      <c r="AW197" s="145" t="str">
        <f t="shared" si="47"/>
        <v/>
      </c>
      <c r="AX197" s="145" t="str">
        <f t="shared" si="48"/>
        <v/>
      </c>
      <c r="AY197" s="145" t="str">
        <f t="shared" si="49"/>
        <v/>
      </c>
      <c r="AZ197" s="135">
        <f t="shared" si="50"/>
        <v>0</v>
      </c>
      <c r="BA197" s="145" t="str">
        <f t="shared" si="51"/>
        <v/>
      </c>
      <c r="BB197" s="145" t="str">
        <f t="shared" si="52"/>
        <v/>
      </c>
      <c r="BC197" s="145" t="str">
        <f t="shared" si="53"/>
        <v/>
      </c>
      <c r="BD197" s="145" t="str">
        <f t="shared" si="54"/>
        <v/>
      </c>
      <c r="BE197" s="145" t="str">
        <f t="shared" si="55"/>
        <v/>
      </c>
      <c r="BF197" s="135">
        <f t="shared" si="56"/>
        <v>0</v>
      </c>
      <c r="BG197" t="str">
        <f t="shared" ref="BG197:BL206" si="65">IF($D197=0,"",IF(AND($G197=BG$85,$K197=BG$84)=TRUE,1,0))</f>
        <v/>
      </c>
      <c r="BH197" t="str">
        <f t="shared" si="65"/>
        <v/>
      </c>
      <c r="BI197" t="str">
        <f t="shared" si="65"/>
        <v/>
      </c>
      <c r="BJ197" t="str">
        <f t="shared" si="65"/>
        <v/>
      </c>
      <c r="BK197" t="str">
        <f t="shared" si="65"/>
        <v/>
      </c>
      <c r="BL197" t="str">
        <f t="shared" si="65"/>
        <v/>
      </c>
      <c r="BR197" t="str">
        <f t="shared" ref="BR197:BW206" si="66">IF($D197=0,"",IF(AND($H197=BR$85,$K197=BR$84)=TRUE,1,0))</f>
        <v/>
      </c>
      <c r="BS197" t="str">
        <f t="shared" si="66"/>
        <v/>
      </c>
      <c r="BT197" t="str">
        <f t="shared" si="66"/>
        <v/>
      </c>
      <c r="BU197" t="str">
        <f t="shared" si="66"/>
        <v/>
      </c>
      <c r="BV197" t="str">
        <f t="shared" si="66"/>
        <v/>
      </c>
      <c r="BW197" t="str">
        <f t="shared" si="66"/>
        <v/>
      </c>
    </row>
    <row r="198" spans="2:75" ht="15.75" thickBot="1" x14ac:dyDescent="0.25">
      <c r="B198" s="224" t="str">
        <f t="shared" si="43"/>
        <v xml:space="preserve"> </v>
      </c>
      <c r="C198" s="67"/>
      <c r="D198" s="67"/>
      <c r="E198" s="225"/>
      <c r="F198" s="226"/>
      <c r="G198" s="227" t="str">
        <f t="shared" si="44"/>
        <v/>
      </c>
      <c r="H198" s="228" t="str">
        <f t="shared" si="42"/>
        <v/>
      </c>
      <c r="I198" s="229"/>
      <c r="J198" s="167"/>
      <c r="K198" s="125"/>
      <c r="L198" s="230"/>
      <c r="M198" s="221"/>
      <c r="N198" s="231"/>
      <c r="O198" s="232"/>
      <c r="P198" s="233"/>
      <c r="Q198" s="234"/>
      <c r="R198" s="232"/>
      <c r="S198" s="233"/>
      <c r="T198" s="234"/>
      <c r="U198" s="232"/>
      <c r="V198" s="233"/>
      <c r="W198" s="234"/>
      <c r="X198" s="232"/>
      <c r="Y198" s="233"/>
      <c r="Z198" s="234"/>
      <c r="AA198" s="232"/>
      <c r="AB198" s="233"/>
      <c r="AC198" s="234"/>
      <c r="AD198" s="232"/>
      <c r="AE198" s="233"/>
      <c r="AF198" s="234"/>
      <c r="AG198" s="232"/>
      <c r="AH198" s="233"/>
      <c r="AI198" s="234"/>
      <c r="AJ198" s="232"/>
      <c r="AK198" s="233"/>
      <c r="AL198" s="234"/>
      <c r="AM198" s="232"/>
      <c r="AN198" s="233"/>
      <c r="AO198" s="234"/>
      <c r="AP198" s="130">
        <f t="shared" si="45"/>
        <v>0</v>
      </c>
      <c r="AQ198" s="235"/>
      <c r="AR198" s="235"/>
      <c r="AS198" s="67"/>
      <c r="AT198" s="172"/>
      <c r="AV198" s="145" t="str">
        <f t="shared" si="46"/>
        <v/>
      </c>
      <c r="AW198" s="145" t="str">
        <f t="shared" si="47"/>
        <v/>
      </c>
      <c r="AX198" s="145" t="str">
        <f t="shared" si="48"/>
        <v/>
      </c>
      <c r="AY198" s="145" t="str">
        <f t="shared" si="49"/>
        <v/>
      </c>
      <c r="AZ198" s="135">
        <f t="shared" si="50"/>
        <v>0</v>
      </c>
      <c r="BA198" s="145" t="str">
        <f t="shared" si="51"/>
        <v/>
      </c>
      <c r="BB198" s="145" t="str">
        <f t="shared" si="52"/>
        <v/>
      </c>
      <c r="BC198" s="145" t="str">
        <f t="shared" si="53"/>
        <v/>
      </c>
      <c r="BD198" s="145" t="str">
        <f t="shared" si="54"/>
        <v/>
      </c>
      <c r="BE198" s="145" t="str">
        <f t="shared" si="55"/>
        <v/>
      </c>
      <c r="BF198" s="135">
        <f t="shared" si="56"/>
        <v>0</v>
      </c>
      <c r="BG198" t="str">
        <f t="shared" si="65"/>
        <v/>
      </c>
      <c r="BH198" t="str">
        <f t="shared" si="65"/>
        <v/>
      </c>
      <c r="BI198" t="str">
        <f t="shared" si="65"/>
        <v/>
      </c>
      <c r="BJ198" t="str">
        <f t="shared" si="65"/>
        <v/>
      </c>
      <c r="BK198" t="str">
        <f t="shared" si="65"/>
        <v/>
      </c>
      <c r="BL198" t="str">
        <f t="shared" si="65"/>
        <v/>
      </c>
      <c r="BR198" t="str">
        <f t="shared" si="66"/>
        <v/>
      </c>
      <c r="BS198" t="str">
        <f t="shared" si="66"/>
        <v/>
      </c>
      <c r="BT198" t="str">
        <f t="shared" si="66"/>
        <v/>
      </c>
      <c r="BU198" t="str">
        <f t="shared" si="66"/>
        <v/>
      </c>
      <c r="BV198" t="str">
        <f t="shared" si="66"/>
        <v/>
      </c>
      <c r="BW198" t="str">
        <f t="shared" si="66"/>
        <v/>
      </c>
    </row>
    <row r="199" spans="2:75" ht="15.75" thickBot="1" x14ac:dyDescent="0.25">
      <c r="B199" s="224" t="str">
        <f t="shared" si="43"/>
        <v xml:space="preserve"> </v>
      </c>
      <c r="C199" s="67"/>
      <c r="D199" s="67"/>
      <c r="E199" s="225"/>
      <c r="F199" s="226"/>
      <c r="G199" s="227" t="str">
        <f t="shared" si="44"/>
        <v/>
      </c>
      <c r="H199" s="228" t="str">
        <f t="shared" si="42"/>
        <v/>
      </c>
      <c r="I199" s="229"/>
      <c r="J199" s="167"/>
      <c r="K199" s="125"/>
      <c r="L199" s="230"/>
      <c r="M199" s="221"/>
      <c r="N199" s="231"/>
      <c r="O199" s="232"/>
      <c r="P199" s="233"/>
      <c r="Q199" s="234"/>
      <c r="R199" s="232"/>
      <c r="S199" s="233"/>
      <c r="T199" s="234"/>
      <c r="U199" s="232"/>
      <c r="V199" s="233"/>
      <c r="W199" s="234"/>
      <c r="X199" s="232"/>
      <c r="Y199" s="233"/>
      <c r="Z199" s="234"/>
      <c r="AA199" s="232"/>
      <c r="AB199" s="233"/>
      <c r="AC199" s="234"/>
      <c r="AD199" s="232"/>
      <c r="AE199" s="233"/>
      <c r="AF199" s="234"/>
      <c r="AG199" s="232"/>
      <c r="AH199" s="233"/>
      <c r="AI199" s="234"/>
      <c r="AJ199" s="232"/>
      <c r="AK199" s="233"/>
      <c r="AL199" s="234"/>
      <c r="AM199" s="232"/>
      <c r="AN199" s="233"/>
      <c r="AO199" s="234"/>
      <c r="AP199" s="130">
        <f t="shared" si="45"/>
        <v>0</v>
      </c>
      <c r="AQ199" s="235"/>
      <c r="AR199" s="235"/>
      <c r="AS199" s="67"/>
      <c r="AT199" s="172"/>
      <c r="AV199" s="145" t="str">
        <f t="shared" si="46"/>
        <v/>
      </c>
      <c r="AW199" s="145" t="str">
        <f t="shared" si="47"/>
        <v/>
      </c>
      <c r="AX199" s="145" t="str">
        <f t="shared" si="48"/>
        <v/>
      </c>
      <c r="AY199" s="145" t="str">
        <f t="shared" si="49"/>
        <v/>
      </c>
      <c r="AZ199" s="135">
        <f t="shared" si="50"/>
        <v>0</v>
      </c>
      <c r="BA199" s="145" t="str">
        <f t="shared" si="51"/>
        <v/>
      </c>
      <c r="BB199" s="145" t="str">
        <f t="shared" si="52"/>
        <v/>
      </c>
      <c r="BC199" s="145" t="str">
        <f t="shared" si="53"/>
        <v/>
      </c>
      <c r="BD199" s="145" t="str">
        <f t="shared" si="54"/>
        <v/>
      </c>
      <c r="BE199" s="145" t="str">
        <f t="shared" si="55"/>
        <v/>
      </c>
      <c r="BF199" s="135">
        <f t="shared" si="56"/>
        <v>0</v>
      </c>
      <c r="BG199" t="str">
        <f t="shared" si="65"/>
        <v/>
      </c>
      <c r="BH199" t="str">
        <f t="shared" si="65"/>
        <v/>
      </c>
      <c r="BI199" t="str">
        <f t="shared" si="65"/>
        <v/>
      </c>
      <c r="BJ199" t="str">
        <f t="shared" si="65"/>
        <v/>
      </c>
      <c r="BK199" t="str">
        <f t="shared" si="65"/>
        <v/>
      </c>
      <c r="BL199" t="str">
        <f t="shared" si="65"/>
        <v/>
      </c>
      <c r="BR199" t="str">
        <f t="shared" si="66"/>
        <v/>
      </c>
      <c r="BS199" t="str">
        <f t="shared" si="66"/>
        <v/>
      </c>
      <c r="BT199" t="str">
        <f t="shared" si="66"/>
        <v/>
      </c>
      <c r="BU199" t="str">
        <f t="shared" si="66"/>
        <v/>
      </c>
      <c r="BV199" t="str">
        <f t="shared" si="66"/>
        <v/>
      </c>
      <c r="BW199" t="str">
        <f t="shared" si="66"/>
        <v/>
      </c>
    </row>
    <row r="200" spans="2:75" ht="15.75" thickBot="1" x14ac:dyDescent="0.25">
      <c r="B200" s="224" t="str">
        <f t="shared" si="43"/>
        <v xml:space="preserve"> </v>
      </c>
      <c r="C200" s="67"/>
      <c r="D200" s="67"/>
      <c r="E200" s="225"/>
      <c r="F200" s="226"/>
      <c r="G200" s="227" t="str">
        <f t="shared" si="44"/>
        <v/>
      </c>
      <c r="H200" s="228" t="str">
        <f t="shared" si="42"/>
        <v/>
      </c>
      <c r="I200" s="229"/>
      <c r="J200" s="167"/>
      <c r="K200" s="125"/>
      <c r="L200" s="230"/>
      <c r="M200" s="221"/>
      <c r="N200" s="231"/>
      <c r="O200" s="232"/>
      <c r="P200" s="233"/>
      <c r="Q200" s="234"/>
      <c r="R200" s="232"/>
      <c r="S200" s="233"/>
      <c r="T200" s="234"/>
      <c r="U200" s="232"/>
      <c r="V200" s="233"/>
      <c r="W200" s="234"/>
      <c r="X200" s="232"/>
      <c r="Y200" s="233"/>
      <c r="Z200" s="234"/>
      <c r="AA200" s="232"/>
      <c r="AB200" s="233"/>
      <c r="AC200" s="234"/>
      <c r="AD200" s="232"/>
      <c r="AE200" s="233"/>
      <c r="AF200" s="234"/>
      <c r="AG200" s="232"/>
      <c r="AH200" s="233"/>
      <c r="AI200" s="234"/>
      <c r="AJ200" s="232"/>
      <c r="AK200" s="233"/>
      <c r="AL200" s="234"/>
      <c r="AM200" s="232"/>
      <c r="AN200" s="233"/>
      <c r="AO200" s="234"/>
      <c r="AP200" s="130">
        <f t="shared" si="45"/>
        <v>0</v>
      </c>
      <c r="AQ200" s="235"/>
      <c r="AR200" s="235"/>
      <c r="AS200" s="67"/>
      <c r="AT200" s="172"/>
      <c r="AV200" s="145" t="str">
        <f t="shared" si="46"/>
        <v/>
      </c>
      <c r="AW200" s="145" t="str">
        <f t="shared" si="47"/>
        <v/>
      </c>
      <c r="AX200" s="145" t="str">
        <f t="shared" si="48"/>
        <v/>
      </c>
      <c r="AY200" s="145" t="str">
        <f t="shared" si="49"/>
        <v/>
      </c>
      <c r="AZ200" s="135">
        <f t="shared" si="50"/>
        <v>0</v>
      </c>
      <c r="BA200" s="145" t="str">
        <f t="shared" si="51"/>
        <v/>
      </c>
      <c r="BB200" s="145" t="str">
        <f t="shared" si="52"/>
        <v/>
      </c>
      <c r="BC200" s="145" t="str">
        <f t="shared" si="53"/>
        <v/>
      </c>
      <c r="BD200" s="145" t="str">
        <f t="shared" si="54"/>
        <v/>
      </c>
      <c r="BE200" s="145" t="str">
        <f t="shared" si="55"/>
        <v/>
      </c>
      <c r="BF200" s="135">
        <f t="shared" si="56"/>
        <v>0</v>
      </c>
      <c r="BG200" t="str">
        <f t="shared" si="65"/>
        <v/>
      </c>
      <c r="BH200" t="str">
        <f t="shared" si="65"/>
        <v/>
      </c>
      <c r="BI200" t="str">
        <f t="shared" si="65"/>
        <v/>
      </c>
      <c r="BJ200" t="str">
        <f t="shared" si="65"/>
        <v/>
      </c>
      <c r="BK200" t="str">
        <f t="shared" si="65"/>
        <v/>
      </c>
      <c r="BL200" t="str">
        <f t="shared" si="65"/>
        <v/>
      </c>
      <c r="BR200" t="str">
        <f t="shared" si="66"/>
        <v/>
      </c>
      <c r="BS200" t="str">
        <f t="shared" si="66"/>
        <v/>
      </c>
      <c r="BT200" t="str">
        <f t="shared" si="66"/>
        <v/>
      </c>
      <c r="BU200" t="str">
        <f t="shared" si="66"/>
        <v/>
      </c>
      <c r="BV200" t="str">
        <f t="shared" si="66"/>
        <v/>
      </c>
      <c r="BW200" t="str">
        <f t="shared" si="66"/>
        <v/>
      </c>
    </row>
    <row r="201" spans="2:75" ht="15.75" thickBot="1" x14ac:dyDescent="0.25">
      <c r="B201" s="224" t="str">
        <f t="shared" si="43"/>
        <v xml:space="preserve"> </v>
      </c>
      <c r="C201" s="67"/>
      <c r="D201" s="67"/>
      <c r="E201" s="225"/>
      <c r="F201" s="226"/>
      <c r="G201" s="227" t="str">
        <f t="shared" si="44"/>
        <v/>
      </c>
      <c r="H201" s="228" t="str">
        <f t="shared" si="42"/>
        <v/>
      </c>
      <c r="I201" s="229"/>
      <c r="J201" s="167"/>
      <c r="K201" s="125"/>
      <c r="L201" s="230"/>
      <c r="M201" s="221"/>
      <c r="N201" s="231"/>
      <c r="O201" s="232"/>
      <c r="P201" s="233"/>
      <c r="Q201" s="234"/>
      <c r="R201" s="232"/>
      <c r="S201" s="233"/>
      <c r="T201" s="234"/>
      <c r="U201" s="232"/>
      <c r="V201" s="233"/>
      <c r="W201" s="234"/>
      <c r="X201" s="232"/>
      <c r="Y201" s="233"/>
      <c r="Z201" s="234"/>
      <c r="AA201" s="232"/>
      <c r="AB201" s="233"/>
      <c r="AC201" s="234"/>
      <c r="AD201" s="232"/>
      <c r="AE201" s="233"/>
      <c r="AF201" s="234"/>
      <c r="AG201" s="232"/>
      <c r="AH201" s="233"/>
      <c r="AI201" s="234"/>
      <c r="AJ201" s="232"/>
      <c r="AK201" s="233"/>
      <c r="AL201" s="234"/>
      <c r="AM201" s="232"/>
      <c r="AN201" s="233"/>
      <c r="AO201" s="234"/>
      <c r="AP201" s="130">
        <f t="shared" si="45"/>
        <v>0</v>
      </c>
      <c r="AQ201" s="235"/>
      <c r="AR201" s="235"/>
      <c r="AS201" s="67"/>
      <c r="AT201" s="172"/>
      <c r="AV201" s="145" t="str">
        <f t="shared" si="46"/>
        <v/>
      </c>
      <c r="AW201" s="145" t="str">
        <f t="shared" si="47"/>
        <v/>
      </c>
      <c r="AX201" s="145" t="str">
        <f t="shared" si="48"/>
        <v/>
      </c>
      <c r="AY201" s="145" t="str">
        <f t="shared" si="49"/>
        <v/>
      </c>
      <c r="AZ201" s="135">
        <f t="shared" si="50"/>
        <v>0</v>
      </c>
      <c r="BA201" s="145" t="str">
        <f t="shared" si="51"/>
        <v/>
      </c>
      <c r="BB201" s="145" t="str">
        <f t="shared" si="52"/>
        <v/>
      </c>
      <c r="BC201" s="145" t="str">
        <f t="shared" si="53"/>
        <v/>
      </c>
      <c r="BD201" s="145" t="str">
        <f t="shared" si="54"/>
        <v/>
      </c>
      <c r="BE201" s="145" t="str">
        <f t="shared" si="55"/>
        <v/>
      </c>
      <c r="BF201" s="135">
        <f t="shared" si="56"/>
        <v>0</v>
      </c>
      <c r="BG201" t="str">
        <f t="shared" si="65"/>
        <v/>
      </c>
      <c r="BH201" t="str">
        <f t="shared" si="65"/>
        <v/>
      </c>
      <c r="BI201" t="str">
        <f t="shared" si="65"/>
        <v/>
      </c>
      <c r="BJ201" t="str">
        <f t="shared" si="65"/>
        <v/>
      </c>
      <c r="BK201" t="str">
        <f t="shared" si="65"/>
        <v/>
      </c>
      <c r="BL201" t="str">
        <f t="shared" si="65"/>
        <v/>
      </c>
      <c r="BR201" t="str">
        <f t="shared" si="66"/>
        <v/>
      </c>
      <c r="BS201" t="str">
        <f t="shared" si="66"/>
        <v/>
      </c>
      <c r="BT201" t="str">
        <f t="shared" si="66"/>
        <v/>
      </c>
      <c r="BU201" t="str">
        <f t="shared" si="66"/>
        <v/>
      </c>
      <c r="BV201" t="str">
        <f t="shared" si="66"/>
        <v/>
      </c>
      <c r="BW201" t="str">
        <f t="shared" si="66"/>
        <v/>
      </c>
    </row>
    <row r="202" spans="2:75" ht="15.75" thickBot="1" x14ac:dyDescent="0.25">
      <c r="B202" s="224" t="str">
        <f t="shared" si="43"/>
        <v xml:space="preserve"> </v>
      </c>
      <c r="C202" s="67"/>
      <c r="D202" s="67"/>
      <c r="E202" s="225"/>
      <c r="F202" s="226"/>
      <c r="G202" s="227" t="str">
        <f t="shared" si="44"/>
        <v/>
      </c>
      <c r="H202" s="228" t="str">
        <f t="shared" si="42"/>
        <v/>
      </c>
      <c r="I202" s="229"/>
      <c r="J202" s="167"/>
      <c r="K202" s="125"/>
      <c r="L202" s="230"/>
      <c r="M202" s="221"/>
      <c r="N202" s="231"/>
      <c r="O202" s="232"/>
      <c r="P202" s="233"/>
      <c r="Q202" s="234"/>
      <c r="R202" s="232"/>
      <c r="S202" s="233"/>
      <c r="T202" s="234"/>
      <c r="U202" s="232"/>
      <c r="V202" s="233"/>
      <c r="W202" s="234"/>
      <c r="X202" s="232"/>
      <c r="Y202" s="233"/>
      <c r="Z202" s="234"/>
      <c r="AA202" s="232"/>
      <c r="AB202" s="233"/>
      <c r="AC202" s="234"/>
      <c r="AD202" s="232"/>
      <c r="AE202" s="233"/>
      <c r="AF202" s="234"/>
      <c r="AG202" s="232"/>
      <c r="AH202" s="233"/>
      <c r="AI202" s="234"/>
      <c r="AJ202" s="232"/>
      <c r="AK202" s="233"/>
      <c r="AL202" s="234"/>
      <c r="AM202" s="232"/>
      <c r="AN202" s="233"/>
      <c r="AO202" s="234"/>
      <c r="AP202" s="130">
        <f t="shared" si="45"/>
        <v>0</v>
      </c>
      <c r="AQ202" s="235"/>
      <c r="AR202" s="235"/>
      <c r="AS202" s="67"/>
      <c r="AT202" s="172"/>
      <c r="AV202" s="145" t="str">
        <f t="shared" si="46"/>
        <v/>
      </c>
      <c r="AW202" s="145" t="str">
        <f t="shared" si="47"/>
        <v/>
      </c>
      <c r="AX202" s="145" t="str">
        <f t="shared" si="48"/>
        <v/>
      </c>
      <c r="AY202" s="145" t="str">
        <f t="shared" si="49"/>
        <v/>
      </c>
      <c r="AZ202" s="135">
        <f t="shared" si="50"/>
        <v>0</v>
      </c>
      <c r="BA202" s="145" t="str">
        <f t="shared" si="51"/>
        <v/>
      </c>
      <c r="BB202" s="145" t="str">
        <f t="shared" si="52"/>
        <v/>
      </c>
      <c r="BC202" s="145" t="str">
        <f t="shared" si="53"/>
        <v/>
      </c>
      <c r="BD202" s="145" t="str">
        <f t="shared" si="54"/>
        <v/>
      </c>
      <c r="BE202" s="145" t="str">
        <f t="shared" si="55"/>
        <v/>
      </c>
      <c r="BF202" s="135">
        <f t="shared" si="56"/>
        <v>0</v>
      </c>
      <c r="BG202" t="str">
        <f t="shared" si="65"/>
        <v/>
      </c>
      <c r="BH202" t="str">
        <f t="shared" si="65"/>
        <v/>
      </c>
      <c r="BI202" t="str">
        <f t="shared" si="65"/>
        <v/>
      </c>
      <c r="BJ202" t="str">
        <f t="shared" si="65"/>
        <v/>
      </c>
      <c r="BK202" t="str">
        <f t="shared" si="65"/>
        <v/>
      </c>
      <c r="BL202" t="str">
        <f t="shared" si="65"/>
        <v/>
      </c>
      <c r="BR202" t="str">
        <f t="shared" si="66"/>
        <v/>
      </c>
      <c r="BS202" t="str">
        <f t="shared" si="66"/>
        <v/>
      </c>
      <c r="BT202" t="str">
        <f t="shared" si="66"/>
        <v/>
      </c>
      <c r="BU202" t="str">
        <f t="shared" si="66"/>
        <v/>
      </c>
      <c r="BV202" t="str">
        <f t="shared" si="66"/>
        <v/>
      </c>
      <c r="BW202" t="str">
        <f t="shared" si="66"/>
        <v/>
      </c>
    </row>
    <row r="203" spans="2:75" ht="15.75" thickBot="1" x14ac:dyDescent="0.25">
      <c r="B203" s="224" t="str">
        <f t="shared" si="43"/>
        <v xml:space="preserve"> </v>
      </c>
      <c r="C203" s="67"/>
      <c r="D203" s="67"/>
      <c r="E203" s="225"/>
      <c r="F203" s="226"/>
      <c r="G203" s="227" t="str">
        <f t="shared" si="44"/>
        <v/>
      </c>
      <c r="H203" s="228" t="str">
        <f t="shared" si="42"/>
        <v/>
      </c>
      <c r="I203" s="229"/>
      <c r="J203" s="167"/>
      <c r="K203" s="125"/>
      <c r="L203" s="230"/>
      <c r="M203" s="221"/>
      <c r="N203" s="231"/>
      <c r="O203" s="232"/>
      <c r="P203" s="233"/>
      <c r="Q203" s="234"/>
      <c r="R203" s="232"/>
      <c r="S203" s="233"/>
      <c r="T203" s="234"/>
      <c r="U203" s="232"/>
      <c r="V203" s="233"/>
      <c r="W203" s="234"/>
      <c r="X203" s="232"/>
      <c r="Y203" s="233"/>
      <c r="Z203" s="234"/>
      <c r="AA203" s="232"/>
      <c r="AB203" s="233"/>
      <c r="AC203" s="234"/>
      <c r="AD203" s="232"/>
      <c r="AE203" s="233"/>
      <c r="AF203" s="234"/>
      <c r="AG203" s="232"/>
      <c r="AH203" s="233"/>
      <c r="AI203" s="234"/>
      <c r="AJ203" s="232"/>
      <c r="AK203" s="233"/>
      <c r="AL203" s="234"/>
      <c r="AM203" s="232"/>
      <c r="AN203" s="233"/>
      <c r="AO203" s="234"/>
      <c r="AP203" s="130">
        <f t="shared" si="45"/>
        <v>0</v>
      </c>
      <c r="AQ203" s="235"/>
      <c r="AR203" s="235"/>
      <c r="AS203" s="67"/>
      <c r="AT203" s="172"/>
      <c r="AV203" s="145" t="str">
        <f t="shared" si="46"/>
        <v/>
      </c>
      <c r="AW203" s="145" t="str">
        <f t="shared" si="47"/>
        <v/>
      </c>
      <c r="AX203" s="145" t="str">
        <f t="shared" si="48"/>
        <v/>
      </c>
      <c r="AY203" s="145" t="str">
        <f t="shared" si="49"/>
        <v/>
      </c>
      <c r="AZ203" s="135">
        <f t="shared" si="50"/>
        <v>0</v>
      </c>
      <c r="BA203" s="145" t="str">
        <f t="shared" si="51"/>
        <v/>
      </c>
      <c r="BB203" s="145" t="str">
        <f t="shared" si="52"/>
        <v/>
      </c>
      <c r="BC203" s="145" t="str">
        <f t="shared" si="53"/>
        <v/>
      </c>
      <c r="BD203" s="145" t="str">
        <f t="shared" si="54"/>
        <v/>
      </c>
      <c r="BE203" s="145" t="str">
        <f t="shared" si="55"/>
        <v/>
      </c>
      <c r="BF203" s="135">
        <f t="shared" si="56"/>
        <v>0</v>
      </c>
      <c r="BG203" t="str">
        <f t="shared" si="65"/>
        <v/>
      </c>
      <c r="BH203" t="str">
        <f t="shared" si="65"/>
        <v/>
      </c>
      <c r="BI203" t="str">
        <f t="shared" si="65"/>
        <v/>
      </c>
      <c r="BJ203" t="str">
        <f t="shared" si="65"/>
        <v/>
      </c>
      <c r="BK203" t="str">
        <f t="shared" si="65"/>
        <v/>
      </c>
      <c r="BL203" t="str">
        <f t="shared" si="65"/>
        <v/>
      </c>
      <c r="BR203" t="str">
        <f t="shared" si="66"/>
        <v/>
      </c>
      <c r="BS203" t="str">
        <f t="shared" si="66"/>
        <v/>
      </c>
      <c r="BT203" t="str">
        <f t="shared" si="66"/>
        <v/>
      </c>
      <c r="BU203" t="str">
        <f t="shared" si="66"/>
        <v/>
      </c>
      <c r="BV203" t="str">
        <f t="shared" si="66"/>
        <v/>
      </c>
      <c r="BW203" t="str">
        <f t="shared" si="66"/>
        <v/>
      </c>
    </row>
    <row r="204" spans="2:75" ht="15.75" thickBot="1" x14ac:dyDescent="0.25">
      <c r="B204" s="224" t="str">
        <f t="shared" si="43"/>
        <v xml:space="preserve"> </v>
      </c>
      <c r="C204" s="67"/>
      <c r="D204" s="67"/>
      <c r="E204" s="225"/>
      <c r="F204" s="226"/>
      <c r="G204" s="227" t="str">
        <f t="shared" si="44"/>
        <v/>
      </c>
      <c r="H204" s="228" t="str">
        <f t="shared" si="42"/>
        <v/>
      </c>
      <c r="I204" s="229"/>
      <c r="J204" s="167"/>
      <c r="K204" s="125"/>
      <c r="L204" s="230"/>
      <c r="M204" s="221"/>
      <c r="N204" s="231"/>
      <c r="O204" s="232"/>
      <c r="P204" s="233"/>
      <c r="Q204" s="234"/>
      <c r="R204" s="232"/>
      <c r="S204" s="233"/>
      <c r="T204" s="234"/>
      <c r="U204" s="232"/>
      <c r="V204" s="233"/>
      <c r="W204" s="234"/>
      <c r="X204" s="232"/>
      <c r="Y204" s="233"/>
      <c r="Z204" s="234"/>
      <c r="AA204" s="232"/>
      <c r="AB204" s="233"/>
      <c r="AC204" s="234"/>
      <c r="AD204" s="232"/>
      <c r="AE204" s="233"/>
      <c r="AF204" s="234"/>
      <c r="AG204" s="232"/>
      <c r="AH204" s="233"/>
      <c r="AI204" s="234"/>
      <c r="AJ204" s="232"/>
      <c r="AK204" s="233"/>
      <c r="AL204" s="234"/>
      <c r="AM204" s="232"/>
      <c r="AN204" s="233"/>
      <c r="AO204" s="234"/>
      <c r="AP204" s="130">
        <f t="shared" si="45"/>
        <v>0</v>
      </c>
      <c r="AQ204" s="235"/>
      <c r="AR204" s="235"/>
      <c r="AS204" s="67"/>
      <c r="AT204" s="172"/>
      <c r="AV204" s="145" t="str">
        <f t="shared" si="46"/>
        <v/>
      </c>
      <c r="AW204" s="145" t="str">
        <f t="shared" si="47"/>
        <v/>
      </c>
      <c r="AX204" s="145" t="str">
        <f t="shared" si="48"/>
        <v/>
      </c>
      <c r="AY204" s="145" t="str">
        <f t="shared" si="49"/>
        <v/>
      </c>
      <c r="AZ204" s="135">
        <f t="shared" si="50"/>
        <v>0</v>
      </c>
      <c r="BA204" s="145" t="str">
        <f t="shared" si="51"/>
        <v/>
      </c>
      <c r="BB204" s="145" t="str">
        <f t="shared" si="52"/>
        <v/>
      </c>
      <c r="BC204" s="145" t="str">
        <f t="shared" si="53"/>
        <v/>
      </c>
      <c r="BD204" s="145" t="str">
        <f t="shared" si="54"/>
        <v/>
      </c>
      <c r="BE204" s="145" t="str">
        <f t="shared" si="55"/>
        <v/>
      </c>
      <c r="BF204" s="135">
        <f t="shared" si="56"/>
        <v>0</v>
      </c>
      <c r="BG204" t="str">
        <f t="shared" si="65"/>
        <v/>
      </c>
      <c r="BH204" t="str">
        <f t="shared" si="65"/>
        <v/>
      </c>
      <c r="BI204" t="str">
        <f t="shared" si="65"/>
        <v/>
      </c>
      <c r="BJ204" t="str">
        <f t="shared" si="65"/>
        <v/>
      </c>
      <c r="BK204" t="str">
        <f t="shared" si="65"/>
        <v/>
      </c>
      <c r="BL204" t="str">
        <f t="shared" si="65"/>
        <v/>
      </c>
      <c r="BR204" t="str">
        <f t="shared" si="66"/>
        <v/>
      </c>
      <c r="BS204" t="str">
        <f t="shared" si="66"/>
        <v/>
      </c>
      <c r="BT204" t="str">
        <f t="shared" si="66"/>
        <v/>
      </c>
      <c r="BU204" t="str">
        <f t="shared" si="66"/>
        <v/>
      </c>
      <c r="BV204" t="str">
        <f t="shared" si="66"/>
        <v/>
      </c>
      <c r="BW204" t="str">
        <f t="shared" si="66"/>
        <v/>
      </c>
    </row>
    <row r="205" spans="2:75" ht="15.75" thickBot="1" x14ac:dyDescent="0.25">
      <c r="B205" s="224" t="str">
        <f t="shared" si="43"/>
        <v xml:space="preserve"> </v>
      </c>
      <c r="C205" s="67"/>
      <c r="D205" s="67"/>
      <c r="E205" s="225"/>
      <c r="F205" s="226"/>
      <c r="G205" s="227" t="str">
        <f t="shared" si="44"/>
        <v/>
      </c>
      <c r="H205" s="228" t="str">
        <f t="shared" si="42"/>
        <v/>
      </c>
      <c r="I205" s="229"/>
      <c r="J205" s="167"/>
      <c r="K205" s="125"/>
      <c r="L205" s="230"/>
      <c r="M205" s="221"/>
      <c r="N205" s="231"/>
      <c r="O205" s="232"/>
      <c r="P205" s="233"/>
      <c r="Q205" s="234"/>
      <c r="R205" s="232"/>
      <c r="S205" s="233"/>
      <c r="T205" s="234"/>
      <c r="U205" s="232"/>
      <c r="V205" s="233"/>
      <c r="W205" s="234"/>
      <c r="X205" s="232"/>
      <c r="Y205" s="233"/>
      <c r="Z205" s="234"/>
      <c r="AA205" s="232"/>
      <c r="AB205" s="233"/>
      <c r="AC205" s="234"/>
      <c r="AD205" s="232"/>
      <c r="AE205" s="233"/>
      <c r="AF205" s="234"/>
      <c r="AG205" s="232"/>
      <c r="AH205" s="233"/>
      <c r="AI205" s="234"/>
      <c r="AJ205" s="232"/>
      <c r="AK205" s="233"/>
      <c r="AL205" s="234"/>
      <c r="AM205" s="232"/>
      <c r="AN205" s="233"/>
      <c r="AO205" s="234"/>
      <c r="AP205" s="130">
        <f t="shared" si="45"/>
        <v>0</v>
      </c>
      <c r="AQ205" s="235"/>
      <c r="AR205" s="235"/>
      <c r="AS205" s="67"/>
      <c r="AT205" s="172"/>
      <c r="AV205" s="145" t="str">
        <f t="shared" si="46"/>
        <v/>
      </c>
      <c r="AW205" s="145" t="str">
        <f t="shared" si="47"/>
        <v/>
      </c>
      <c r="AX205" s="145" t="str">
        <f t="shared" si="48"/>
        <v/>
      </c>
      <c r="AY205" s="145" t="str">
        <f t="shared" si="49"/>
        <v/>
      </c>
      <c r="AZ205" s="135">
        <f t="shared" si="50"/>
        <v>0</v>
      </c>
      <c r="BA205" s="145" t="str">
        <f t="shared" si="51"/>
        <v/>
      </c>
      <c r="BB205" s="145" t="str">
        <f t="shared" si="52"/>
        <v/>
      </c>
      <c r="BC205" s="145" t="str">
        <f t="shared" si="53"/>
        <v/>
      </c>
      <c r="BD205" s="145" t="str">
        <f t="shared" si="54"/>
        <v/>
      </c>
      <c r="BE205" s="145" t="str">
        <f t="shared" si="55"/>
        <v/>
      </c>
      <c r="BF205" s="135">
        <f t="shared" si="56"/>
        <v>0</v>
      </c>
      <c r="BG205" t="str">
        <f t="shared" si="65"/>
        <v/>
      </c>
      <c r="BH205" t="str">
        <f t="shared" si="65"/>
        <v/>
      </c>
      <c r="BI205" t="str">
        <f t="shared" si="65"/>
        <v/>
      </c>
      <c r="BJ205" t="str">
        <f t="shared" si="65"/>
        <v/>
      </c>
      <c r="BK205" t="str">
        <f t="shared" si="65"/>
        <v/>
      </c>
      <c r="BL205" t="str">
        <f t="shared" si="65"/>
        <v/>
      </c>
      <c r="BR205" t="str">
        <f t="shared" si="66"/>
        <v/>
      </c>
      <c r="BS205" t="str">
        <f t="shared" si="66"/>
        <v/>
      </c>
      <c r="BT205" t="str">
        <f t="shared" si="66"/>
        <v/>
      </c>
      <c r="BU205" t="str">
        <f t="shared" si="66"/>
        <v/>
      </c>
      <c r="BV205" t="str">
        <f t="shared" si="66"/>
        <v/>
      </c>
      <c r="BW205" t="str">
        <f t="shared" si="66"/>
        <v/>
      </c>
    </row>
    <row r="206" spans="2:75" ht="15.75" thickBot="1" x14ac:dyDescent="0.25">
      <c r="B206" s="224" t="str">
        <f t="shared" si="43"/>
        <v xml:space="preserve"> </v>
      </c>
      <c r="C206" s="67"/>
      <c r="D206" s="67"/>
      <c r="E206" s="225"/>
      <c r="F206" s="226"/>
      <c r="G206" s="227" t="str">
        <f t="shared" si="44"/>
        <v/>
      </c>
      <c r="H206" s="228" t="str">
        <f t="shared" si="42"/>
        <v/>
      </c>
      <c r="I206" s="229"/>
      <c r="J206" s="167"/>
      <c r="K206" s="125"/>
      <c r="L206" s="230"/>
      <c r="M206" s="221"/>
      <c r="N206" s="231"/>
      <c r="O206" s="232"/>
      <c r="P206" s="233"/>
      <c r="Q206" s="234"/>
      <c r="R206" s="232"/>
      <c r="S206" s="233"/>
      <c r="T206" s="234"/>
      <c r="U206" s="232"/>
      <c r="V206" s="233"/>
      <c r="W206" s="234"/>
      <c r="X206" s="232"/>
      <c r="Y206" s="233"/>
      <c r="Z206" s="234"/>
      <c r="AA206" s="232"/>
      <c r="AB206" s="233"/>
      <c r="AC206" s="234"/>
      <c r="AD206" s="232"/>
      <c r="AE206" s="233"/>
      <c r="AF206" s="234"/>
      <c r="AG206" s="232"/>
      <c r="AH206" s="233"/>
      <c r="AI206" s="234"/>
      <c r="AJ206" s="232"/>
      <c r="AK206" s="233"/>
      <c r="AL206" s="234"/>
      <c r="AM206" s="232"/>
      <c r="AN206" s="233"/>
      <c r="AO206" s="234"/>
      <c r="AP206" s="130">
        <f t="shared" si="45"/>
        <v>0</v>
      </c>
      <c r="AQ206" s="235"/>
      <c r="AR206" s="235"/>
      <c r="AS206" s="67"/>
      <c r="AT206" s="172"/>
      <c r="AV206" s="145" t="str">
        <f t="shared" si="46"/>
        <v/>
      </c>
      <c r="AW206" s="145" t="str">
        <f t="shared" si="47"/>
        <v/>
      </c>
      <c r="AX206" s="145" t="str">
        <f t="shared" si="48"/>
        <v/>
      </c>
      <c r="AY206" s="145" t="str">
        <f t="shared" si="49"/>
        <v/>
      </c>
      <c r="AZ206" s="135">
        <f t="shared" si="50"/>
        <v>0</v>
      </c>
      <c r="BA206" s="145" t="str">
        <f t="shared" si="51"/>
        <v/>
      </c>
      <c r="BB206" s="145" t="str">
        <f t="shared" si="52"/>
        <v/>
      </c>
      <c r="BC206" s="145" t="str">
        <f t="shared" si="53"/>
        <v/>
      </c>
      <c r="BD206" s="145" t="str">
        <f t="shared" si="54"/>
        <v/>
      </c>
      <c r="BE206" s="145" t="str">
        <f t="shared" si="55"/>
        <v/>
      </c>
      <c r="BF206" s="135">
        <f t="shared" si="56"/>
        <v>0</v>
      </c>
      <c r="BG206" t="str">
        <f t="shared" si="65"/>
        <v/>
      </c>
      <c r="BH206" t="str">
        <f t="shared" si="65"/>
        <v/>
      </c>
      <c r="BI206" t="str">
        <f t="shared" si="65"/>
        <v/>
      </c>
      <c r="BJ206" t="str">
        <f t="shared" si="65"/>
        <v/>
      </c>
      <c r="BK206" t="str">
        <f t="shared" si="65"/>
        <v/>
      </c>
      <c r="BL206" t="str">
        <f t="shared" si="65"/>
        <v/>
      </c>
      <c r="BR206" t="str">
        <f t="shared" si="66"/>
        <v/>
      </c>
      <c r="BS206" t="str">
        <f t="shared" si="66"/>
        <v/>
      </c>
      <c r="BT206" t="str">
        <f t="shared" si="66"/>
        <v/>
      </c>
      <c r="BU206" t="str">
        <f t="shared" si="66"/>
        <v/>
      </c>
      <c r="BV206" t="str">
        <f t="shared" si="66"/>
        <v/>
      </c>
      <c r="BW206" t="str">
        <f t="shared" si="66"/>
        <v/>
      </c>
    </row>
    <row r="207" spans="2:75" ht="15.75" thickBot="1" x14ac:dyDescent="0.25">
      <c r="B207" s="224" t="str">
        <f t="shared" si="43"/>
        <v xml:space="preserve"> </v>
      </c>
      <c r="C207" s="67"/>
      <c r="D207" s="67"/>
      <c r="E207" s="225"/>
      <c r="F207" s="226"/>
      <c r="G207" s="227" t="str">
        <f t="shared" si="44"/>
        <v/>
      </c>
      <c r="H207" s="228" t="str">
        <f t="shared" si="42"/>
        <v/>
      </c>
      <c r="I207" s="229"/>
      <c r="J207" s="167"/>
      <c r="K207" s="125"/>
      <c r="L207" s="230"/>
      <c r="M207" s="221"/>
      <c r="N207" s="231"/>
      <c r="O207" s="232"/>
      <c r="P207" s="233"/>
      <c r="Q207" s="234"/>
      <c r="R207" s="232"/>
      <c r="S207" s="233"/>
      <c r="T207" s="234"/>
      <c r="U207" s="232"/>
      <c r="V207" s="233"/>
      <c r="W207" s="234"/>
      <c r="X207" s="232"/>
      <c r="Y207" s="233"/>
      <c r="Z207" s="234"/>
      <c r="AA207" s="232"/>
      <c r="AB207" s="233"/>
      <c r="AC207" s="234"/>
      <c r="AD207" s="232"/>
      <c r="AE207" s="233"/>
      <c r="AF207" s="234"/>
      <c r="AG207" s="232"/>
      <c r="AH207" s="233"/>
      <c r="AI207" s="234"/>
      <c r="AJ207" s="232"/>
      <c r="AK207" s="233"/>
      <c r="AL207" s="234"/>
      <c r="AM207" s="232"/>
      <c r="AN207" s="233"/>
      <c r="AO207" s="234"/>
      <c r="AP207" s="130">
        <f t="shared" si="45"/>
        <v>0</v>
      </c>
      <c r="AQ207" s="235"/>
      <c r="AR207" s="235"/>
      <c r="AS207" s="67"/>
      <c r="AT207" s="172"/>
      <c r="AV207" s="145" t="str">
        <f t="shared" si="46"/>
        <v/>
      </c>
      <c r="AW207" s="145" t="str">
        <f t="shared" si="47"/>
        <v/>
      </c>
      <c r="AX207" s="145" t="str">
        <f t="shared" si="48"/>
        <v/>
      </c>
      <c r="AY207" s="145" t="str">
        <f t="shared" si="49"/>
        <v/>
      </c>
      <c r="AZ207" s="135">
        <f t="shared" si="50"/>
        <v>0</v>
      </c>
      <c r="BA207" s="145" t="str">
        <f t="shared" si="51"/>
        <v/>
      </c>
      <c r="BB207" s="145" t="str">
        <f t="shared" si="52"/>
        <v/>
      </c>
      <c r="BC207" s="145" t="str">
        <f t="shared" si="53"/>
        <v/>
      </c>
      <c r="BD207" s="145" t="str">
        <f t="shared" si="54"/>
        <v/>
      </c>
      <c r="BE207" s="145" t="str">
        <f t="shared" si="55"/>
        <v/>
      </c>
      <c r="BF207" s="135">
        <f t="shared" si="56"/>
        <v>0</v>
      </c>
      <c r="BG207" t="str">
        <f t="shared" ref="BG207:BL216" si="67">IF($D207=0,"",IF(AND($G207=BG$85,$K207=BG$84)=TRUE,1,0))</f>
        <v/>
      </c>
      <c r="BH207" t="str">
        <f t="shared" si="67"/>
        <v/>
      </c>
      <c r="BI207" t="str">
        <f t="shared" si="67"/>
        <v/>
      </c>
      <c r="BJ207" t="str">
        <f t="shared" si="67"/>
        <v/>
      </c>
      <c r="BK207" t="str">
        <f t="shared" si="67"/>
        <v/>
      </c>
      <c r="BL207" t="str">
        <f t="shared" si="67"/>
        <v/>
      </c>
      <c r="BR207" t="str">
        <f t="shared" ref="BR207:BW216" si="68">IF($D207=0,"",IF(AND($H207=BR$85,$K207=BR$84)=TRUE,1,0))</f>
        <v/>
      </c>
      <c r="BS207" t="str">
        <f t="shared" si="68"/>
        <v/>
      </c>
      <c r="BT207" t="str">
        <f t="shared" si="68"/>
        <v/>
      </c>
      <c r="BU207" t="str">
        <f t="shared" si="68"/>
        <v/>
      </c>
      <c r="BV207" t="str">
        <f t="shared" si="68"/>
        <v/>
      </c>
      <c r="BW207" t="str">
        <f t="shared" si="68"/>
        <v/>
      </c>
    </row>
    <row r="208" spans="2:75" ht="15.75" thickBot="1" x14ac:dyDescent="0.25">
      <c r="B208" s="224" t="str">
        <f t="shared" si="43"/>
        <v xml:space="preserve"> </v>
      </c>
      <c r="C208" s="67"/>
      <c r="D208" s="67"/>
      <c r="E208" s="225"/>
      <c r="F208" s="226"/>
      <c r="G208" s="227" t="str">
        <f t="shared" si="44"/>
        <v/>
      </c>
      <c r="H208" s="228" t="str">
        <f t="shared" si="42"/>
        <v/>
      </c>
      <c r="I208" s="229"/>
      <c r="J208" s="167"/>
      <c r="K208" s="125"/>
      <c r="L208" s="230"/>
      <c r="M208" s="221"/>
      <c r="N208" s="231"/>
      <c r="O208" s="232"/>
      <c r="P208" s="233"/>
      <c r="Q208" s="234"/>
      <c r="R208" s="232"/>
      <c r="S208" s="233"/>
      <c r="T208" s="234"/>
      <c r="U208" s="232"/>
      <c r="V208" s="233"/>
      <c r="W208" s="234"/>
      <c r="X208" s="232"/>
      <c r="Y208" s="233"/>
      <c r="Z208" s="234"/>
      <c r="AA208" s="232"/>
      <c r="AB208" s="233"/>
      <c r="AC208" s="234"/>
      <c r="AD208" s="232"/>
      <c r="AE208" s="233"/>
      <c r="AF208" s="234"/>
      <c r="AG208" s="232"/>
      <c r="AH208" s="233"/>
      <c r="AI208" s="234"/>
      <c r="AJ208" s="232"/>
      <c r="AK208" s="233"/>
      <c r="AL208" s="234"/>
      <c r="AM208" s="232"/>
      <c r="AN208" s="233"/>
      <c r="AO208" s="234"/>
      <c r="AP208" s="130">
        <f t="shared" si="45"/>
        <v>0</v>
      </c>
      <c r="AQ208" s="235"/>
      <c r="AR208" s="235"/>
      <c r="AS208" s="67"/>
      <c r="AT208" s="172"/>
      <c r="AV208" s="145" t="str">
        <f t="shared" si="46"/>
        <v/>
      </c>
      <c r="AW208" s="145" t="str">
        <f t="shared" si="47"/>
        <v/>
      </c>
      <c r="AX208" s="145" t="str">
        <f t="shared" si="48"/>
        <v/>
      </c>
      <c r="AY208" s="145" t="str">
        <f t="shared" si="49"/>
        <v/>
      </c>
      <c r="AZ208" s="135">
        <f t="shared" si="50"/>
        <v>0</v>
      </c>
      <c r="BA208" s="145" t="str">
        <f t="shared" si="51"/>
        <v/>
      </c>
      <c r="BB208" s="145" t="str">
        <f t="shared" si="52"/>
        <v/>
      </c>
      <c r="BC208" s="145" t="str">
        <f t="shared" si="53"/>
        <v/>
      </c>
      <c r="BD208" s="145" t="str">
        <f t="shared" si="54"/>
        <v/>
      </c>
      <c r="BE208" s="145" t="str">
        <f t="shared" si="55"/>
        <v/>
      </c>
      <c r="BF208" s="135">
        <f t="shared" si="56"/>
        <v>0</v>
      </c>
      <c r="BG208" t="str">
        <f t="shared" si="67"/>
        <v/>
      </c>
      <c r="BH208" t="str">
        <f t="shared" si="67"/>
        <v/>
      </c>
      <c r="BI208" t="str">
        <f t="shared" si="67"/>
        <v/>
      </c>
      <c r="BJ208" t="str">
        <f t="shared" si="67"/>
        <v/>
      </c>
      <c r="BK208" t="str">
        <f t="shared" si="67"/>
        <v/>
      </c>
      <c r="BL208" t="str">
        <f t="shared" si="67"/>
        <v/>
      </c>
      <c r="BR208" t="str">
        <f t="shared" si="68"/>
        <v/>
      </c>
      <c r="BS208" t="str">
        <f t="shared" si="68"/>
        <v/>
      </c>
      <c r="BT208" t="str">
        <f t="shared" si="68"/>
        <v/>
      </c>
      <c r="BU208" t="str">
        <f t="shared" si="68"/>
        <v/>
      </c>
      <c r="BV208" t="str">
        <f t="shared" si="68"/>
        <v/>
      </c>
      <c r="BW208" t="str">
        <f t="shared" si="68"/>
        <v/>
      </c>
    </row>
    <row r="209" spans="2:75" ht="15.75" thickBot="1" x14ac:dyDescent="0.25">
      <c r="B209" s="224" t="str">
        <f t="shared" si="43"/>
        <v xml:space="preserve"> </v>
      </c>
      <c r="C209" s="67"/>
      <c r="D209" s="67"/>
      <c r="E209" s="225"/>
      <c r="F209" s="226"/>
      <c r="G209" s="227" t="str">
        <f t="shared" si="44"/>
        <v/>
      </c>
      <c r="H209" s="228" t="str">
        <f t="shared" si="42"/>
        <v/>
      </c>
      <c r="I209" s="229"/>
      <c r="J209" s="167"/>
      <c r="K209" s="125"/>
      <c r="L209" s="230"/>
      <c r="M209" s="221"/>
      <c r="N209" s="231"/>
      <c r="O209" s="232"/>
      <c r="P209" s="233"/>
      <c r="Q209" s="234"/>
      <c r="R209" s="232"/>
      <c r="S209" s="233"/>
      <c r="T209" s="234"/>
      <c r="U209" s="232"/>
      <c r="V209" s="233"/>
      <c r="W209" s="234"/>
      <c r="X209" s="232"/>
      <c r="Y209" s="233"/>
      <c r="Z209" s="234"/>
      <c r="AA209" s="232"/>
      <c r="AB209" s="233"/>
      <c r="AC209" s="234"/>
      <c r="AD209" s="232"/>
      <c r="AE209" s="233"/>
      <c r="AF209" s="234"/>
      <c r="AG209" s="232"/>
      <c r="AH209" s="233"/>
      <c r="AI209" s="234"/>
      <c r="AJ209" s="232"/>
      <c r="AK209" s="233"/>
      <c r="AL209" s="234"/>
      <c r="AM209" s="232"/>
      <c r="AN209" s="233"/>
      <c r="AO209" s="234"/>
      <c r="AP209" s="130">
        <f t="shared" si="45"/>
        <v>0</v>
      </c>
      <c r="AQ209" s="235"/>
      <c r="AR209" s="235"/>
      <c r="AS209" s="67"/>
      <c r="AT209" s="172"/>
      <c r="AV209" s="145" t="str">
        <f t="shared" si="46"/>
        <v/>
      </c>
      <c r="AW209" s="145" t="str">
        <f t="shared" si="47"/>
        <v/>
      </c>
      <c r="AX209" s="145" t="str">
        <f t="shared" si="48"/>
        <v/>
      </c>
      <c r="AY209" s="145" t="str">
        <f t="shared" si="49"/>
        <v/>
      </c>
      <c r="AZ209" s="135">
        <f t="shared" si="50"/>
        <v>0</v>
      </c>
      <c r="BA209" s="145" t="str">
        <f t="shared" si="51"/>
        <v/>
      </c>
      <c r="BB209" s="145" t="str">
        <f t="shared" si="52"/>
        <v/>
      </c>
      <c r="BC209" s="145" t="str">
        <f t="shared" si="53"/>
        <v/>
      </c>
      <c r="BD209" s="145" t="str">
        <f t="shared" si="54"/>
        <v/>
      </c>
      <c r="BE209" s="145" t="str">
        <f t="shared" si="55"/>
        <v/>
      </c>
      <c r="BF209" s="135">
        <f t="shared" si="56"/>
        <v>0</v>
      </c>
      <c r="BG209" t="str">
        <f t="shared" si="67"/>
        <v/>
      </c>
      <c r="BH209" t="str">
        <f t="shared" si="67"/>
        <v/>
      </c>
      <c r="BI209" t="str">
        <f t="shared" si="67"/>
        <v/>
      </c>
      <c r="BJ209" t="str">
        <f t="shared" si="67"/>
        <v/>
      </c>
      <c r="BK209" t="str">
        <f t="shared" si="67"/>
        <v/>
      </c>
      <c r="BL209" t="str">
        <f t="shared" si="67"/>
        <v/>
      </c>
      <c r="BR209" t="str">
        <f t="shared" si="68"/>
        <v/>
      </c>
      <c r="BS209" t="str">
        <f t="shared" si="68"/>
        <v/>
      </c>
      <c r="BT209" t="str">
        <f t="shared" si="68"/>
        <v/>
      </c>
      <c r="BU209" t="str">
        <f t="shared" si="68"/>
        <v/>
      </c>
      <c r="BV209" t="str">
        <f t="shared" si="68"/>
        <v/>
      </c>
      <c r="BW209" t="str">
        <f t="shared" si="68"/>
        <v/>
      </c>
    </row>
    <row r="210" spans="2:75" ht="15.75" thickBot="1" x14ac:dyDescent="0.25">
      <c r="B210" s="224" t="str">
        <f t="shared" si="43"/>
        <v xml:space="preserve"> </v>
      </c>
      <c r="C210" s="67"/>
      <c r="D210" s="67"/>
      <c r="E210" s="225"/>
      <c r="F210" s="226"/>
      <c r="G210" s="227" t="str">
        <f t="shared" si="44"/>
        <v/>
      </c>
      <c r="H210" s="228" t="str">
        <f t="shared" si="42"/>
        <v/>
      </c>
      <c r="I210" s="229"/>
      <c r="J210" s="167"/>
      <c r="K210" s="125"/>
      <c r="L210" s="230"/>
      <c r="M210" s="221"/>
      <c r="N210" s="231"/>
      <c r="O210" s="232"/>
      <c r="P210" s="233"/>
      <c r="Q210" s="234"/>
      <c r="R210" s="232"/>
      <c r="S210" s="233"/>
      <c r="T210" s="234"/>
      <c r="U210" s="232"/>
      <c r="V210" s="233"/>
      <c r="W210" s="234"/>
      <c r="X210" s="232"/>
      <c r="Y210" s="233"/>
      <c r="Z210" s="234"/>
      <c r="AA210" s="232"/>
      <c r="AB210" s="233"/>
      <c r="AC210" s="234"/>
      <c r="AD210" s="232"/>
      <c r="AE210" s="233"/>
      <c r="AF210" s="234"/>
      <c r="AG210" s="232"/>
      <c r="AH210" s="233"/>
      <c r="AI210" s="234"/>
      <c r="AJ210" s="232"/>
      <c r="AK210" s="233"/>
      <c r="AL210" s="234"/>
      <c r="AM210" s="232"/>
      <c r="AN210" s="233"/>
      <c r="AO210" s="234"/>
      <c r="AP210" s="130">
        <f t="shared" si="45"/>
        <v>0</v>
      </c>
      <c r="AQ210" s="235"/>
      <c r="AR210" s="235"/>
      <c r="AS210" s="67"/>
      <c r="AT210" s="172"/>
      <c r="AV210" s="145" t="str">
        <f t="shared" si="46"/>
        <v/>
      </c>
      <c r="AW210" s="145" t="str">
        <f t="shared" si="47"/>
        <v/>
      </c>
      <c r="AX210" s="145" t="str">
        <f t="shared" si="48"/>
        <v/>
      </c>
      <c r="AY210" s="145" t="str">
        <f t="shared" si="49"/>
        <v/>
      </c>
      <c r="AZ210" s="135">
        <f t="shared" si="50"/>
        <v>0</v>
      </c>
      <c r="BA210" s="145" t="str">
        <f t="shared" si="51"/>
        <v/>
      </c>
      <c r="BB210" s="145" t="str">
        <f t="shared" si="52"/>
        <v/>
      </c>
      <c r="BC210" s="145" t="str">
        <f t="shared" si="53"/>
        <v/>
      </c>
      <c r="BD210" s="145" t="str">
        <f t="shared" si="54"/>
        <v/>
      </c>
      <c r="BE210" s="145" t="str">
        <f t="shared" si="55"/>
        <v/>
      </c>
      <c r="BF210" s="135">
        <f t="shared" si="56"/>
        <v>0</v>
      </c>
      <c r="BG210" t="str">
        <f t="shared" si="67"/>
        <v/>
      </c>
      <c r="BH210" t="str">
        <f t="shared" si="67"/>
        <v/>
      </c>
      <c r="BI210" t="str">
        <f t="shared" si="67"/>
        <v/>
      </c>
      <c r="BJ210" t="str">
        <f t="shared" si="67"/>
        <v/>
      </c>
      <c r="BK210" t="str">
        <f t="shared" si="67"/>
        <v/>
      </c>
      <c r="BL210" t="str">
        <f t="shared" si="67"/>
        <v/>
      </c>
      <c r="BR210" t="str">
        <f t="shared" si="68"/>
        <v/>
      </c>
      <c r="BS210" t="str">
        <f t="shared" si="68"/>
        <v/>
      </c>
      <c r="BT210" t="str">
        <f t="shared" si="68"/>
        <v/>
      </c>
      <c r="BU210" t="str">
        <f t="shared" si="68"/>
        <v/>
      </c>
      <c r="BV210" t="str">
        <f t="shared" si="68"/>
        <v/>
      </c>
      <c r="BW210" t="str">
        <f t="shared" si="68"/>
        <v/>
      </c>
    </row>
    <row r="211" spans="2:75" ht="15.75" thickBot="1" x14ac:dyDescent="0.25">
      <c r="B211" s="224" t="str">
        <f t="shared" si="43"/>
        <v xml:space="preserve"> </v>
      </c>
      <c r="C211" s="67"/>
      <c r="D211" s="67"/>
      <c r="E211" s="225"/>
      <c r="F211" s="226"/>
      <c r="G211" s="227" t="str">
        <f t="shared" si="44"/>
        <v/>
      </c>
      <c r="H211" s="228" t="str">
        <f t="shared" si="42"/>
        <v/>
      </c>
      <c r="I211" s="229"/>
      <c r="J211" s="167"/>
      <c r="K211" s="125"/>
      <c r="L211" s="230"/>
      <c r="M211" s="221"/>
      <c r="N211" s="231"/>
      <c r="O211" s="232"/>
      <c r="P211" s="233"/>
      <c r="Q211" s="234"/>
      <c r="R211" s="232"/>
      <c r="S211" s="233"/>
      <c r="T211" s="234"/>
      <c r="U211" s="232"/>
      <c r="V211" s="233"/>
      <c r="W211" s="234"/>
      <c r="X211" s="232"/>
      <c r="Y211" s="233"/>
      <c r="Z211" s="234"/>
      <c r="AA211" s="232"/>
      <c r="AB211" s="233"/>
      <c r="AC211" s="234"/>
      <c r="AD211" s="232"/>
      <c r="AE211" s="233"/>
      <c r="AF211" s="234"/>
      <c r="AG211" s="232"/>
      <c r="AH211" s="233"/>
      <c r="AI211" s="234"/>
      <c r="AJ211" s="232"/>
      <c r="AK211" s="233"/>
      <c r="AL211" s="234"/>
      <c r="AM211" s="232"/>
      <c r="AN211" s="233"/>
      <c r="AO211" s="234"/>
      <c r="AP211" s="130">
        <f t="shared" si="45"/>
        <v>0</v>
      </c>
      <c r="AQ211" s="235"/>
      <c r="AR211" s="235"/>
      <c r="AS211" s="67"/>
      <c r="AT211" s="172"/>
      <c r="AV211" s="145" t="str">
        <f t="shared" si="46"/>
        <v/>
      </c>
      <c r="AW211" s="145" t="str">
        <f t="shared" si="47"/>
        <v/>
      </c>
      <c r="AX211" s="145" t="str">
        <f t="shared" si="48"/>
        <v/>
      </c>
      <c r="AY211" s="145" t="str">
        <f t="shared" si="49"/>
        <v/>
      </c>
      <c r="AZ211" s="135">
        <f t="shared" si="50"/>
        <v>0</v>
      </c>
      <c r="BA211" s="145" t="str">
        <f t="shared" si="51"/>
        <v/>
      </c>
      <c r="BB211" s="145" t="str">
        <f t="shared" si="52"/>
        <v/>
      </c>
      <c r="BC211" s="145" t="str">
        <f t="shared" si="53"/>
        <v/>
      </c>
      <c r="BD211" s="145" t="str">
        <f t="shared" si="54"/>
        <v/>
      </c>
      <c r="BE211" s="145" t="str">
        <f t="shared" si="55"/>
        <v/>
      </c>
      <c r="BF211" s="135">
        <f t="shared" si="56"/>
        <v>0</v>
      </c>
      <c r="BG211" t="str">
        <f t="shared" si="67"/>
        <v/>
      </c>
      <c r="BH211" t="str">
        <f t="shared" si="67"/>
        <v/>
      </c>
      <c r="BI211" t="str">
        <f t="shared" si="67"/>
        <v/>
      </c>
      <c r="BJ211" t="str">
        <f t="shared" si="67"/>
        <v/>
      </c>
      <c r="BK211" t="str">
        <f t="shared" si="67"/>
        <v/>
      </c>
      <c r="BL211" t="str">
        <f t="shared" si="67"/>
        <v/>
      </c>
      <c r="BR211" t="str">
        <f t="shared" si="68"/>
        <v/>
      </c>
      <c r="BS211" t="str">
        <f t="shared" si="68"/>
        <v/>
      </c>
      <c r="BT211" t="str">
        <f t="shared" si="68"/>
        <v/>
      </c>
      <c r="BU211" t="str">
        <f t="shared" si="68"/>
        <v/>
      </c>
      <c r="BV211" t="str">
        <f t="shared" si="68"/>
        <v/>
      </c>
      <c r="BW211" t="str">
        <f t="shared" si="68"/>
        <v/>
      </c>
    </row>
    <row r="212" spans="2:75" ht="15.75" thickBot="1" x14ac:dyDescent="0.25">
      <c r="B212" s="224" t="str">
        <f t="shared" si="43"/>
        <v xml:space="preserve"> </v>
      </c>
      <c r="C212" s="67"/>
      <c r="D212" s="67"/>
      <c r="E212" s="225"/>
      <c r="F212" s="226"/>
      <c r="G212" s="227" t="str">
        <f t="shared" si="44"/>
        <v/>
      </c>
      <c r="H212" s="228" t="str">
        <f t="shared" si="42"/>
        <v/>
      </c>
      <c r="I212" s="229"/>
      <c r="J212" s="167"/>
      <c r="K212" s="125"/>
      <c r="L212" s="230"/>
      <c r="M212" s="221"/>
      <c r="N212" s="231"/>
      <c r="O212" s="232"/>
      <c r="P212" s="233"/>
      <c r="Q212" s="234"/>
      <c r="R212" s="232"/>
      <c r="S212" s="233"/>
      <c r="T212" s="234"/>
      <c r="U212" s="232"/>
      <c r="V212" s="233"/>
      <c r="W212" s="234"/>
      <c r="X212" s="232"/>
      <c r="Y212" s="233"/>
      <c r="Z212" s="234"/>
      <c r="AA212" s="232"/>
      <c r="AB212" s="233"/>
      <c r="AC212" s="234"/>
      <c r="AD212" s="232"/>
      <c r="AE212" s="233"/>
      <c r="AF212" s="234"/>
      <c r="AG212" s="232"/>
      <c r="AH212" s="233"/>
      <c r="AI212" s="234"/>
      <c r="AJ212" s="232"/>
      <c r="AK212" s="233"/>
      <c r="AL212" s="234"/>
      <c r="AM212" s="232"/>
      <c r="AN212" s="233"/>
      <c r="AO212" s="234"/>
      <c r="AP212" s="130">
        <f t="shared" si="45"/>
        <v>0</v>
      </c>
      <c r="AQ212" s="235"/>
      <c r="AR212" s="235"/>
      <c r="AS212" s="67"/>
      <c r="AT212" s="172"/>
      <c r="AV212" s="145" t="str">
        <f t="shared" si="46"/>
        <v/>
      </c>
      <c r="AW212" s="145" t="str">
        <f t="shared" si="47"/>
        <v/>
      </c>
      <c r="AX212" s="145" t="str">
        <f t="shared" si="48"/>
        <v/>
      </c>
      <c r="AY212" s="145" t="str">
        <f t="shared" si="49"/>
        <v/>
      </c>
      <c r="AZ212" s="135">
        <f t="shared" si="50"/>
        <v>0</v>
      </c>
      <c r="BA212" s="145" t="str">
        <f t="shared" si="51"/>
        <v/>
      </c>
      <c r="BB212" s="145" t="str">
        <f t="shared" si="52"/>
        <v/>
      </c>
      <c r="BC212" s="145" t="str">
        <f t="shared" si="53"/>
        <v/>
      </c>
      <c r="BD212" s="145" t="str">
        <f t="shared" si="54"/>
        <v/>
      </c>
      <c r="BE212" s="145" t="str">
        <f t="shared" si="55"/>
        <v/>
      </c>
      <c r="BF212" s="135">
        <f t="shared" si="56"/>
        <v>0</v>
      </c>
      <c r="BG212" t="str">
        <f t="shared" si="67"/>
        <v/>
      </c>
      <c r="BH212" t="str">
        <f t="shared" si="67"/>
        <v/>
      </c>
      <c r="BI212" t="str">
        <f t="shared" si="67"/>
        <v/>
      </c>
      <c r="BJ212" t="str">
        <f t="shared" si="67"/>
        <v/>
      </c>
      <c r="BK212" t="str">
        <f t="shared" si="67"/>
        <v/>
      </c>
      <c r="BL212" t="str">
        <f t="shared" si="67"/>
        <v/>
      </c>
      <c r="BR212" t="str">
        <f t="shared" si="68"/>
        <v/>
      </c>
      <c r="BS212" t="str">
        <f t="shared" si="68"/>
        <v/>
      </c>
      <c r="BT212" t="str">
        <f t="shared" si="68"/>
        <v/>
      </c>
      <c r="BU212" t="str">
        <f t="shared" si="68"/>
        <v/>
      </c>
      <c r="BV212" t="str">
        <f t="shared" si="68"/>
        <v/>
      </c>
      <c r="BW212" t="str">
        <f t="shared" si="68"/>
        <v/>
      </c>
    </row>
    <row r="213" spans="2:75" ht="15.75" thickBot="1" x14ac:dyDescent="0.25">
      <c r="B213" s="224" t="str">
        <f t="shared" si="43"/>
        <v xml:space="preserve"> </v>
      </c>
      <c r="C213" s="67"/>
      <c r="D213" s="67"/>
      <c r="E213" s="225"/>
      <c r="F213" s="226"/>
      <c r="G213" s="227" t="str">
        <f t="shared" si="44"/>
        <v/>
      </c>
      <c r="H213" s="228" t="str">
        <f t="shared" si="42"/>
        <v/>
      </c>
      <c r="I213" s="229"/>
      <c r="J213" s="167"/>
      <c r="K213" s="125"/>
      <c r="L213" s="230"/>
      <c r="M213" s="221"/>
      <c r="N213" s="231"/>
      <c r="O213" s="232"/>
      <c r="P213" s="233"/>
      <c r="Q213" s="234"/>
      <c r="R213" s="232"/>
      <c r="S213" s="233"/>
      <c r="T213" s="234"/>
      <c r="U213" s="232"/>
      <c r="V213" s="233"/>
      <c r="W213" s="234"/>
      <c r="X213" s="232"/>
      <c r="Y213" s="233"/>
      <c r="Z213" s="234"/>
      <c r="AA213" s="232"/>
      <c r="AB213" s="233"/>
      <c r="AC213" s="234"/>
      <c r="AD213" s="232"/>
      <c r="AE213" s="233"/>
      <c r="AF213" s="234"/>
      <c r="AG213" s="232"/>
      <c r="AH213" s="233"/>
      <c r="AI213" s="234"/>
      <c r="AJ213" s="232"/>
      <c r="AK213" s="233"/>
      <c r="AL213" s="234"/>
      <c r="AM213" s="232"/>
      <c r="AN213" s="233"/>
      <c r="AO213" s="234"/>
      <c r="AP213" s="130">
        <f t="shared" si="45"/>
        <v>0</v>
      </c>
      <c r="AQ213" s="235"/>
      <c r="AR213" s="235"/>
      <c r="AS213" s="67"/>
      <c r="AT213" s="172"/>
      <c r="AV213" s="145" t="str">
        <f t="shared" si="46"/>
        <v/>
      </c>
      <c r="AW213" s="145" t="str">
        <f t="shared" si="47"/>
        <v/>
      </c>
      <c r="AX213" s="145" t="str">
        <f t="shared" si="48"/>
        <v/>
      </c>
      <c r="AY213" s="145" t="str">
        <f t="shared" si="49"/>
        <v/>
      </c>
      <c r="AZ213" s="135">
        <f t="shared" si="50"/>
        <v>0</v>
      </c>
      <c r="BA213" s="145" t="str">
        <f t="shared" si="51"/>
        <v/>
      </c>
      <c r="BB213" s="145" t="str">
        <f t="shared" si="52"/>
        <v/>
      </c>
      <c r="BC213" s="145" t="str">
        <f t="shared" si="53"/>
        <v/>
      </c>
      <c r="BD213" s="145" t="str">
        <f t="shared" si="54"/>
        <v/>
      </c>
      <c r="BE213" s="145" t="str">
        <f t="shared" si="55"/>
        <v/>
      </c>
      <c r="BF213" s="135">
        <f t="shared" si="56"/>
        <v>0</v>
      </c>
      <c r="BG213" t="str">
        <f t="shared" si="67"/>
        <v/>
      </c>
      <c r="BH213" t="str">
        <f t="shared" si="67"/>
        <v/>
      </c>
      <c r="BI213" t="str">
        <f t="shared" si="67"/>
        <v/>
      </c>
      <c r="BJ213" t="str">
        <f t="shared" si="67"/>
        <v/>
      </c>
      <c r="BK213" t="str">
        <f t="shared" si="67"/>
        <v/>
      </c>
      <c r="BL213" t="str">
        <f t="shared" si="67"/>
        <v/>
      </c>
      <c r="BR213" t="str">
        <f t="shared" si="68"/>
        <v/>
      </c>
      <c r="BS213" t="str">
        <f t="shared" si="68"/>
        <v/>
      </c>
      <c r="BT213" t="str">
        <f t="shared" si="68"/>
        <v/>
      </c>
      <c r="BU213" t="str">
        <f t="shared" si="68"/>
        <v/>
      </c>
      <c r="BV213" t="str">
        <f t="shared" si="68"/>
        <v/>
      </c>
      <c r="BW213" t="str">
        <f t="shared" si="68"/>
        <v/>
      </c>
    </row>
    <row r="214" spans="2:75" ht="15.75" thickBot="1" x14ac:dyDescent="0.25">
      <c r="B214" s="224" t="str">
        <f t="shared" si="43"/>
        <v xml:space="preserve"> </v>
      </c>
      <c r="C214" s="67"/>
      <c r="D214" s="67"/>
      <c r="E214" s="225"/>
      <c r="F214" s="226"/>
      <c r="G214" s="227" t="str">
        <f t="shared" si="44"/>
        <v/>
      </c>
      <c r="H214" s="228" t="str">
        <f t="shared" si="42"/>
        <v/>
      </c>
      <c r="I214" s="229"/>
      <c r="J214" s="167"/>
      <c r="K214" s="125"/>
      <c r="L214" s="230"/>
      <c r="M214" s="221"/>
      <c r="N214" s="231"/>
      <c r="O214" s="232"/>
      <c r="P214" s="233"/>
      <c r="Q214" s="234"/>
      <c r="R214" s="232"/>
      <c r="S214" s="233"/>
      <c r="T214" s="234"/>
      <c r="U214" s="232"/>
      <c r="V214" s="233"/>
      <c r="W214" s="234"/>
      <c r="X214" s="232"/>
      <c r="Y214" s="233"/>
      <c r="Z214" s="234"/>
      <c r="AA214" s="232"/>
      <c r="AB214" s="233"/>
      <c r="AC214" s="234"/>
      <c r="AD214" s="232"/>
      <c r="AE214" s="233"/>
      <c r="AF214" s="234"/>
      <c r="AG214" s="232"/>
      <c r="AH214" s="233"/>
      <c r="AI214" s="234"/>
      <c r="AJ214" s="232"/>
      <c r="AK214" s="233"/>
      <c r="AL214" s="234"/>
      <c r="AM214" s="232"/>
      <c r="AN214" s="233"/>
      <c r="AO214" s="234"/>
      <c r="AP214" s="130">
        <f t="shared" si="45"/>
        <v>0</v>
      </c>
      <c r="AQ214" s="235"/>
      <c r="AR214" s="235"/>
      <c r="AS214" s="67"/>
      <c r="AT214" s="172"/>
      <c r="AV214" s="145" t="str">
        <f t="shared" si="46"/>
        <v/>
      </c>
      <c r="AW214" s="145" t="str">
        <f t="shared" si="47"/>
        <v/>
      </c>
      <c r="AX214" s="145" t="str">
        <f t="shared" si="48"/>
        <v/>
      </c>
      <c r="AY214" s="145" t="str">
        <f t="shared" si="49"/>
        <v/>
      </c>
      <c r="AZ214" s="135">
        <f t="shared" si="50"/>
        <v>0</v>
      </c>
      <c r="BA214" s="145" t="str">
        <f t="shared" si="51"/>
        <v/>
      </c>
      <c r="BB214" s="145" t="str">
        <f t="shared" si="52"/>
        <v/>
      </c>
      <c r="BC214" s="145" t="str">
        <f t="shared" si="53"/>
        <v/>
      </c>
      <c r="BD214" s="145" t="str">
        <f t="shared" si="54"/>
        <v/>
      </c>
      <c r="BE214" s="145" t="str">
        <f t="shared" si="55"/>
        <v/>
      </c>
      <c r="BF214" s="135">
        <f t="shared" si="56"/>
        <v>0</v>
      </c>
      <c r="BG214" t="str">
        <f t="shared" si="67"/>
        <v/>
      </c>
      <c r="BH214" t="str">
        <f t="shared" si="67"/>
        <v/>
      </c>
      <c r="BI214" t="str">
        <f t="shared" si="67"/>
        <v/>
      </c>
      <c r="BJ214" t="str">
        <f t="shared" si="67"/>
        <v/>
      </c>
      <c r="BK214" t="str">
        <f t="shared" si="67"/>
        <v/>
      </c>
      <c r="BL214" t="str">
        <f t="shared" si="67"/>
        <v/>
      </c>
      <c r="BR214" t="str">
        <f t="shared" si="68"/>
        <v/>
      </c>
      <c r="BS214" t="str">
        <f t="shared" si="68"/>
        <v/>
      </c>
      <c r="BT214" t="str">
        <f t="shared" si="68"/>
        <v/>
      </c>
      <c r="BU214" t="str">
        <f t="shared" si="68"/>
        <v/>
      </c>
      <c r="BV214" t="str">
        <f t="shared" si="68"/>
        <v/>
      </c>
      <c r="BW214" t="str">
        <f t="shared" si="68"/>
        <v/>
      </c>
    </row>
    <row r="215" spans="2:75" ht="15.75" thickBot="1" x14ac:dyDescent="0.25">
      <c r="B215" s="224" t="str">
        <f t="shared" si="43"/>
        <v xml:space="preserve"> </v>
      </c>
      <c r="C215" s="67"/>
      <c r="D215" s="67"/>
      <c r="E215" s="225"/>
      <c r="F215" s="226"/>
      <c r="G215" s="227" t="str">
        <f t="shared" si="44"/>
        <v/>
      </c>
      <c r="H215" s="228" t="str">
        <f t="shared" ref="H215:H278" si="69">IF(F215="","",VLOOKUP($G215,Category,IF($F215=$C$73,2,IF($F215=$D$73,3,IF($F215=$E$73,4,IF($F215=$F$73,5,"")))),FALSE))</f>
        <v/>
      </c>
      <c r="I215" s="229"/>
      <c r="J215" s="167"/>
      <c r="K215" s="125"/>
      <c r="L215" s="230"/>
      <c r="M215" s="221"/>
      <c r="N215" s="231"/>
      <c r="O215" s="232"/>
      <c r="P215" s="233"/>
      <c r="Q215" s="234"/>
      <c r="R215" s="232"/>
      <c r="S215" s="233"/>
      <c r="T215" s="234"/>
      <c r="U215" s="232"/>
      <c r="V215" s="233"/>
      <c r="W215" s="234"/>
      <c r="X215" s="232"/>
      <c r="Y215" s="233"/>
      <c r="Z215" s="234"/>
      <c r="AA215" s="232"/>
      <c r="AB215" s="233"/>
      <c r="AC215" s="234"/>
      <c r="AD215" s="232"/>
      <c r="AE215" s="233"/>
      <c r="AF215" s="234"/>
      <c r="AG215" s="232"/>
      <c r="AH215" s="233"/>
      <c r="AI215" s="234"/>
      <c r="AJ215" s="232"/>
      <c r="AK215" s="233"/>
      <c r="AL215" s="234"/>
      <c r="AM215" s="232"/>
      <c r="AN215" s="233"/>
      <c r="AO215" s="234"/>
      <c r="AP215" s="130">
        <f t="shared" si="45"/>
        <v>0</v>
      </c>
      <c r="AQ215" s="235"/>
      <c r="AR215" s="235"/>
      <c r="AS215" s="67"/>
      <c r="AT215" s="172"/>
      <c r="AV215" s="145" t="str">
        <f t="shared" si="46"/>
        <v/>
      </c>
      <c r="AW215" s="145" t="str">
        <f t="shared" si="47"/>
        <v/>
      </c>
      <c r="AX215" s="145" t="str">
        <f t="shared" si="48"/>
        <v/>
      </c>
      <c r="AY215" s="145" t="str">
        <f t="shared" si="49"/>
        <v/>
      </c>
      <c r="AZ215" s="135">
        <f t="shared" si="50"/>
        <v>0</v>
      </c>
      <c r="BA215" s="145" t="str">
        <f t="shared" si="51"/>
        <v/>
      </c>
      <c r="BB215" s="145" t="str">
        <f t="shared" si="52"/>
        <v/>
      </c>
      <c r="BC215" s="145" t="str">
        <f t="shared" si="53"/>
        <v/>
      </c>
      <c r="BD215" s="145" t="str">
        <f t="shared" si="54"/>
        <v/>
      </c>
      <c r="BE215" s="145" t="str">
        <f t="shared" si="55"/>
        <v/>
      </c>
      <c r="BF215" s="135">
        <f t="shared" si="56"/>
        <v>0</v>
      </c>
      <c r="BG215" t="str">
        <f t="shared" si="67"/>
        <v/>
      </c>
      <c r="BH215" t="str">
        <f t="shared" si="67"/>
        <v/>
      </c>
      <c r="BI215" t="str">
        <f t="shared" si="67"/>
        <v/>
      </c>
      <c r="BJ215" t="str">
        <f t="shared" si="67"/>
        <v/>
      </c>
      <c r="BK215" t="str">
        <f t="shared" si="67"/>
        <v/>
      </c>
      <c r="BL215" t="str">
        <f t="shared" si="67"/>
        <v/>
      </c>
      <c r="BR215" t="str">
        <f t="shared" si="68"/>
        <v/>
      </c>
      <c r="BS215" t="str">
        <f t="shared" si="68"/>
        <v/>
      </c>
      <c r="BT215" t="str">
        <f t="shared" si="68"/>
        <v/>
      </c>
      <c r="BU215" t="str">
        <f t="shared" si="68"/>
        <v/>
      </c>
      <c r="BV215" t="str">
        <f t="shared" si="68"/>
        <v/>
      </c>
      <c r="BW215" t="str">
        <f t="shared" si="68"/>
        <v/>
      </c>
    </row>
    <row r="216" spans="2:75" ht="15.75" thickBot="1" x14ac:dyDescent="0.25">
      <c r="B216" s="224" t="str">
        <f t="shared" ref="B216:B279" si="70">IF(E216&gt;0,B215+1," ")</f>
        <v xml:space="preserve"> </v>
      </c>
      <c r="C216" s="67"/>
      <c r="D216" s="67"/>
      <c r="E216" s="225"/>
      <c r="F216" s="226"/>
      <c r="G216" s="227" t="str">
        <f t="shared" ref="G216:G279" si="71">IF($E216="","",IF($E216&lt;5,"Check Height",IF($E216&lt;12,"Small",IF($E216&gt;30,"Large","Medium"))))</f>
        <v/>
      </c>
      <c r="H216" s="228" t="str">
        <f t="shared" si="69"/>
        <v/>
      </c>
      <c r="I216" s="229"/>
      <c r="J216" s="167"/>
      <c r="K216" s="125"/>
      <c r="L216" s="230"/>
      <c r="M216" s="221"/>
      <c r="N216" s="231"/>
      <c r="O216" s="232"/>
      <c r="P216" s="233"/>
      <c r="Q216" s="234"/>
      <c r="R216" s="232"/>
      <c r="S216" s="233"/>
      <c r="T216" s="234"/>
      <c r="U216" s="232"/>
      <c r="V216" s="233"/>
      <c r="W216" s="234"/>
      <c r="X216" s="232"/>
      <c r="Y216" s="233"/>
      <c r="Z216" s="234"/>
      <c r="AA216" s="232"/>
      <c r="AB216" s="233"/>
      <c r="AC216" s="234"/>
      <c r="AD216" s="232"/>
      <c r="AE216" s="233"/>
      <c r="AF216" s="234"/>
      <c r="AG216" s="232"/>
      <c r="AH216" s="233"/>
      <c r="AI216" s="234"/>
      <c r="AJ216" s="232"/>
      <c r="AK216" s="233"/>
      <c r="AL216" s="234"/>
      <c r="AM216" s="232"/>
      <c r="AN216" s="233"/>
      <c r="AO216" s="234"/>
      <c r="AP216" s="130">
        <f t="shared" ref="AP216:AP279" si="72">SUMIF($O$85:$AO$85,"Dur",O216:AO216)</f>
        <v>0</v>
      </c>
      <c r="AQ216" s="235"/>
      <c r="AR216" s="235"/>
      <c r="AS216" s="67"/>
      <c r="AT216" s="172"/>
      <c r="AV216" s="145" t="str">
        <f t="shared" ref="AV216:AV279" si="73">IF(D216="","",(COUNTIF($AN216,AV$84)+COUNTIF($AK216,AV$84)+COUNTIF($AH216,AV$84)+COUNTIF($AE216,AV$84)+COUNTIF($AB216,AV$84)+COUNTIF($Y216,AV$84)+COUNTIF($V216,AV$84)+COUNTIF($S216,AV$84)+COUNTIF($P216,AV$84))/(9-(COUNTIF($AN216,"")+COUNTIF($AK216,"")+COUNTIF($AH216,"")+COUNTIF($AE216,"")+COUNTIF($AB216,"")+COUNTIF($Y216,"")+COUNTIF($V216,"")+COUNTIF($S216,"")+COUNTIF($P216,""))))</f>
        <v/>
      </c>
      <c r="AW216" s="145" t="str">
        <f t="shared" ref="AW216:AW279" si="74">IF(E216="","",(COUNTIF($AN216,AW$84)+COUNTIF($AK216,AW$84)+COUNTIF($AH216,AW$84)+COUNTIF($AE216,AW$84)+COUNTIF($AB216,AW$84)+COUNTIF($Y216,AW$84)+COUNTIF($V216,AW$84)+COUNTIF($S216,AW$84)+COUNTIF($P216,AW$84))/(9-(COUNTIF($AN216,"")+COUNTIF($AK216,"")+COUNTIF($AH216,"")+COUNTIF($AE216,"")+COUNTIF($AB216,"")+COUNTIF($Y216,"")+COUNTIF($V216,"")+COUNTIF($S216,"")+COUNTIF($P216,""))))</f>
        <v/>
      </c>
      <c r="AX216" s="145" t="str">
        <f t="shared" ref="AX216:AX279" si="75">IF(F216="","",(COUNTIF($AN216,AX$84)+COUNTIF($AK216,AX$84)+COUNTIF($AH216,AX$84)+COUNTIF($AE216,AX$84)+COUNTIF($AB216,AX$84)+COUNTIF($Y216,AX$84)+COUNTIF($V216,AX$84)+COUNTIF($S216,AX$84)+COUNTIF($P216,AX$84))/(9-(COUNTIF($AN216,"")+COUNTIF($AK216,"")+COUNTIF($AH216,"")+COUNTIF($AE216,"")+COUNTIF($AB216,"")+COUNTIF($Y216,"")+COUNTIF($V216,"")+COUNTIF($S216,"")+COUNTIF($P216,""))))</f>
        <v/>
      </c>
      <c r="AY216" s="145" t="str">
        <f t="shared" ref="AY216:AY279" si="76">IF(G216="","",(COUNTIF($AN216,AY$84)+COUNTIF($AK216,AY$84)+COUNTIF($AH216,AY$84)+COUNTIF($AE216,AY$84)+COUNTIF($AB216,AY$84)+COUNTIF($Y216,AY$84)+COUNTIF($V216,AY$84)+COUNTIF($S216,AY$84)+COUNTIF($P216,AY$84))/(9-(COUNTIF($AN216,"")+COUNTIF($AK216,"")+COUNTIF($AH216,"")+COUNTIF($AE216,"")+COUNTIF($AB216,"")+COUNTIF($Y216,"")+COUNTIF($V216,"")+COUNTIF($S216,"")+COUNTIF($P216,""))))</f>
        <v/>
      </c>
      <c r="AZ216" s="135">
        <f t="shared" ref="AZ216:AZ279" si="77">SUM(AV216:AY216)</f>
        <v>0</v>
      </c>
      <c r="BA216" s="145" t="str">
        <f t="shared" ref="BA216:BA279" si="78">IF(D216="","",(COUNTIF($AM216,BA$84)+COUNTIF($AJ216,BA$84)+COUNTIF($AG216,BA$84)+COUNTIF($AD216,BA$84)+COUNTIF($AA216,BA$84)+COUNTIF($X216,BA$84)+COUNTIF($U216,BA$84)+COUNTIF($R216,BA$84)+COUNTIF($O216,BA$84))/(9-(COUNTIF($AM216,"")+COUNTIF($AJ216,"")+COUNTIF($AG216,"")+COUNTIF($AD216,"")+COUNTIF($AA216,"")+COUNTIF($X216,"")+COUNTIF($U216,"")+COUNTIF($R216,"")+COUNTIF($O216,""))))</f>
        <v/>
      </c>
      <c r="BB216" s="145" t="str">
        <f t="shared" ref="BB216:BB279" si="79">IF(E216="","",(COUNTIF($AM216,BB$84)+COUNTIF($AJ216,BB$84)+COUNTIF($AG216,BB$84)+COUNTIF($AD216,BB$84)+COUNTIF($AA216,BB$84)+COUNTIF($X216,BB$84)+COUNTIF($U216,BB$84)+COUNTIF($R216,BB$84)+COUNTIF($O216,BB$84))/(9-(COUNTIF($AM216,"")+COUNTIF($AJ216,"")+COUNTIF($AG216,"")+COUNTIF($AD216,"")+COUNTIF($AA216,"")+COUNTIF($X216,"")+COUNTIF($U216,"")+COUNTIF($R216,"")+COUNTIF($O216,""))))</f>
        <v/>
      </c>
      <c r="BC216" s="145" t="str">
        <f t="shared" ref="BC216:BC279" si="80">IF(F216="","",(COUNTIF($AM216,BC$84)+COUNTIF($AJ216,BC$84)+COUNTIF($AG216,BC$84)+COUNTIF($AD216,BC$84)+COUNTIF($AA216,BC$84)+COUNTIF($X216,BC$84)+COUNTIF($U216,BC$84)+COUNTIF($R216,BC$84)+COUNTIF($O216,BC$84))/(9-(COUNTIF($AM216,"")+COUNTIF($AJ216,"")+COUNTIF($AG216,"")+COUNTIF($AD216,"")+COUNTIF($AA216,"")+COUNTIF($X216,"")+COUNTIF($U216,"")+COUNTIF($R216,"")+COUNTIF($O216,""))))</f>
        <v/>
      </c>
      <c r="BD216" s="145" t="str">
        <f t="shared" ref="BD216:BD279" si="81">IF(G216="","",(COUNTIF($AM216,BD$84)+COUNTIF($AJ216,BD$84)+COUNTIF($AG216,BD$84)+COUNTIF($AD216,BD$84)+COUNTIF($AA216,BD$84)+COUNTIF($X216,BD$84)+COUNTIF($U216,BD$84)+COUNTIF($R216,BD$84)+COUNTIF($O216,BD$84))/(9-(COUNTIF($AM216,"")+COUNTIF($AJ216,"")+COUNTIF($AG216,"")+COUNTIF($AD216,"")+COUNTIF($AA216,"")+COUNTIF($X216,"")+COUNTIF($U216,"")+COUNTIF($R216,"")+COUNTIF($O216,""))))</f>
        <v/>
      </c>
      <c r="BE216" s="145" t="str">
        <f t="shared" ref="BE216:BE279" si="82">IF(H216="","",(COUNTIF($AM216,BE$84)+COUNTIF($AJ216,BE$84)+COUNTIF($AG216,BE$84)+COUNTIF($AD216,BE$84)+COUNTIF($AA216,BE$84)+COUNTIF($X216,BE$84)+COUNTIF($U216,BE$84)+COUNTIF($R216,BE$84)+COUNTIF($O216,BE$84))/(9-(COUNTIF($AM216,"")+COUNTIF($AJ216,"")+COUNTIF($AG216,"")+COUNTIF($AD216,"")+COUNTIF($AA216,"")+COUNTIF($X216,"")+COUNTIF($U216,"")+COUNTIF($R216,"")+COUNTIF($O216,""))))</f>
        <v/>
      </c>
      <c r="BF216" s="135">
        <f t="shared" ref="BF216:BF279" si="83">SUM(BA216:BE216)</f>
        <v>0</v>
      </c>
      <c r="BG216" t="str">
        <f t="shared" si="67"/>
        <v/>
      </c>
      <c r="BH216" t="str">
        <f t="shared" si="67"/>
        <v/>
      </c>
      <c r="BI216" t="str">
        <f t="shared" si="67"/>
        <v/>
      </c>
      <c r="BJ216" t="str">
        <f t="shared" si="67"/>
        <v/>
      </c>
      <c r="BK216" t="str">
        <f t="shared" si="67"/>
        <v/>
      </c>
      <c r="BL216" t="str">
        <f t="shared" si="67"/>
        <v/>
      </c>
      <c r="BR216" t="str">
        <f t="shared" si="68"/>
        <v/>
      </c>
      <c r="BS216" t="str">
        <f t="shared" si="68"/>
        <v/>
      </c>
      <c r="BT216" t="str">
        <f t="shared" si="68"/>
        <v/>
      </c>
      <c r="BU216" t="str">
        <f t="shared" si="68"/>
        <v/>
      </c>
      <c r="BV216" t="str">
        <f t="shared" si="68"/>
        <v/>
      </c>
      <c r="BW216" t="str">
        <f t="shared" si="68"/>
        <v/>
      </c>
    </row>
    <row r="217" spans="2:75" ht="15.75" thickBot="1" x14ac:dyDescent="0.25">
      <c r="B217" s="224" t="str">
        <f t="shared" si="70"/>
        <v xml:space="preserve"> </v>
      </c>
      <c r="C217" s="67"/>
      <c r="D217" s="67"/>
      <c r="E217" s="225"/>
      <c r="F217" s="226"/>
      <c r="G217" s="227" t="str">
        <f t="shared" si="71"/>
        <v/>
      </c>
      <c r="H217" s="228" t="str">
        <f t="shared" si="69"/>
        <v/>
      </c>
      <c r="I217" s="229"/>
      <c r="J217" s="167"/>
      <c r="K217" s="125"/>
      <c r="L217" s="230"/>
      <c r="M217" s="221"/>
      <c r="N217" s="231"/>
      <c r="O217" s="232"/>
      <c r="P217" s="233"/>
      <c r="Q217" s="234"/>
      <c r="R217" s="232"/>
      <c r="S217" s="233"/>
      <c r="T217" s="234"/>
      <c r="U217" s="232"/>
      <c r="V217" s="233"/>
      <c r="W217" s="234"/>
      <c r="X217" s="232"/>
      <c r="Y217" s="233"/>
      <c r="Z217" s="234"/>
      <c r="AA217" s="232"/>
      <c r="AB217" s="233"/>
      <c r="AC217" s="234"/>
      <c r="AD217" s="232"/>
      <c r="AE217" s="233"/>
      <c r="AF217" s="234"/>
      <c r="AG217" s="232"/>
      <c r="AH217" s="233"/>
      <c r="AI217" s="234"/>
      <c r="AJ217" s="232"/>
      <c r="AK217" s="233"/>
      <c r="AL217" s="234"/>
      <c r="AM217" s="232"/>
      <c r="AN217" s="233"/>
      <c r="AO217" s="234"/>
      <c r="AP217" s="130">
        <f t="shared" si="72"/>
        <v>0</v>
      </c>
      <c r="AQ217" s="235"/>
      <c r="AR217" s="235"/>
      <c r="AS217" s="67"/>
      <c r="AT217" s="172"/>
      <c r="AV217" s="145" t="str">
        <f t="shared" si="73"/>
        <v/>
      </c>
      <c r="AW217" s="145" t="str">
        <f t="shared" si="74"/>
        <v/>
      </c>
      <c r="AX217" s="145" t="str">
        <f t="shared" si="75"/>
        <v/>
      </c>
      <c r="AY217" s="145" t="str">
        <f t="shared" si="76"/>
        <v/>
      </c>
      <c r="AZ217" s="135">
        <f t="shared" si="77"/>
        <v>0</v>
      </c>
      <c r="BA217" s="145" t="str">
        <f t="shared" si="78"/>
        <v/>
      </c>
      <c r="BB217" s="145" t="str">
        <f t="shared" si="79"/>
        <v/>
      </c>
      <c r="BC217" s="145" t="str">
        <f t="shared" si="80"/>
        <v/>
      </c>
      <c r="BD217" s="145" t="str">
        <f t="shared" si="81"/>
        <v/>
      </c>
      <c r="BE217" s="145" t="str">
        <f t="shared" si="82"/>
        <v/>
      </c>
      <c r="BF217" s="135">
        <f t="shared" si="83"/>
        <v>0</v>
      </c>
      <c r="BG217" t="str">
        <f t="shared" ref="BG217:BL226" si="84">IF($D217=0,"",IF(AND($G217=BG$85,$K217=BG$84)=TRUE,1,0))</f>
        <v/>
      </c>
      <c r="BH217" t="str">
        <f t="shared" si="84"/>
        <v/>
      </c>
      <c r="BI217" t="str">
        <f t="shared" si="84"/>
        <v/>
      </c>
      <c r="BJ217" t="str">
        <f t="shared" si="84"/>
        <v/>
      </c>
      <c r="BK217" t="str">
        <f t="shared" si="84"/>
        <v/>
      </c>
      <c r="BL217" t="str">
        <f t="shared" si="84"/>
        <v/>
      </c>
      <c r="BR217" t="str">
        <f t="shared" ref="BR217:BW226" si="85">IF($D217=0,"",IF(AND($H217=BR$85,$K217=BR$84)=TRUE,1,0))</f>
        <v/>
      </c>
      <c r="BS217" t="str">
        <f t="shared" si="85"/>
        <v/>
      </c>
      <c r="BT217" t="str">
        <f t="shared" si="85"/>
        <v/>
      </c>
      <c r="BU217" t="str">
        <f t="shared" si="85"/>
        <v/>
      </c>
      <c r="BV217" t="str">
        <f t="shared" si="85"/>
        <v/>
      </c>
      <c r="BW217" t="str">
        <f t="shared" si="85"/>
        <v/>
      </c>
    </row>
    <row r="218" spans="2:75" ht="15.75" thickBot="1" x14ac:dyDescent="0.25">
      <c r="B218" s="224" t="str">
        <f t="shared" si="70"/>
        <v xml:space="preserve"> </v>
      </c>
      <c r="C218" s="67"/>
      <c r="D218" s="67"/>
      <c r="E218" s="225"/>
      <c r="F218" s="226"/>
      <c r="G218" s="227" t="str">
        <f t="shared" si="71"/>
        <v/>
      </c>
      <c r="H218" s="228" t="str">
        <f t="shared" si="69"/>
        <v/>
      </c>
      <c r="I218" s="229"/>
      <c r="J218" s="167"/>
      <c r="K218" s="125"/>
      <c r="L218" s="230"/>
      <c r="M218" s="221"/>
      <c r="N218" s="231"/>
      <c r="O218" s="232"/>
      <c r="P218" s="233"/>
      <c r="Q218" s="234"/>
      <c r="R218" s="232"/>
      <c r="S218" s="233"/>
      <c r="T218" s="234"/>
      <c r="U218" s="232"/>
      <c r="V218" s="233"/>
      <c r="W218" s="234"/>
      <c r="X218" s="232"/>
      <c r="Y218" s="233"/>
      <c r="Z218" s="234"/>
      <c r="AA218" s="232"/>
      <c r="AB218" s="233"/>
      <c r="AC218" s="234"/>
      <c r="AD218" s="232"/>
      <c r="AE218" s="233"/>
      <c r="AF218" s="234"/>
      <c r="AG218" s="232"/>
      <c r="AH218" s="233"/>
      <c r="AI218" s="234"/>
      <c r="AJ218" s="232"/>
      <c r="AK218" s="233"/>
      <c r="AL218" s="234"/>
      <c r="AM218" s="232"/>
      <c r="AN218" s="233"/>
      <c r="AO218" s="234"/>
      <c r="AP218" s="130">
        <f t="shared" si="72"/>
        <v>0</v>
      </c>
      <c r="AQ218" s="235"/>
      <c r="AR218" s="235"/>
      <c r="AS218" s="67"/>
      <c r="AT218" s="172"/>
      <c r="AV218" s="145" t="str">
        <f t="shared" si="73"/>
        <v/>
      </c>
      <c r="AW218" s="145" t="str">
        <f t="shared" si="74"/>
        <v/>
      </c>
      <c r="AX218" s="145" t="str">
        <f t="shared" si="75"/>
        <v/>
      </c>
      <c r="AY218" s="145" t="str">
        <f t="shared" si="76"/>
        <v/>
      </c>
      <c r="AZ218" s="135">
        <f t="shared" si="77"/>
        <v>0</v>
      </c>
      <c r="BA218" s="145" t="str">
        <f t="shared" si="78"/>
        <v/>
      </c>
      <c r="BB218" s="145" t="str">
        <f t="shared" si="79"/>
        <v/>
      </c>
      <c r="BC218" s="145" t="str">
        <f t="shared" si="80"/>
        <v/>
      </c>
      <c r="BD218" s="145" t="str">
        <f t="shared" si="81"/>
        <v/>
      </c>
      <c r="BE218" s="145" t="str">
        <f t="shared" si="82"/>
        <v/>
      </c>
      <c r="BF218" s="135">
        <f t="shared" si="83"/>
        <v>0</v>
      </c>
      <c r="BG218" t="str">
        <f t="shared" si="84"/>
        <v/>
      </c>
      <c r="BH218" t="str">
        <f t="shared" si="84"/>
        <v/>
      </c>
      <c r="BI218" t="str">
        <f t="shared" si="84"/>
        <v/>
      </c>
      <c r="BJ218" t="str">
        <f t="shared" si="84"/>
        <v/>
      </c>
      <c r="BK218" t="str">
        <f t="shared" si="84"/>
        <v/>
      </c>
      <c r="BL218" t="str">
        <f t="shared" si="84"/>
        <v/>
      </c>
      <c r="BR218" t="str">
        <f t="shared" si="85"/>
        <v/>
      </c>
      <c r="BS218" t="str">
        <f t="shared" si="85"/>
        <v/>
      </c>
      <c r="BT218" t="str">
        <f t="shared" si="85"/>
        <v/>
      </c>
      <c r="BU218" t="str">
        <f t="shared" si="85"/>
        <v/>
      </c>
      <c r="BV218" t="str">
        <f t="shared" si="85"/>
        <v/>
      </c>
      <c r="BW218" t="str">
        <f t="shared" si="85"/>
        <v/>
      </c>
    </row>
    <row r="219" spans="2:75" ht="15.75" thickBot="1" x14ac:dyDescent="0.25">
      <c r="B219" s="224" t="str">
        <f t="shared" si="70"/>
        <v xml:space="preserve"> </v>
      </c>
      <c r="C219" s="67"/>
      <c r="D219" s="67"/>
      <c r="E219" s="225"/>
      <c r="F219" s="226"/>
      <c r="G219" s="227" t="str">
        <f t="shared" si="71"/>
        <v/>
      </c>
      <c r="H219" s="228" t="str">
        <f t="shared" si="69"/>
        <v/>
      </c>
      <c r="I219" s="229"/>
      <c r="J219" s="167"/>
      <c r="K219" s="125"/>
      <c r="L219" s="230"/>
      <c r="M219" s="221"/>
      <c r="N219" s="231"/>
      <c r="O219" s="232"/>
      <c r="P219" s="233"/>
      <c r="Q219" s="234"/>
      <c r="R219" s="232"/>
      <c r="S219" s="233"/>
      <c r="T219" s="234"/>
      <c r="U219" s="232"/>
      <c r="V219" s="233"/>
      <c r="W219" s="234"/>
      <c r="X219" s="232"/>
      <c r="Y219" s="233"/>
      <c r="Z219" s="234"/>
      <c r="AA219" s="232"/>
      <c r="AB219" s="233"/>
      <c r="AC219" s="234"/>
      <c r="AD219" s="232"/>
      <c r="AE219" s="233"/>
      <c r="AF219" s="234"/>
      <c r="AG219" s="232"/>
      <c r="AH219" s="233"/>
      <c r="AI219" s="234"/>
      <c r="AJ219" s="232"/>
      <c r="AK219" s="233"/>
      <c r="AL219" s="234"/>
      <c r="AM219" s="232"/>
      <c r="AN219" s="233"/>
      <c r="AO219" s="234"/>
      <c r="AP219" s="130">
        <f t="shared" si="72"/>
        <v>0</v>
      </c>
      <c r="AQ219" s="235"/>
      <c r="AR219" s="235"/>
      <c r="AS219" s="67"/>
      <c r="AT219" s="172"/>
      <c r="AV219" s="145" t="str">
        <f t="shared" si="73"/>
        <v/>
      </c>
      <c r="AW219" s="145" t="str">
        <f t="shared" si="74"/>
        <v/>
      </c>
      <c r="AX219" s="145" t="str">
        <f t="shared" si="75"/>
        <v/>
      </c>
      <c r="AY219" s="145" t="str">
        <f t="shared" si="76"/>
        <v/>
      </c>
      <c r="AZ219" s="135">
        <f t="shared" si="77"/>
        <v>0</v>
      </c>
      <c r="BA219" s="145" t="str">
        <f t="shared" si="78"/>
        <v/>
      </c>
      <c r="BB219" s="145" t="str">
        <f t="shared" si="79"/>
        <v/>
      </c>
      <c r="BC219" s="145" t="str">
        <f t="shared" si="80"/>
        <v/>
      </c>
      <c r="BD219" s="145" t="str">
        <f t="shared" si="81"/>
        <v/>
      </c>
      <c r="BE219" s="145" t="str">
        <f t="shared" si="82"/>
        <v/>
      </c>
      <c r="BF219" s="135">
        <f t="shared" si="83"/>
        <v>0</v>
      </c>
      <c r="BG219" t="str">
        <f t="shared" si="84"/>
        <v/>
      </c>
      <c r="BH219" t="str">
        <f t="shared" si="84"/>
        <v/>
      </c>
      <c r="BI219" t="str">
        <f t="shared" si="84"/>
        <v/>
      </c>
      <c r="BJ219" t="str">
        <f t="shared" si="84"/>
        <v/>
      </c>
      <c r="BK219" t="str">
        <f t="shared" si="84"/>
        <v/>
      </c>
      <c r="BL219" t="str">
        <f t="shared" si="84"/>
        <v/>
      </c>
      <c r="BR219" t="str">
        <f t="shared" si="85"/>
        <v/>
      </c>
      <c r="BS219" t="str">
        <f t="shared" si="85"/>
        <v/>
      </c>
      <c r="BT219" t="str">
        <f t="shared" si="85"/>
        <v/>
      </c>
      <c r="BU219" t="str">
        <f t="shared" si="85"/>
        <v/>
      </c>
      <c r="BV219" t="str">
        <f t="shared" si="85"/>
        <v/>
      </c>
      <c r="BW219" t="str">
        <f t="shared" si="85"/>
        <v/>
      </c>
    </row>
    <row r="220" spans="2:75" ht="15.75" thickBot="1" x14ac:dyDescent="0.25">
      <c r="B220" s="224" t="str">
        <f t="shared" si="70"/>
        <v xml:space="preserve"> </v>
      </c>
      <c r="C220" s="67"/>
      <c r="D220" s="67"/>
      <c r="E220" s="225"/>
      <c r="F220" s="226"/>
      <c r="G220" s="227" t="str">
        <f t="shared" si="71"/>
        <v/>
      </c>
      <c r="H220" s="228" t="str">
        <f t="shared" si="69"/>
        <v/>
      </c>
      <c r="I220" s="229"/>
      <c r="J220" s="167"/>
      <c r="K220" s="125"/>
      <c r="L220" s="230"/>
      <c r="M220" s="221"/>
      <c r="N220" s="231"/>
      <c r="O220" s="232"/>
      <c r="P220" s="233"/>
      <c r="Q220" s="234"/>
      <c r="R220" s="232"/>
      <c r="S220" s="233"/>
      <c r="T220" s="234"/>
      <c r="U220" s="232"/>
      <c r="V220" s="233"/>
      <c r="W220" s="234"/>
      <c r="X220" s="232"/>
      <c r="Y220" s="233"/>
      <c r="Z220" s="234"/>
      <c r="AA220" s="232"/>
      <c r="AB220" s="233"/>
      <c r="AC220" s="234"/>
      <c r="AD220" s="232"/>
      <c r="AE220" s="233"/>
      <c r="AF220" s="234"/>
      <c r="AG220" s="232"/>
      <c r="AH220" s="233"/>
      <c r="AI220" s="234"/>
      <c r="AJ220" s="232"/>
      <c r="AK220" s="233"/>
      <c r="AL220" s="234"/>
      <c r="AM220" s="232"/>
      <c r="AN220" s="233"/>
      <c r="AO220" s="234"/>
      <c r="AP220" s="130">
        <f t="shared" si="72"/>
        <v>0</v>
      </c>
      <c r="AQ220" s="235"/>
      <c r="AR220" s="235"/>
      <c r="AS220" s="67"/>
      <c r="AT220" s="172"/>
      <c r="AV220" s="145" t="str">
        <f t="shared" si="73"/>
        <v/>
      </c>
      <c r="AW220" s="145" t="str">
        <f t="shared" si="74"/>
        <v/>
      </c>
      <c r="AX220" s="145" t="str">
        <f t="shared" si="75"/>
        <v/>
      </c>
      <c r="AY220" s="145" t="str">
        <f t="shared" si="76"/>
        <v/>
      </c>
      <c r="AZ220" s="135">
        <f t="shared" si="77"/>
        <v>0</v>
      </c>
      <c r="BA220" s="145" t="str">
        <f t="shared" si="78"/>
        <v/>
      </c>
      <c r="BB220" s="145" t="str">
        <f t="shared" si="79"/>
        <v/>
      </c>
      <c r="BC220" s="145" t="str">
        <f t="shared" si="80"/>
        <v/>
      </c>
      <c r="BD220" s="145" t="str">
        <f t="shared" si="81"/>
        <v/>
      </c>
      <c r="BE220" s="145" t="str">
        <f t="shared" si="82"/>
        <v/>
      </c>
      <c r="BF220" s="135">
        <f t="shared" si="83"/>
        <v>0</v>
      </c>
      <c r="BG220" t="str">
        <f t="shared" si="84"/>
        <v/>
      </c>
      <c r="BH220" t="str">
        <f t="shared" si="84"/>
        <v/>
      </c>
      <c r="BI220" t="str">
        <f t="shared" si="84"/>
        <v/>
      </c>
      <c r="BJ220" t="str">
        <f t="shared" si="84"/>
        <v/>
      </c>
      <c r="BK220" t="str">
        <f t="shared" si="84"/>
        <v/>
      </c>
      <c r="BL220" t="str">
        <f t="shared" si="84"/>
        <v/>
      </c>
      <c r="BR220" t="str">
        <f t="shared" si="85"/>
        <v/>
      </c>
      <c r="BS220" t="str">
        <f t="shared" si="85"/>
        <v/>
      </c>
      <c r="BT220" t="str">
        <f t="shared" si="85"/>
        <v/>
      </c>
      <c r="BU220" t="str">
        <f t="shared" si="85"/>
        <v/>
      </c>
      <c r="BV220" t="str">
        <f t="shared" si="85"/>
        <v/>
      </c>
      <c r="BW220" t="str">
        <f t="shared" si="85"/>
        <v/>
      </c>
    </row>
    <row r="221" spans="2:75" ht="15.75" thickBot="1" x14ac:dyDescent="0.25">
      <c r="B221" s="224" t="str">
        <f t="shared" si="70"/>
        <v xml:space="preserve"> </v>
      </c>
      <c r="C221" s="67"/>
      <c r="D221" s="67"/>
      <c r="E221" s="225"/>
      <c r="F221" s="226"/>
      <c r="G221" s="227" t="str">
        <f t="shared" si="71"/>
        <v/>
      </c>
      <c r="H221" s="228" t="str">
        <f t="shared" si="69"/>
        <v/>
      </c>
      <c r="I221" s="229"/>
      <c r="J221" s="167"/>
      <c r="K221" s="125"/>
      <c r="L221" s="230"/>
      <c r="M221" s="221"/>
      <c r="N221" s="231"/>
      <c r="O221" s="232"/>
      <c r="P221" s="233"/>
      <c r="Q221" s="234"/>
      <c r="R221" s="232"/>
      <c r="S221" s="233"/>
      <c r="T221" s="234"/>
      <c r="U221" s="232"/>
      <c r="V221" s="233"/>
      <c r="W221" s="234"/>
      <c r="X221" s="232"/>
      <c r="Y221" s="233"/>
      <c r="Z221" s="234"/>
      <c r="AA221" s="232"/>
      <c r="AB221" s="233"/>
      <c r="AC221" s="234"/>
      <c r="AD221" s="232"/>
      <c r="AE221" s="233"/>
      <c r="AF221" s="234"/>
      <c r="AG221" s="232"/>
      <c r="AH221" s="233"/>
      <c r="AI221" s="234"/>
      <c r="AJ221" s="232"/>
      <c r="AK221" s="233"/>
      <c r="AL221" s="234"/>
      <c r="AM221" s="232"/>
      <c r="AN221" s="233"/>
      <c r="AO221" s="234"/>
      <c r="AP221" s="130">
        <f t="shared" si="72"/>
        <v>0</v>
      </c>
      <c r="AQ221" s="235"/>
      <c r="AR221" s="235"/>
      <c r="AS221" s="67"/>
      <c r="AT221" s="172"/>
      <c r="AV221" s="145" t="str">
        <f t="shared" si="73"/>
        <v/>
      </c>
      <c r="AW221" s="145" t="str">
        <f t="shared" si="74"/>
        <v/>
      </c>
      <c r="AX221" s="145" t="str">
        <f t="shared" si="75"/>
        <v/>
      </c>
      <c r="AY221" s="145" t="str">
        <f t="shared" si="76"/>
        <v/>
      </c>
      <c r="AZ221" s="135">
        <f t="shared" si="77"/>
        <v>0</v>
      </c>
      <c r="BA221" s="145" t="str">
        <f t="shared" si="78"/>
        <v/>
      </c>
      <c r="BB221" s="145" t="str">
        <f t="shared" si="79"/>
        <v/>
      </c>
      <c r="BC221" s="145" t="str">
        <f t="shared" si="80"/>
        <v/>
      </c>
      <c r="BD221" s="145" t="str">
        <f t="shared" si="81"/>
        <v/>
      </c>
      <c r="BE221" s="145" t="str">
        <f t="shared" si="82"/>
        <v/>
      </c>
      <c r="BF221" s="135">
        <f t="shared" si="83"/>
        <v>0</v>
      </c>
      <c r="BG221" t="str">
        <f t="shared" si="84"/>
        <v/>
      </c>
      <c r="BH221" t="str">
        <f t="shared" si="84"/>
        <v/>
      </c>
      <c r="BI221" t="str">
        <f t="shared" si="84"/>
        <v/>
      </c>
      <c r="BJ221" t="str">
        <f t="shared" si="84"/>
        <v/>
      </c>
      <c r="BK221" t="str">
        <f t="shared" si="84"/>
        <v/>
      </c>
      <c r="BL221" t="str">
        <f t="shared" si="84"/>
        <v/>
      </c>
      <c r="BR221" t="str">
        <f t="shared" si="85"/>
        <v/>
      </c>
      <c r="BS221" t="str">
        <f t="shared" si="85"/>
        <v/>
      </c>
      <c r="BT221" t="str">
        <f t="shared" si="85"/>
        <v/>
      </c>
      <c r="BU221" t="str">
        <f t="shared" si="85"/>
        <v/>
      </c>
      <c r="BV221" t="str">
        <f t="shared" si="85"/>
        <v/>
      </c>
      <c r="BW221" t="str">
        <f t="shared" si="85"/>
        <v/>
      </c>
    </row>
    <row r="222" spans="2:75" ht="15.75" thickBot="1" x14ac:dyDescent="0.25">
      <c r="B222" s="224" t="str">
        <f t="shared" si="70"/>
        <v xml:space="preserve"> </v>
      </c>
      <c r="C222" s="67"/>
      <c r="D222" s="67"/>
      <c r="E222" s="225"/>
      <c r="F222" s="226"/>
      <c r="G222" s="227" t="str">
        <f t="shared" si="71"/>
        <v/>
      </c>
      <c r="H222" s="228" t="str">
        <f t="shared" si="69"/>
        <v/>
      </c>
      <c r="I222" s="229"/>
      <c r="J222" s="167"/>
      <c r="K222" s="125"/>
      <c r="L222" s="230"/>
      <c r="M222" s="221"/>
      <c r="N222" s="231"/>
      <c r="O222" s="232"/>
      <c r="P222" s="233"/>
      <c r="Q222" s="234"/>
      <c r="R222" s="232"/>
      <c r="S222" s="233"/>
      <c r="T222" s="234"/>
      <c r="U222" s="232"/>
      <c r="V222" s="233"/>
      <c r="W222" s="234"/>
      <c r="X222" s="232"/>
      <c r="Y222" s="233"/>
      <c r="Z222" s="234"/>
      <c r="AA222" s="232"/>
      <c r="AB222" s="233"/>
      <c r="AC222" s="234"/>
      <c r="AD222" s="232"/>
      <c r="AE222" s="233"/>
      <c r="AF222" s="234"/>
      <c r="AG222" s="232"/>
      <c r="AH222" s="233"/>
      <c r="AI222" s="234"/>
      <c r="AJ222" s="232"/>
      <c r="AK222" s="233"/>
      <c r="AL222" s="234"/>
      <c r="AM222" s="232"/>
      <c r="AN222" s="233"/>
      <c r="AO222" s="234"/>
      <c r="AP222" s="130">
        <f t="shared" si="72"/>
        <v>0</v>
      </c>
      <c r="AQ222" s="235"/>
      <c r="AR222" s="235"/>
      <c r="AS222" s="67"/>
      <c r="AT222" s="172"/>
      <c r="AV222" s="145" t="str">
        <f t="shared" si="73"/>
        <v/>
      </c>
      <c r="AW222" s="145" t="str">
        <f t="shared" si="74"/>
        <v/>
      </c>
      <c r="AX222" s="145" t="str">
        <f t="shared" si="75"/>
        <v/>
      </c>
      <c r="AY222" s="145" t="str">
        <f t="shared" si="76"/>
        <v/>
      </c>
      <c r="AZ222" s="135">
        <f t="shared" si="77"/>
        <v>0</v>
      </c>
      <c r="BA222" s="145" t="str">
        <f t="shared" si="78"/>
        <v/>
      </c>
      <c r="BB222" s="145" t="str">
        <f t="shared" si="79"/>
        <v/>
      </c>
      <c r="BC222" s="145" t="str">
        <f t="shared" si="80"/>
        <v/>
      </c>
      <c r="BD222" s="145" t="str">
        <f t="shared" si="81"/>
        <v/>
      </c>
      <c r="BE222" s="145" t="str">
        <f t="shared" si="82"/>
        <v/>
      </c>
      <c r="BF222" s="135">
        <f t="shared" si="83"/>
        <v>0</v>
      </c>
      <c r="BG222" t="str">
        <f t="shared" si="84"/>
        <v/>
      </c>
      <c r="BH222" t="str">
        <f t="shared" si="84"/>
        <v/>
      </c>
      <c r="BI222" t="str">
        <f t="shared" si="84"/>
        <v/>
      </c>
      <c r="BJ222" t="str">
        <f t="shared" si="84"/>
        <v/>
      </c>
      <c r="BK222" t="str">
        <f t="shared" si="84"/>
        <v/>
      </c>
      <c r="BL222" t="str">
        <f t="shared" si="84"/>
        <v/>
      </c>
      <c r="BR222" t="str">
        <f t="shared" si="85"/>
        <v/>
      </c>
      <c r="BS222" t="str">
        <f t="shared" si="85"/>
        <v/>
      </c>
      <c r="BT222" t="str">
        <f t="shared" si="85"/>
        <v/>
      </c>
      <c r="BU222" t="str">
        <f t="shared" si="85"/>
        <v/>
      </c>
      <c r="BV222" t="str">
        <f t="shared" si="85"/>
        <v/>
      </c>
      <c r="BW222" t="str">
        <f t="shared" si="85"/>
        <v/>
      </c>
    </row>
    <row r="223" spans="2:75" ht="15.75" thickBot="1" x14ac:dyDescent="0.25">
      <c r="B223" s="224" t="str">
        <f t="shared" si="70"/>
        <v xml:space="preserve"> </v>
      </c>
      <c r="C223" s="67"/>
      <c r="D223" s="67"/>
      <c r="E223" s="225"/>
      <c r="F223" s="226"/>
      <c r="G223" s="227" t="str">
        <f t="shared" si="71"/>
        <v/>
      </c>
      <c r="H223" s="228" t="str">
        <f t="shared" si="69"/>
        <v/>
      </c>
      <c r="I223" s="229"/>
      <c r="J223" s="167"/>
      <c r="K223" s="125"/>
      <c r="L223" s="230"/>
      <c r="M223" s="221"/>
      <c r="N223" s="231"/>
      <c r="O223" s="232"/>
      <c r="P223" s="233"/>
      <c r="Q223" s="234"/>
      <c r="R223" s="232"/>
      <c r="S223" s="233"/>
      <c r="T223" s="234"/>
      <c r="U223" s="232"/>
      <c r="V223" s="233"/>
      <c r="W223" s="234"/>
      <c r="X223" s="232"/>
      <c r="Y223" s="233"/>
      <c r="Z223" s="234"/>
      <c r="AA223" s="232"/>
      <c r="AB223" s="233"/>
      <c r="AC223" s="234"/>
      <c r="AD223" s="232"/>
      <c r="AE223" s="233"/>
      <c r="AF223" s="234"/>
      <c r="AG223" s="232"/>
      <c r="AH223" s="233"/>
      <c r="AI223" s="234"/>
      <c r="AJ223" s="232"/>
      <c r="AK223" s="233"/>
      <c r="AL223" s="234"/>
      <c r="AM223" s="232"/>
      <c r="AN223" s="233"/>
      <c r="AO223" s="234"/>
      <c r="AP223" s="130">
        <f t="shared" si="72"/>
        <v>0</v>
      </c>
      <c r="AQ223" s="235"/>
      <c r="AR223" s="235"/>
      <c r="AS223" s="67"/>
      <c r="AT223" s="172"/>
      <c r="AV223" s="145" t="str">
        <f t="shared" si="73"/>
        <v/>
      </c>
      <c r="AW223" s="145" t="str">
        <f t="shared" si="74"/>
        <v/>
      </c>
      <c r="AX223" s="145" t="str">
        <f t="shared" si="75"/>
        <v/>
      </c>
      <c r="AY223" s="145" t="str">
        <f t="shared" si="76"/>
        <v/>
      </c>
      <c r="AZ223" s="135">
        <f t="shared" si="77"/>
        <v>0</v>
      </c>
      <c r="BA223" s="145" t="str">
        <f t="shared" si="78"/>
        <v/>
      </c>
      <c r="BB223" s="145" t="str">
        <f t="shared" si="79"/>
        <v/>
      </c>
      <c r="BC223" s="145" t="str">
        <f t="shared" si="80"/>
        <v/>
      </c>
      <c r="BD223" s="145" t="str">
        <f t="shared" si="81"/>
        <v/>
      </c>
      <c r="BE223" s="145" t="str">
        <f t="shared" si="82"/>
        <v/>
      </c>
      <c r="BF223" s="135">
        <f t="shared" si="83"/>
        <v>0</v>
      </c>
      <c r="BG223" t="str">
        <f t="shared" si="84"/>
        <v/>
      </c>
      <c r="BH223" t="str">
        <f t="shared" si="84"/>
        <v/>
      </c>
      <c r="BI223" t="str">
        <f t="shared" si="84"/>
        <v/>
      </c>
      <c r="BJ223" t="str">
        <f t="shared" si="84"/>
        <v/>
      </c>
      <c r="BK223" t="str">
        <f t="shared" si="84"/>
        <v/>
      </c>
      <c r="BL223" t="str">
        <f t="shared" si="84"/>
        <v/>
      </c>
      <c r="BR223" t="str">
        <f t="shared" si="85"/>
        <v/>
      </c>
      <c r="BS223" t="str">
        <f t="shared" si="85"/>
        <v/>
      </c>
      <c r="BT223" t="str">
        <f t="shared" si="85"/>
        <v/>
      </c>
      <c r="BU223" t="str">
        <f t="shared" si="85"/>
        <v/>
      </c>
      <c r="BV223" t="str">
        <f t="shared" si="85"/>
        <v/>
      </c>
      <c r="BW223" t="str">
        <f t="shared" si="85"/>
        <v/>
      </c>
    </row>
    <row r="224" spans="2:75" ht="15.75" thickBot="1" x14ac:dyDescent="0.25">
      <c r="B224" s="224" t="str">
        <f t="shared" si="70"/>
        <v xml:space="preserve"> </v>
      </c>
      <c r="C224" s="67"/>
      <c r="D224" s="67"/>
      <c r="E224" s="225"/>
      <c r="F224" s="226"/>
      <c r="G224" s="227" t="str">
        <f t="shared" si="71"/>
        <v/>
      </c>
      <c r="H224" s="228" t="str">
        <f t="shared" si="69"/>
        <v/>
      </c>
      <c r="I224" s="229"/>
      <c r="J224" s="167"/>
      <c r="K224" s="125"/>
      <c r="L224" s="230"/>
      <c r="M224" s="221"/>
      <c r="N224" s="231"/>
      <c r="O224" s="232"/>
      <c r="P224" s="233"/>
      <c r="Q224" s="234"/>
      <c r="R224" s="232"/>
      <c r="S224" s="233"/>
      <c r="T224" s="234"/>
      <c r="U224" s="232"/>
      <c r="V224" s="233"/>
      <c r="W224" s="234"/>
      <c r="X224" s="232"/>
      <c r="Y224" s="233"/>
      <c r="Z224" s="234"/>
      <c r="AA224" s="232"/>
      <c r="AB224" s="233"/>
      <c r="AC224" s="234"/>
      <c r="AD224" s="232"/>
      <c r="AE224" s="233"/>
      <c r="AF224" s="234"/>
      <c r="AG224" s="232"/>
      <c r="AH224" s="233"/>
      <c r="AI224" s="234"/>
      <c r="AJ224" s="232"/>
      <c r="AK224" s="233"/>
      <c r="AL224" s="234"/>
      <c r="AM224" s="232"/>
      <c r="AN224" s="233"/>
      <c r="AO224" s="234"/>
      <c r="AP224" s="130">
        <f t="shared" si="72"/>
        <v>0</v>
      </c>
      <c r="AQ224" s="235"/>
      <c r="AR224" s="235"/>
      <c r="AS224" s="67"/>
      <c r="AT224" s="172"/>
      <c r="AV224" s="145" t="str">
        <f t="shared" si="73"/>
        <v/>
      </c>
      <c r="AW224" s="145" t="str">
        <f t="shared" si="74"/>
        <v/>
      </c>
      <c r="AX224" s="145" t="str">
        <f t="shared" si="75"/>
        <v/>
      </c>
      <c r="AY224" s="145" t="str">
        <f t="shared" si="76"/>
        <v/>
      </c>
      <c r="AZ224" s="135">
        <f t="shared" si="77"/>
        <v>0</v>
      </c>
      <c r="BA224" s="145" t="str">
        <f t="shared" si="78"/>
        <v/>
      </c>
      <c r="BB224" s="145" t="str">
        <f t="shared" si="79"/>
        <v/>
      </c>
      <c r="BC224" s="145" t="str">
        <f t="shared" si="80"/>
        <v/>
      </c>
      <c r="BD224" s="145" t="str">
        <f t="shared" si="81"/>
        <v/>
      </c>
      <c r="BE224" s="145" t="str">
        <f t="shared" si="82"/>
        <v/>
      </c>
      <c r="BF224" s="135">
        <f t="shared" si="83"/>
        <v>0</v>
      </c>
      <c r="BG224" t="str">
        <f t="shared" si="84"/>
        <v/>
      </c>
      <c r="BH224" t="str">
        <f t="shared" si="84"/>
        <v/>
      </c>
      <c r="BI224" t="str">
        <f t="shared" si="84"/>
        <v/>
      </c>
      <c r="BJ224" t="str">
        <f t="shared" si="84"/>
        <v/>
      </c>
      <c r="BK224" t="str">
        <f t="shared" si="84"/>
        <v/>
      </c>
      <c r="BL224" t="str">
        <f t="shared" si="84"/>
        <v/>
      </c>
      <c r="BR224" t="str">
        <f t="shared" si="85"/>
        <v/>
      </c>
      <c r="BS224" t="str">
        <f t="shared" si="85"/>
        <v/>
      </c>
      <c r="BT224" t="str">
        <f t="shared" si="85"/>
        <v/>
      </c>
      <c r="BU224" t="str">
        <f t="shared" si="85"/>
        <v/>
      </c>
      <c r="BV224" t="str">
        <f t="shared" si="85"/>
        <v/>
      </c>
      <c r="BW224" t="str">
        <f t="shared" si="85"/>
        <v/>
      </c>
    </row>
    <row r="225" spans="2:75" ht="15.75" thickBot="1" x14ac:dyDescent="0.25">
      <c r="B225" s="224" t="str">
        <f t="shared" si="70"/>
        <v xml:space="preserve"> </v>
      </c>
      <c r="C225" s="67"/>
      <c r="D225" s="67"/>
      <c r="E225" s="225"/>
      <c r="F225" s="226"/>
      <c r="G225" s="227" t="str">
        <f t="shared" si="71"/>
        <v/>
      </c>
      <c r="H225" s="228" t="str">
        <f t="shared" si="69"/>
        <v/>
      </c>
      <c r="I225" s="229"/>
      <c r="J225" s="167"/>
      <c r="K225" s="125"/>
      <c r="L225" s="230"/>
      <c r="M225" s="221"/>
      <c r="N225" s="231"/>
      <c r="O225" s="232"/>
      <c r="P225" s="233"/>
      <c r="Q225" s="234"/>
      <c r="R225" s="232"/>
      <c r="S225" s="233"/>
      <c r="T225" s="234"/>
      <c r="U225" s="232"/>
      <c r="V225" s="233"/>
      <c r="W225" s="234"/>
      <c r="X225" s="232"/>
      <c r="Y225" s="233"/>
      <c r="Z225" s="234"/>
      <c r="AA225" s="232"/>
      <c r="AB225" s="233"/>
      <c r="AC225" s="234"/>
      <c r="AD225" s="232"/>
      <c r="AE225" s="233"/>
      <c r="AF225" s="234"/>
      <c r="AG225" s="232"/>
      <c r="AH225" s="233"/>
      <c r="AI225" s="234"/>
      <c r="AJ225" s="232"/>
      <c r="AK225" s="233"/>
      <c r="AL225" s="234"/>
      <c r="AM225" s="232"/>
      <c r="AN225" s="233"/>
      <c r="AO225" s="234"/>
      <c r="AP225" s="130">
        <f t="shared" si="72"/>
        <v>0</v>
      </c>
      <c r="AQ225" s="235"/>
      <c r="AR225" s="235"/>
      <c r="AS225" s="67"/>
      <c r="AT225" s="172"/>
      <c r="AV225" s="145" t="str">
        <f t="shared" si="73"/>
        <v/>
      </c>
      <c r="AW225" s="145" t="str">
        <f t="shared" si="74"/>
        <v/>
      </c>
      <c r="AX225" s="145" t="str">
        <f t="shared" si="75"/>
        <v/>
      </c>
      <c r="AY225" s="145" t="str">
        <f t="shared" si="76"/>
        <v/>
      </c>
      <c r="AZ225" s="135">
        <f t="shared" si="77"/>
        <v>0</v>
      </c>
      <c r="BA225" s="145" t="str">
        <f t="shared" si="78"/>
        <v/>
      </c>
      <c r="BB225" s="145" t="str">
        <f t="shared" si="79"/>
        <v/>
      </c>
      <c r="BC225" s="145" t="str">
        <f t="shared" si="80"/>
        <v/>
      </c>
      <c r="BD225" s="145" t="str">
        <f t="shared" si="81"/>
        <v/>
      </c>
      <c r="BE225" s="145" t="str">
        <f t="shared" si="82"/>
        <v/>
      </c>
      <c r="BF225" s="135">
        <f t="shared" si="83"/>
        <v>0</v>
      </c>
      <c r="BG225" t="str">
        <f t="shared" si="84"/>
        <v/>
      </c>
      <c r="BH225" t="str">
        <f t="shared" si="84"/>
        <v/>
      </c>
      <c r="BI225" t="str">
        <f t="shared" si="84"/>
        <v/>
      </c>
      <c r="BJ225" t="str">
        <f t="shared" si="84"/>
        <v/>
      </c>
      <c r="BK225" t="str">
        <f t="shared" si="84"/>
        <v/>
      </c>
      <c r="BL225" t="str">
        <f t="shared" si="84"/>
        <v/>
      </c>
      <c r="BR225" t="str">
        <f t="shared" si="85"/>
        <v/>
      </c>
      <c r="BS225" t="str">
        <f t="shared" si="85"/>
        <v/>
      </c>
      <c r="BT225" t="str">
        <f t="shared" si="85"/>
        <v/>
      </c>
      <c r="BU225" t="str">
        <f t="shared" si="85"/>
        <v/>
      </c>
      <c r="BV225" t="str">
        <f t="shared" si="85"/>
        <v/>
      </c>
      <c r="BW225" t="str">
        <f t="shared" si="85"/>
        <v/>
      </c>
    </row>
    <row r="226" spans="2:75" ht="15.75" thickBot="1" x14ac:dyDescent="0.25">
      <c r="B226" s="224" t="str">
        <f t="shared" si="70"/>
        <v xml:space="preserve"> </v>
      </c>
      <c r="C226" s="67"/>
      <c r="D226" s="67"/>
      <c r="E226" s="225"/>
      <c r="F226" s="226"/>
      <c r="G226" s="227" t="str">
        <f t="shared" si="71"/>
        <v/>
      </c>
      <c r="H226" s="228" t="str">
        <f t="shared" si="69"/>
        <v/>
      </c>
      <c r="I226" s="229"/>
      <c r="J226" s="167"/>
      <c r="K226" s="125"/>
      <c r="L226" s="230"/>
      <c r="M226" s="221"/>
      <c r="N226" s="231"/>
      <c r="O226" s="232"/>
      <c r="P226" s="233"/>
      <c r="Q226" s="234"/>
      <c r="R226" s="232"/>
      <c r="S226" s="233"/>
      <c r="T226" s="234"/>
      <c r="U226" s="232"/>
      <c r="V226" s="233"/>
      <c r="W226" s="234"/>
      <c r="X226" s="232"/>
      <c r="Y226" s="233"/>
      <c r="Z226" s="234"/>
      <c r="AA226" s="232"/>
      <c r="AB226" s="233"/>
      <c r="AC226" s="234"/>
      <c r="AD226" s="232"/>
      <c r="AE226" s="233"/>
      <c r="AF226" s="234"/>
      <c r="AG226" s="232"/>
      <c r="AH226" s="233"/>
      <c r="AI226" s="234"/>
      <c r="AJ226" s="232"/>
      <c r="AK226" s="233"/>
      <c r="AL226" s="234"/>
      <c r="AM226" s="232"/>
      <c r="AN226" s="233"/>
      <c r="AO226" s="234"/>
      <c r="AP226" s="130">
        <f t="shared" si="72"/>
        <v>0</v>
      </c>
      <c r="AQ226" s="235"/>
      <c r="AR226" s="235"/>
      <c r="AS226" s="67"/>
      <c r="AT226" s="172"/>
      <c r="AV226" s="145" t="str">
        <f t="shared" si="73"/>
        <v/>
      </c>
      <c r="AW226" s="145" t="str">
        <f t="shared" si="74"/>
        <v/>
      </c>
      <c r="AX226" s="145" t="str">
        <f t="shared" si="75"/>
        <v/>
      </c>
      <c r="AY226" s="145" t="str">
        <f t="shared" si="76"/>
        <v/>
      </c>
      <c r="AZ226" s="135">
        <f t="shared" si="77"/>
        <v>0</v>
      </c>
      <c r="BA226" s="145" t="str">
        <f t="shared" si="78"/>
        <v/>
      </c>
      <c r="BB226" s="145" t="str">
        <f t="shared" si="79"/>
        <v/>
      </c>
      <c r="BC226" s="145" t="str">
        <f t="shared" si="80"/>
        <v/>
      </c>
      <c r="BD226" s="145" t="str">
        <f t="shared" si="81"/>
        <v/>
      </c>
      <c r="BE226" s="145" t="str">
        <f t="shared" si="82"/>
        <v/>
      </c>
      <c r="BF226" s="135">
        <f t="shared" si="83"/>
        <v>0</v>
      </c>
      <c r="BG226" t="str">
        <f t="shared" si="84"/>
        <v/>
      </c>
      <c r="BH226" t="str">
        <f t="shared" si="84"/>
        <v/>
      </c>
      <c r="BI226" t="str">
        <f t="shared" si="84"/>
        <v/>
      </c>
      <c r="BJ226" t="str">
        <f t="shared" si="84"/>
        <v/>
      </c>
      <c r="BK226" t="str">
        <f t="shared" si="84"/>
        <v/>
      </c>
      <c r="BL226" t="str">
        <f t="shared" si="84"/>
        <v/>
      </c>
      <c r="BR226" t="str">
        <f t="shared" si="85"/>
        <v/>
      </c>
      <c r="BS226" t="str">
        <f t="shared" si="85"/>
        <v/>
      </c>
      <c r="BT226" t="str">
        <f t="shared" si="85"/>
        <v/>
      </c>
      <c r="BU226" t="str">
        <f t="shared" si="85"/>
        <v/>
      </c>
      <c r="BV226" t="str">
        <f t="shared" si="85"/>
        <v/>
      </c>
      <c r="BW226" t="str">
        <f t="shared" si="85"/>
        <v/>
      </c>
    </row>
    <row r="227" spans="2:75" ht="15.75" thickBot="1" x14ac:dyDescent="0.25">
      <c r="B227" s="224" t="str">
        <f t="shared" si="70"/>
        <v xml:space="preserve"> </v>
      </c>
      <c r="C227" s="67"/>
      <c r="D227" s="67"/>
      <c r="E227" s="225"/>
      <c r="F227" s="226"/>
      <c r="G227" s="227" t="str">
        <f t="shared" si="71"/>
        <v/>
      </c>
      <c r="H227" s="228" t="str">
        <f t="shared" si="69"/>
        <v/>
      </c>
      <c r="I227" s="229"/>
      <c r="J227" s="167"/>
      <c r="K227" s="125"/>
      <c r="L227" s="230"/>
      <c r="M227" s="221"/>
      <c r="N227" s="231"/>
      <c r="O227" s="232"/>
      <c r="P227" s="233"/>
      <c r="Q227" s="234"/>
      <c r="R227" s="232"/>
      <c r="S227" s="233"/>
      <c r="T227" s="234"/>
      <c r="U227" s="232"/>
      <c r="V227" s="233"/>
      <c r="W227" s="234"/>
      <c r="X227" s="232"/>
      <c r="Y227" s="233"/>
      <c r="Z227" s="234"/>
      <c r="AA227" s="232"/>
      <c r="AB227" s="233"/>
      <c r="AC227" s="234"/>
      <c r="AD227" s="232"/>
      <c r="AE227" s="233"/>
      <c r="AF227" s="234"/>
      <c r="AG227" s="232"/>
      <c r="AH227" s="233"/>
      <c r="AI227" s="234"/>
      <c r="AJ227" s="232"/>
      <c r="AK227" s="233"/>
      <c r="AL227" s="234"/>
      <c r="AM227" s="232"/>
      <c r="AN227" s="233"/>
      <c r="AO227" s="234"/>
      <c r="AP227" s="130">
        <f t="shared" si="72"/>
        <v>0</v>
      </c>
      <c r="AQ227" s="235"/>
      <c r="AR227" s="235"/>
      <c r="AS227" s="67"/>
      <c r="AT227" s="172"/>
      <c r="AV227" s="145" t="str">
        <f t="shared" si="73"/>
        <v/>
      </c>
      <c r="AW227" s="145" t="str">
        <f t="shared" si="74"/>
        <v/>
      </c>
      <c r="AX227" s="145" t="str">
        <f t="shared" si="75"/>
        <v/>
      </c>
      <c r="AY227" s="145" t="str">
        <f t="shared" si="76"/>
        <v/>
      </c>
      <c r="AZ227" s="135">
        <f t="shared" si="77"/>
        <v>0</v>
      </c>
      <c r="BA227" s="145" t="str">
        <f t="shared" si="78"/>
        <v/>
      </c>
      <c r="BB227" s="145" t="str">
        <f t="shared" si="79"/>
        <v/>
      </c>
      <c r="BC227" s="145" t="str">
        <f t="shared" si="80"/>
        <v/>
      </c>
      <c r="BD227" s="145" t="str">
        <f t="shared" si="81"/>
        <v/>
      </c>
      <c r="BE227" s="145" t="str">
        <f t="shared" si="82"/>
        <v/>
      </c>
      <c r="BF227" s="135">
        <f t="shared" si="83"/>
        <v>0</v>
      </c>
      <c r="BG227" t="str">
        <f t="shared" ref="BG227:BL236" si="86">IF($D227=0,"",IF(AND($G227=BG$85,$K227=BG$84)=TRUE,1,0))</f>
        <v/>
      </c>
      <c r="BH227" t="str">
        <f t="shared" si="86"/>
        <v/>
      </c>
      <c r="BI227" t="str">
        <f t="shared" si="86"/>
        <v/>
      </c>
      <c r="BJ227" t="str">
        <f t="shared" si="86"/>
        <v/>
      </c>
      <c r="BK227" t="str">
        <f t="shared" si="86"/>
        <v/>
      </c>
      <c r="BL227" t="str">
        <f t="shared" si="86"/>
        <v/>
      </c>
      <c r="BR227" t="str">
        <f t="shared" ref="BR227:BW236" si="87">IF($D227=0,"",IF(AND($H227=BR$85,$K227=BR$84)=TRUE,1,0))</f>
        <v/>
      </c>
      <c r="BS227" t="str">
        <f t="shared" si="87"/>
        <v/>
      </c>
      <c r="BT227" t="str">
        <f t="shared" si="87"/>
        <v/>
      </c>
      <c r="BU227" t="str">
        <f t="shared" si="87"/>
        <v/>
      </c>
      <c r="BV227" t="str">
        <f t="shared" si="87"/>
        <v/>
      </c>
      <c r="BW227" t="str">
        <f t="shared" si="87"/>
        <v/>
      </c>
    </row>
    <row r="228" spans="2:75" ht="15.75" thickBot="1" x14ac:dyDescent="0.25">
      <c r="B228" s="224" t="str">
        <f t="shared" si="70"/>
        <v xml:space="preserve"> </v>
      </c>
      <c r="C228" s="67"/>
      <c r="D228" s="67"/>
      <c r="E228" s="225"/>
      <c r="F228" s="226"/>
      <c r="G228" s="227" t="str">
        <f t="shared" si="71"/>
        <v/>
      </c>
      <c r="H228" s="228" t="str">
        <f t="shared" si="69"/>
        <v/>
      </c>
      <c r="I228" s="229"/>
      <c r="J228" s="167"/>
      <c r="K228" s="125"/>
      <c r="L228" s="230"/>
      <c r="M228" s="221"/>
      <c r="N228" s="231"/>
      <c r="O228" s="232"/>
      <c r="P228" s="233"/>
      <c r="Q228" s="234"/>
      <c r="R228" s="232"/>
      <c r="S228" s="233"/>
      <c r="T228" s="234"/>
      <c r="U228" s="232"/>
      <c r="V228" s="233"/>
      <c r="W228" s="234"/>
      <c r="X228" s="232"/>
      <c r="Y228" s="233"/>
      <c r="Z228" s="234"/>
      <c r="AA228" s="232"/>
      <c r="AB228" s="233"/>
      <c r="AC228" s="234"/>
      <c r="AD228" s="232"/>
      <c r="AE228" s="233"/>
      <c r="AF228" s="234"/>
      <c r="AG228" s="232"/>
      <c r="AH228" s="233"/>
      <c r="AI228" s="234"/>
      <c r="AJ228" s="232"/>
      <c r="AK228" s="233"/>
      <c r="AL228" s="234"/>
      <c r="AM228" s="232"/>
      <c r="AN228" s="233"/>
      <c r="AO228" s="234"/>
      <c r="AP228" s="130">
        <f t="shared" si="72"/>
        <v>0</v>
      </c>
      <c r="AQ228" s="235"/>
      <c r="AR228" s="235"/>
      <c r="AS228" s="67"/>
      <c r="AT228" s="172"/>
      <c r="AV228" s="145" t="str">
        <f t="shared" si="73"/>
        <v/>
      </c>
      <c r="AW228" s="145" t="str">
        <f t="shared" si="74"/>
        <v/>
      </c>
      <c r="AX228" s="145" t="str">
        <f t="shared" si="75"/>
        <v/>
      </c>
      <c r="AY228" s="145" t="str">
        <f t="shared" si="76"/>
        <v/>
      </c>
      <c r="AZ228" s="135">
        <f t="shared" si="77"/>
        <v>0</v>
      </c>
      <c r="BA228" s="145" t="str">
        <f t="shared" si="78"/>
        <v/>
      </c>
      <c r="BB228" s="145" t="str">
        <f t="shared" si="79"/>
        <v/>
      </c>
      <c r="BC228" s="145" t="str">
        <f t="shared" si="80"/>
        <v/>
      </c>
      <c r="BD228" s="145" t="str">
        <f t="shared" si="81"/>
        <v/>
      </c>
      <c r="BE228" s="145" t="str">
        <f t="shared" si="82"/>
        <v/>
      </c>
      <c r="BF228" s="135">
        <f t="shared" si="83"/>
        <v>0</v>
      </c>
      <c r="BG228" t="str">
        <f t="shared" si="86"/>
        <v/>
      </c>
      <c r="BH228" t="str">
        <f t="shared" si="86"/>
        <v/>
      </c>
      <c r="BI228" t="str">
        <f t="shared" si="86"/>
        <v/>
      </c>
      <c r="BJ228" t="str">
        <f t="shared" si="86"/>
        <v/>
      </c>
      <c r="BK228" t="str">
        <f t="shared" si="86"/>
        <v/>
      </c>
      <c r="BL228" t="str">
        <f t="shared" si="86"/>
        <v/>
      </c>
      <c r="BR228" t="str">
        <f t="shared" si="87"/>
        <v/>
      </c>
      <c r="BS228" t="str">
        <f t="shared" si="87"/>
        <v/>
      </c>
      <c r="BT228" t="str">
        <f t="shared" si="87"/>
        <v/>
      </c>
      <c r="BU228" t="str">
        <f t="shared" si="87"/>
        <v/>
      </c>
      <c r="BV228" t="str">
        <f t="shared" si="87"/>
        <v/>
      </c>
      <c r="BW228" t="str">
        <f t="shared" si="87"/>
        <v/>
      </c>
    </row>
    <row r="229" spans="2:75" ht="15.75" thickBot="1" x14ac:dyDescent="0.25">
      <c r="B229" s="224" t="str">
        <f t="shared" si="70"/>
        <v xml:space="preserve"> </v>
      </c>
      <c r="C229" s="67"/>
      <c r="D229" s="67"/>
      <c r="E229" s="225"/>
      <c r="F229" s="226"/>
      <c r="G229" s="227" t="str">
        <f t="shared" si="71"/>
        <v/>
      </c>
      <c r="H229" s="228" t="str">
        <f t="shared" si="69"/>
        <v/>
      </c>
      <c r="I229" s="229"/>
      <c r="J229" s="167"/>
      <c r="K229" s="125"/>
      <c r="L229" s="230"/>
      <c r="M229" s="221"/>
      <c r="N229" s="231"/>
      <c r="O229" s="232"/>
      <c r="P229" s="233"/>
      <c r="Q229" s="234"/>
      <c r="R229" s="232"/>
      <c r="S229" s="233"/>
      <c r="T229" s="234"/>
      <c r="U229" s="232"/>
      <c r="V229" s="233"/>
      <c r="W229" s="234"/>
      <c r="X229" s="232"/>
      <c r="Y229" s="233"/>
      <c r="Z229" s="234"/>
      <c r="AA229" s="232"/>
      <c r="AB229" s="233"/>
      <c r="AC229" s="234"/>
      <c r="AD229" s="232"/>
      <c r="AE229" s="233"/>
      <c r="AF229" s="234"/>
      <c r="AG229" s="232"/>
      <c r="AH229" s="233"/>
      <c r="AI229" s="234"/>
      <c r="AJ229" s="232"/>
      <c r="AK229" s="233"/>
      <c r="AL229" s="234"/>
      <c r="AM229" s="232"/>
      <c r="AN229" s="233"/>
      <c r="AO229" s="234"/>
      <c r="AP229" s="130">
        <f t="shared" si="72"/>
        <v>0</v>
      </c>
      <c r="AQ229" s="235"/>
      <c r="AR229" s="235"/>
      <c r="AS229" s="67"/>
      <c r="AT229" s="172"/>
      <c r="AV229" s="145" t="str">
        <f t="shared" si="73"/>
        <v/>
      </c>
      <c r="AW229" s="145" t="str">
        <f t="shared" si="74"/>
        <v/>
      </c>
      <c r="AX229" s="145" t="str">
        <f t="shared" si="75"/>
        <v/>
      </c>
      <c r="AY229" s="145" t="str">
        <f t="shared" si="76"/>
        <v/>
      </c>
      <c r="AZ229" s="135">
        <f t="shared" si="77"/>
        <v>0</v>
      </c>
      <c r="BA229" s="145" t="str">
        <f t="shared" si="78"/>
        <v/>
      </c>
      <c r="BB229" s="145" t="str">
        <f t="shared" si="79"/>
        <v/>
      </c>
      <c r="BC229" s="145" t="str">
        <f t="shared" si="80"/>
        <v/>
      </c>
      <c r="BD229" s="145" t="str">
        <f t="shared" si="81"/>
        <v/>
      </c>
      <c r="BE229" s="145" t="str">
        <f t="shared" si="82"/>
        <v/>
      </c>
      <c r="BF229" s="135">
        <f t="shared" si="83"/>
        <v>0</v>
      </c>
      <c r="BG229" t="str">
        <f t="shared" si="86"/>
        <v/>
      </c>
      <c r="BH229" t="str">
        <f t="shared" si="86"/>
        <v/>
      </c>
      <c r="BI229" t="str">
        <f t="shared" si="86"/>
        <v/>
      </c>
      <c r="BJ229" t="str">
        <f t="shared" si="86"/>
        <v/>
      </c>
      <c r="BK229" t="str">
        <f t="shared" si="86"/>
        <v/>
      </c>
      <c r="BL229" t="str">
        <f t="shared" si="86"/>
        <v/>
      </c>
      <c r="BR229" t="str">
        <f t="shared" si="87"/>
        <v/>
      </c>
      <c r="BS229" t="str">
        <f t="shared" si="87"/>
        <v/>
      </c>
      <c r="BT229" t="str">
        <f t="shared" si="87"/>
        <v/>
      </c>
      <c r="BU229" t="str">
        <f t="shared" si="87"/>
        <v/>
      </c>
      <c r="BV229" t="str">
        <f t="shared" si="87"/>
        <v/>
      </c>
      <c r="BW229" t="str">
        <f t="shared" si="87"/>
        <v/>
      </c>
    </row>
    <row r="230" spans="2:75" ht="15.75" thickBot="1" x14ac:dyDescent="0.25">
      <c r="B230" s="224" t="str">
        <f t="shared" si="70"/>
        <v xml:space="preserve"> </v>
      </c>
      <c r="C230" s="67"/>
      <c r="D230" s="67"/>
      <c r="E230" s="225"/>
      <c r="F230" s="226"/>
      <c r="G230" s="227" t="str">
        <f t="shared" si="71"/>
        <v/>
      </c>
      <c r="H230" s="228" t="str">
        <f t="shared" si="69"/>
        <v/>
      </c>
      <c r="I230" s="229"/>
      <c r="J230" s="167"/>
      <c r="K230" s="125"/>
      <c r="L230" s="230"/>
      <c r="M230" s="221"/>
      <c r="N230" s="231"/>
      <c r="O230" s="232"/>
      <c r="P230" s="233"/>
      <c r="Q230" s="234"/>
      <c r="R230" s="232"/>
      <c r="S230" s="233"/>
      <c r="T230" s="234"/>
      <c r="U230" s="232"/>
      <c r="V230" s="233"/>
      <c r="W230" s="234"/>
      <c r="X230" s="232"/>
      <c r="Y230" s="233"/>
      <c r="Z230" s="234"/>
      <c r="AA230" s="232"/>
      <c r="AB230" s="233"/>
      <c r="AC230" s="234"/>
      <c r="AD230" s="232"/>
      <c r="AE230" s="233"/>
      <c r="AF230" s="234"/>
      <c r="AG230" s="232"/>
      <c r="AH230" s="233"/>
      <c r="AI230" s="234"/>
      <c r="AJ230" s="232"/>
      <c r="AK230" s="233"/>
      <c r="AL230" s="234"/>
      <c r="AM230" s="232"/>
      <c r="AN230" s="233"/>
      <c r="AO230" s="234"/>
      <c r="AP230" s="130">
        <f t="shared" si="72"/>
        <v>0</v>
      </c>
      <c r="AQ230" s="235"/>
      <c r="AR230" s="235"/>
      <c r="AS230" s="67"/>
      <c r="AT230" s="172"/>
      <c r="AV230" s="145" t="str">
        <f t="shared" si="73"/>
        <v/>
      </c>
      <c r="AW230" s="145" t="str">
        <f t="shared" si="74"/>
        <v/>
      </c>
      <c r="AX230" s="145" t="str">
        <f t="shared" si="75"/>
        <v/>
      </c>
      <c r="AY230" s="145" t="str">
        <f t="shared" si="76"/>
        <v/>
      </c>
      <c r="AZ230" s="135">
        <f t="shared" si="77"/>
        <v>0</v>
      </c>
      <c r="BA230" s="145" t="str">
        <f t="shared" si="78"/>
        <v/>
      </c>
      <c r="BB230" s="145" t="str">
        <f t="shared" si="79"/>
        <v/>
      </c>
      <c r="BC230" s="145" t="str">
        <f t="shared" si="80"/>
        <v/>
      </c>
      <c r="BD230" s="145" t="str">
        <f t="shared" si="81"/>
        <v/>
      </c>
      <c r="BE230" s="145" t="str">
        <f t="shared" si="82"/>
        <v/>
      </c>
      <c r="BF230" s="135">
        <f t="shared" si="83"/>
        <v>0</v>
      </c>
      <c r="BG230" t="str">
        <f t="shared" si="86"/>
        <v/>
      </c>
      <c r="BH230" t="str">
        <f t="shared" si="86"/>
        <v/>
      </c>
      <c r="BI230" t="str">
        <f t="shared" si="86"/>
        <v/>
      </c>
      <c r="BJ230" t="str">
        <f t="shared" si="86"/>
        <v/>
      </c>
      <c r="BK230" t="str">
        <f t="shared" si="86"/>
        <v/>
      </c>
      <c r="BL230" t="str">
        <f t="shared" si="86"/>
        <v/>
      </c>
      <c r="BR230" t="str">
        <f t="shared" si="87"/>
        <v/>
      </c>
      <c r="BS230" t="str">
        <f t="shared" si="87"/>
        <v/>
      </c>
      <c r="BT230" t="str">
        <f t="shared" si="87"/>
        <v/>
      </c>
      <c r="BU230" t="str">
        <f t="shared" si="87"/>
        <v/>
      </c>
      <c r="BV230" t="str">
        <f t="shared" si="87"/>
        <v/>
      </c>
      <c r="BW230" t="str">
        <f t="shared" si="87"/>
        <v/>
      </c>
    </row>
    <row r="231" spans="2:75" ht="15.75" thickBot="1" x14ac:dyDescent="0.25">
      <c r="B231" s="224" t="str">
        <f t="shared" si="70"/>
        <v xml:space="preserve"> </v>
      </c>
      <c r="C231" s="67"/>
      <c r="D231" s="67"/>
      <c r="E231" s="225"/>
      <c r="F231" s="226"/>
      <c r="G231" s="227" t="str">
        <f t="shared" si="71"/>
        <v/>
      </c>
      <c r="H231" s="228" t="str">
        <f t="shared" si="69"/>
        <v/>
      </c>
      <c r="I231" s="229"/>
      <c r="J231" s="167"/>
      <c r="K231" s="125"/>
      <c r="L231" s="230"/>
      <c r="M231" s="221"/>
      <c r="N231" s="231"/>
      <c r="O231" s="232"/>
      <c r="P231" s="233"/>
      <c r="Q231" s="234"/>
      <c r="R231" s="232"/>
      <c r="S231" s="233"/>
      <c r="T231" s="234"/>
      <c r="U231" s="232"/>
      <c r="V231" s="233"/>
      <c r="W231" s="234"/>
      <c r="X231" s="232"/>
      <c r="Y231" s="233"/>
      <c r="Z231" s="234"/>
      <c r="AA231" s="232"/>
      <c r="AB231" s="233"/>
      <c r="AC231" s="234"/>
      <c r="AD231" s="232"/>
      <c r="AE231" s="233"/>
      <c r="AF231" s="234"/>
      <c r="AG231" s="232"/>
      <c r="AH231" s="233"/>
      <c r="AI231" s="234"/>
      <c r="AJ231" s="232"/>
      <c r="AK231" s="233"/>
      <c r="AL231" s="234"/>
      <c r="AM231" s="232"/>
      <c r="AN231" s="233"/>
      <c r="AO231" s="234"/>
      <c r="AP231" s="130">
        <f t="shared" si="72"/>
        <v>0</v>
      </c>
      <c r="AQ231" s="235"/>
      <c r="AR231" s="235"/>
      <c r="AS231" s="67"/>
      <c r="AT231" s="172"/>
      <c r="AV231" s="145" t="str">
        <f t="shared" si="73"/>
        <v/>
      </c>
      <c r="AW231" s="145" t="str">
        <f t="shared" si="74"/>
        <v/>
      </c>
      <c r="AX231" s="145" t="str">
        <f t="shared" si="75"/>
        <v/>
      </c>
      <c r="AY231" s="145" t="str">
        <f t="shared" si="76"/>
        <v/>
      </c>
      <c r="AZ231" s="135">
        <f t="shared" si="77"/>
        <v>0</v>
      </c>
      <c r="BA231" s="145" t="str">
        <f t="shared" si="78"/>
        <v/>
      </c>
      <c r="BB231" s="145" t="str">
        <f t="shared" si="79"/>
        <v/>
      </c>
      <c r="BC231" s="145" t="str">
        <f t="shared" si="80"/>
        <v/>
      </c>
      <c r="BD231" s="145" t="str">
        <f t="shared" si="81"/>
        <v/>
      </c>
      <c r="BE231" s="145" t="str">
        <f t="shared" si="82"/>
        <v/>
      </c>
      <c r="BF231" s="135">
        <f t="shared" si="83"/>
        <v>0</v>
      </c>
      <c r="BG231" t="str">
        <f t="shared" si="86"/>
        <v/>
      </c>
      <c r="BH231" t="str">
        <f t="shared" si="86"/>
        <v/>
      </c>
      <c r="BI231" t="str">
        <f t="shared" si="86"/>
        <v/>
      </c>
      <c r="BJ231" t="str">
        <f t="shared" si="86"/>
        <v/>
      </c>
      <c r="BK231" t="str">
        <f t="shared" si="86"/>
        <v/>
      </c>
      <c r="BL231" t="str">
        <f t="shared" si="86"/>
        <v/>
      </c>
      <c r="BR231" t="str">
        <f t="shared" si="87"/>
        <v/>
      </c>
      <c r="BS231" t="str">
        <f t="shared" si="87"/>
        <v/>
      </c>
      <c r="BT231" t="str">
        <f t="shared" si="87"/>
        <v/>
      </c>
      <c r="BU231" t="str">
        <f t="shared" si="87"/>
        <v/>
      </c>
      <c r="BV231" t="str">
        <f t="shared" si="87"/>
        <v/>
      </c>
      <c r="BW231" t="str">
        <f t="shared" si="87"/>
        <v/>
      </c>
    </row>
    <row r="232" spans="2:75" ht="15.75" thickBot="1" x14ac:dyDescent="0.25">
      <c r="B232" s="224" t="str">
        <f t="shared" si="70"/>
        <v xml:space="preserve"> </v>
      </c>
      <c r="C232" s="67"/>
      <c r="D232" s="67"/>
      <c r="E232" s="225"/>
      <c r="F232" s="226"/>
      <c r="G232" s="227" t="str">
        <f t="shared" si="71"/>
        <v/>
      </c>
      <c r="H232" s="228" t="str">
        <f t="shared" si="69"/>
        <v/>
      </c>
      <c r="I232" s="229"/>
      <c r="J232" s="167"/>
      <c r="K232" s="125"/>
      <c r="L232" s="230"/>
      <c r="M232" s="221"/>
      <c r="N232" s="231"/>
      <c r="O232" s="232"/>
      <c r="P232" s="233"/>
      <c r="Q232" s="234"/>
      <c r="R232" s="232"/>
      <c r="S232" s="233"/>
      <c r="T232" s="234"/>
      <c r="U232" s="232"/>
      <c r="V232" s="233"/>
      <c r="W232" s="234"/>
      <c r="X232" s="232"/>
      <c r="Y232" s="233"/>
      <c r="Z232" s="234"/>
      <c r="AA232" s="232"/>
      <c r="AB232" s="233"/>
      <c r="AC232" s="234"/>
      <c r="AD232" s="232"/>
      <c r="AE232" s="233"/>
      <c r="AF232" s="234"/>
      <c r="AG232" s="232"/>
      <c r="AH232" s="233"/>
      <c r="AI232" s="234"/>
      <c r="AJ232" s="232"/>
      <c r="AK232" s="233"/>
      <c r="AL232" s="234"/>
      <c r="AM232" s="232"/>
      <c r="AN232" s="233"/>
      <c r="AO232" s="234"/>
      <c r="AP232" s="130">
        <f t="shared" si="72"/>
        <v>0</v>
      </c>
      <c r="AQ232" s="235"/>
      <c r="AR232" s="235"/>
      <c r="AS232" s="67"/>
      <c r="AT232" s="172"/>
      <c r="AV232" s="145" t="str">
        <f t="shared" si="73"/>
        <v/>
      </c>
      <c r="AW232" s="145" t="str">
        <f t="shared" si="74"/>
        <v/>
      </c>
      <c r="AX232" s="145" t="str">
        <f t="shared" si="75"/>
        <v/>
      </c>
      <c r="AY232" s="145" t="str">
        <f t="shared" si="76"/>
        <v/>
      </c>
      <c r="AZ232" s="135">
        <f t="shared" si="77"/>
        <v>0</v>
      </c>
      <c r="BA232" s="145" t="str">
        <f t="shared" si="78"/>
        <v/>
      </c>
      <c r="BB232" s="145" t="str">
        <f t="shared" si="79"/>
        <v/>
      </c>
      <c r="BC232" s="145" t="str">
        <f t="shared" si="80"/>
        <v/>
      </c>
      <c r="BD232" s="145" t="str">
        <f t="shared" si="81"/>
        <v/>
      </c>
      <c r="BE232" s="145" t="str">
        <f t="shared" si="82"/>
        <v/>
      </c>
      <c r="BF232" s="135">
        <f t="shared" si="83"/>
        <v>0</v>
      </c>
      <c r="BG232" t="str">
        <f t="shared" si="86"/>
        <v/>
      </c>
      <c r="BH232" t="str">
        <f t="shared" si="86"/>
        <v/>
      </c>
      <c r="BI232" t="str">
        <f t="shared" si="86"/>
        <v/>
      </c>
      <c r="BJ232" t="str">
        <f t="shared" si="86"/>
        <v/>
      </c>
      <c r="BK232" t="str">
        <f t="shared" si="86"/>
        <v/>
      </c>
      <c r="BL232" t="str">
        <f t="shared" si="86"/>
        <v/>
      </c>
      <c r="BR232" t="str">
        <f t="shared" si="87"/>
        <v/>
      </c>
      <c r="BS232" t="str">
        <f t="shared" si="87"/>
        <v/>
      </c>
      <c r="BT232" t="str">
        <f t="shared" si="87"/>
        <v/>
      </c>
      <c r="BU232" t="str">
        <f t="shared" si="87"/>
        <v/>
      </c>
      <c r="BV232" t="str">
        <f t="shared" si="87"/>
        <v/>
      </c>
      <c r="BW232" t="str">
        <f t="shared" si="87"/>
        <v/>
      </c>
    </row>
    <row r="233" spans="2:75" ht="15.75" thickBot="1" x14ac:dyDescent="0.25">
      <c r="B233" s="224" t="str">
        <f t="shared" si="70"/>
        <v xml:space="preserve"> </v>
      </c>
      <c r="C233" s="67"/>
      <c r="D233" s="67"/>
      <c r="E233" s="225"/>
      <c r="F233" s="226"/>
      <c r="G233" s="227" t="str">
        <f t="shared" si="71"/>
        <v/>
      </c>
      <c r="H233" s="228" t="str">
        <f t="shared" si="69"/>
        <v/>
      </c>
      <c r="I233" s="229"/>
      <c r="J233" s="167"/>
      <c r="K233" s="125"/>
      <c r="L233" s="230"/>
      <c r="M233" s="221"/>
      <c r="N233" s="231"/>
      <c r="O233" s="232"/>
      <c r="P233" s="233"/>
      <c r="Q233" s="234"/>
      <c r="R233" s="232"/>
      <c r="S233" s="233"/>
      <c r="T233" s="234"/>
      <c r="U233" s="232"/>
      <c r="V233" s="233"/>
      <c r="W233" s="234"/>
      <c r="X233" s="232"/>
      <c r="Y233" s="233"/>
      <c r="Z233" s="234"/>
      <c r="AA233" s="232"/>
      <c r="AB233" s="233"/>
      <c r="AC233" s="234"/>
      <c r="AD233" s="232"/>
      <c r="AE233" s="233"/>
      <c r="AF233" s="234"/>
      <c r="AG233" s="232"/>
      <c r="AH233" s="233"/>
      <c r="AI233" s="234"/>
      <c r="AJ233" s="232"/>
      <c r="AK233" s="233"/>
      <c r="AL233" s="234"/>
      <c r="AM233" s="232"/>
      <c r="AN233" s="233"/>
      <c r="AO233" s="234"/>
      <c r="AP233" s="130">
        <f t="shared" si="72"/>
        <v>0</v>
      </c>
      <c r="AQ233" s="235"/>
      <c r="AR233" s="235"/>
      <c r="AS233" s="67"/>
      <c r="AT233" s="172"/>
      <c r="AV233" s="145" t="str">
        <f t="shared" si="73"/>
        <v/>
      </c>
      <c r="AW233" s="145" t="str">
        <f t="shared" si="74"/>
        <v/>
      </c>
      <c r="AX233" s="145" t="str">
        <f t="shared" si="75"/>
        <v/>
      </c>
      <c r="AY233" s="145" t="str">
        <f t="shared" si="76"/>
        <v/>
      </c>
      <c r="AZ233" s="135">
        <f t="shared" si="77"/>
        <v>0</v>
      </c>
      <c r="BA233" s="145" t="str">
        <f t="shared" si="78"/>
        <v/>
      </c>
      <c r="BB233" s="145" t="str">
        <f t="shared" si="79"/>
        <v/>
      </c>
      <c r="BC233" s="145" t="str">
        <f t="shared" si="80"/>
        <v/>
      </c>
      <c r="BD233" s="145" t="str">
        <f t="shared" si="81"/>
        <v/>
      </c>
      <c r="BE233" s="145" t="str">
        <f t="shared" si="82"/>
        <v/>
      </c>
      <c r="BF233" s="135">
        <f t="shared" si="83"/>
        <v>0</v>
      </c>
      <c r="BG233" t="str">
        <f t="shared" si="86"/>
        <v/>
      </c>
      <c r="BH233" t="str">
        <f t="shared" si="86"/>
        <v/>
      </c>
      <c r="BI233" t="str">
        <f t="shared" si="86"/>
        <v/>
      </c>
      <c r="BJ233" t="str">
        <f t="shared" si="86"/>
        <v/>
      </c>
      <c r="BK233" t="str">
        <f t="shared" si="86"/>
        <v/>
      </c>
      <c r="BL233" t="str">
        <f t="shared" si="86"/>
        <v/>
      </c>
      <c r="BR233" t="str">
        <f t="shared" si="87"/>
        <v/>
      </c>
      <c r="BS233" t="str">
        <f t="shared" si="87"/>
        <v/>
      </c>
      <c r="BT233" t="str">
        <f t="shared" si="87"/>
        <v/>
      </c>
      <c r="BU233" t="str">
        <f t="shared" si="87"/>
        <v/>
      </c>
      <c r="BV233" t="str">
        <f t="shared" si="87"/>
        <v/>
      </c>
      <c r="BW233" t="str">
        <f t="shared" si="87"/>
        <v/>
      </c>
    </row>
    <row r="234" spans="2:75" ht="15.75" thickBot="1" x14ac:dyDescent="0.25">
      <c r="B234" s="224" t="str">
        <f t="shared" si="70"/>
        <v xml:space="preserve"> </v>
      </c>
      <c r="C234" s="67"/>
      <c r="D234" s="67"/>
      <c r="E234" s="225"/>
      <c r="F234" s="226"/>
      <c r="G234" s="227" t="str">
        <f t="shared" si="71"/>
        <v/>
      </c>
      <c r="H234" s="228" t="str">
        <f t="shared" si="69"/>
        <v/>
      </c>
      <c r="I234" s="229"/>
      <c r="J234" s="167"/>
      <c r="K234" s="125"/>
      <c r="L234" s="230"/>
      <c r="M234" s="221"/>
      <c r="N234" s="231"/>
      <c r="O234" s="232"/>
      <c r="P234" s="233"/>
      <c r="Q234" s="234"/>
      <c r="R234" s="232"/>
      <c r="S234" s="233"/>
      <c r="T234" s="234"/>
      <c r="U234" s="232"/>
      <c r="V234" s="233"/>
      <c r="W234" s="234"/>
      <c r="X234" s="232"/>
      <c r="Y234" s="233"/>
      <c r="Z234" s="234"/>
      <c r="AA234" s="232"/>
      <c r="AB234" s="233"/>
      <c r="AC234" s="234"/>
      <c r="AD234" s="232"/>
      <c r="AE234" s="233"/>
      <c r="AF234" s="234"/>
      <c r="AG234" s="232"/>
      <c r="AH234" s="233"/>
      <c r="AI234" s="234"/>
      <c r="AJ234" s="232"/>
      <c r="AK234" s="233"/>
      <c r="AL234" s="234"/>
      <c r="AM234" s="232"/>
      <c r="AN234" s="233"/>
      <c r="AO234" s="234"/>
      <c r="AP234" s="130">
        <f t="shared" si="72"/>
        <v>0</v>
      </c>
      <c r="AQ234" s="235"/>
      <c r="AR234" s="235"/>
      <c r="AS234" s="67"/>
      <c r="AT234" s="172"/>
      <c r="AV234" s="145" t="str">
        <f t="shared" si="73"/>
        <v/>
      </c>
      <c r="AW234" s="145" t="str">
        <f t="shared" si="74"/>
        <v/>
      </c>
      <c r="AX234" s="145" t="str">
        <f t="shared" si="75"/>
        <v/>
      </c>
      <c r="AY234" s="145" t="str">
        <f t="shared" si="76"/>
        <v/>
      </c>
      <c r="AZ234" s="135">
        <f t="shared" si="77"/>
        <v>0</v>
      </c>
      <c r="BA234" s="145" t="str">
        <f t="shared" si="78"/>
        <v/>
      </c>
      <c r="BB234" s="145" t="str">
        <f t="shared" si="79"/>
        <v/>
      </c>
      <c r="BC234" s="145" t="str">
        <f t="shared" si="80"/>
        <v/>
      </c>
      <c r="BD234" s="145" t="str">
        <f t="shared" si="81"/>
        <v/>
      </c>
      <c r="BE234" s="145" t="str">
        <f t="shared" si="82"/>
        <v/>
      </c>
      <c r="BF234" s="135">
        <f t="shared" si="83"/>
        <v>0</v>
      </c>
      <c r="BG234" t="str">
        <f t="shared" si="86"/>
        <v/>
      </c>
      <c r="BH234" t="str">
        <f t="shared" si="86"/>
        <v/>
      </c>
      <c r="BI234" t="str">
        <f t="shared" si="86"/>
        <v/>
      </c>
      <c r="BJ234" t="str">
        <f t="shared" si="86"/>
        <v/>
      </c>
      <c r="BK234" t="str">
        <f t="shared" si="86"/>
        <v/>
      </c>
      <c r="BL234" t="str">
        <f t="shared" si="86"/>
        <v/>
      </c>
      <c r="BR234" t="str">
        <f t="shared" si="87"/>
        <v/>
      </c>
      <c r="BS234" t="str">
        <f t="shared" si="87"/>
        <v/>
      </c>
      <c r="BT234" t="str">
        <f t="shared" si="87"/>
        <v/>
      </c>
      <c r="BU234" t="str">
        <f t="shared" si="87"/>
        <v/>
      </c>
      <c r="BV234" t="str">
        <f t="shared" si="87"/>
        <v/>
      </c>
      <c r="BW234" t="str">
        <f t="shared" si="87"/>
        <v/>
      </c>
    </row>
    <row r="235" spans="2:75" ht="15.75" thickBot="1" x14ac:dyDescent="0.25">
      <c r="B235" s="224" t="str">
        <f t="shared" si="70"/>
        <v xml:space="preserve"> </v>
      </c>
      <c r="C235" s="67"/>
      <c r="D235" s="67"/>
      <c r="E235" s="225"/>
      <c r="F235" s="226"/>
      <c r="G235" s="227" t="str">
        <f t="shared" si="71"/>
        <v/>
      </c>
      <c r="H235" s="228" t="str">
        <f t="shared" si="69"/>
        <v/>
      </c>
      <c r="I235" s="229"/>
      <c r="J235" s="167"/>
      <c r="K235" s="125"/>
      <c r="L235" s="230"/>
      <c r="M235" s="221"/>
      <c r="N235" s="231"/>
      <c r="O235" s="232"/>
      <c r="P235" s="233"/>
      <c r="Q235" s="234"/>
      <c r="R235" s="232"/>
      <c r="S235" s="233"/>
      <c r="T235" s="234"/>
      <c r="U235" s="232"/>
      <c r="V235" s="233"/>
      <c r="W235" s="234"/>
      <c r="X235" s="232"/>
      <c r="Y235" s="233"/>
      <c r="Z235" s="234"/>
      <c r="AA235" s="232"/>
      <c r="AB235" s="233"/>
      <c r="AC235" s="234"/>
      <c r="AD235" s="232"/>
      <c r="AE235" s="233"/>
      <c r="AF235" s="234"/>
      <c r="AG235" s="232"/>
      <c r="AH235" s="233"/>
      <c r="AI235" s="234"/>
      <c r="AJ235" s="232"/>
      <c r="AK235" s="233"/>
      <c r="AL235" s="234"/>
      <c r="AM235" s="232"/>
      <c r="AN235" s="233"/>
      <c r="AO235" s="234"/>
      <c r="AP235" s="130">
        <f t="shared" si="72"/>
        <v>0</v>
      </c>
      <c r="AQ235" s="235"/>
      <c r="AR235" s="235"/>
      <c r="AS235" s="67"/>
      <c r="AT235" s="172"/>
      <c r="AV235" s="145" t="str">
        <f t="shared" si="73"/>
        <v/>
      </c>
      <c r="AW235" s="145" t="str">
        <f t="shared" si="74"/>
        <v/>
      </c>
      <c r="AX235" s="145" t="str">
        <f t="shared" si="75"/>
        <v/>
      </c>
      <c r="AY235" s="145" t="str">
        <f t="shared" si="76"/>
        <v/>
      </c>
      <c r="AZ235" s="135">
        <f t="shared" si="77"/>
        <v>0</v>
      </c>
      <c r="BA235" s="145" t="str">
        <f t="shared" si="78"/>
        <v/>
      </c>
      <c r="BB235" s="145" t="str">
        <f t="shared" si="79"/>
        <v/>
      </c>
      <c r="BC235" s="145" t="str">
        <f t="shared" si="80"/>
        <v/>
      </c>
      <c r="BD235" s="145" t="str">
        <f t="shared" si="81"/>
        <v/>
      </c>
      <c r="BE235" s="145" t="str">
        <f t="shared" si="82"/>
        <v/>
      </c>
      <c r="BF235" s="135">
        <f t="shared" si="83"/>
        <v>0</v>
      </c>
      <c r="BG235" t="str">
        <f t="shared" si="86"/>
        <v/>
      </c>
      <c r="BH235" t="str">
        <f t="shared" si="86"/>
        <v/>
      </c>
      <c r="BI235" t="str">
        <f t="shared" si="86"/>
        <v/>
      </c>
      <c r="BJ235" t="str">
        <f t="shared" si="86"/>
        <v/>
      </c>
      <c r="BK235" t="str">
        <f t="shared" si="86"/>
        <v/>
      </c>
      <c r="BL235" t="str">
        <f t="shared" si="86"/>
        <v/>
      </c>
      <c r="BR235" t="str">
        <f t="shared" si="87"/>
        <v/>
      </c>
      <c r="BS235" t="str">
        <f t="shared" si="87"/>
        <v/>
      </c>
      <c r="BT235" t="str">
        <f t="shared" si="87"/>
        <v/>
      </c>
      <c r="BU235" t="str">
        <f t="shared" si="87"/>
        <v/>
      </c>
      <c r="BV235" t="str">
        <f t="shared" si="87"/>
        <v/>
      </c>
      <c r="BW235" t="str">
        <f t="shared" si="87"/>
        <v/>
      </c>
    </row>
    <row r="236" spans="2:75" ht="15.75" thickBot="1" x14ac:dyDescent="0.25">
      <c r="B236" s="224" t="str">
        <f t="shared" si="70"/>
        <v xml:space="preserve"> </v>
      </c>
      <c r="C236" s="67"/>
      <c r="D236" s="67"/>
      <c r="E236" s="225"/>
      <c r="F236" s="226"/>
      <c r="G236" s="227" t="str">
        <f t="shared" si="71"/>
        <v/>
      </c>
      <c r="H236" s="228" t="str">
        <f t="shared" si="69"/>
        <v/>
      </c>
      <c r="I236" s="229"/>
      <c r="J236" s="167"/>
      <c r="K236" s="125"/>
      <c r="L236" s="230"/>
      <c r="M236" s="221"/>
      <c r="N236" s="231"/>
      <c r="O236" s="232"/>
      <c r="P236" s="233"/>
      <c r="Q236" s="234"/>
      <c r="R236" s="232"/>
      <c r="S236" s="233"/>
      <c r="T236" s="234"/>
      <c r="U236" s="232"/>
      <c r="V236" s="233"/>
      <c r="W236" s="234"/>
      <c r="X236" s="232"/>
      <c r="Y236" s="233"/>
      <c r="Z236" s="234"/>
      <c r="AA236" s="232"/>
      <c r="AB236" s="233"/>
      <c r="AC236" s="234"/>
      <c r="AD236" s="232"/>
      <c r="AE236" s="233"/>
      <c r="AF236" s="234"/>
      <c r="AG236" s="232"/>
      <c r="AH236" s="233"/>
      <c r="AI236" s="234"/>
      <c r="AJ236" s="232"/>
      <c r="AK236" s="233"/>
      <c r="AL236" s="234"/>
      <c r="AM236" s="232"/>
      <c r="AN236" s="233"/>
      <c r="AO236" s="234"/>
      <c r="AP236" s="130">
        <f t="shared" si="72"/>
        <v>0</v>
      </c>
      <c r="AQ236" s="235"/>
      <c r="AR236" s="235"/>
      <c r="AS236" s="67"/>
      <c r="AT236" s="172"/>
      <c r="AV236" s="145" t="str">
        <f t="shared" si="73"/>
        <v/>
      </c>
      <c r="AW236" s="145" t="str">
        <f t="shared" si="74"/>
        <v/>
      </c>
      <c r="AX236" s="145" t="str">
        <f t="shared" si="75"/>
        <v/>
      </c>
      <c r="AY236" s="145" t="str">
        <f t="shared" si="76"/>
        <v/>
      </c>
      <c r="AZ236" s="135">
        <f t="shared" si="77"/>
        <v>0</v>
      </c>
      <c r="BA236" s="145" t="str">
        <f t="shared" si="78"/>
        <v/>
      </c>
      <c r="BB236" s="145" t="str">
        <f t="shared" si="79"/>
        <v/>
      </c>
      <c r="BC236" s="145" t="str">
        <f t="shared" si="80"/>
        <v/>
      </c>
      <c r="BD236" s="145" t="str">
        <f t="shared" si="81"/>
        <v/>
      </c>
      <c r="BE236" s="145" t="str">
        <f t="shared" si="82"/>
        <v/>
      </c>
      <c r="BF236" s="135">
        <f t="shared" si="83"/>
        <v>0</v>
      </c>
      <c r="BG236" t="str">
        <f t="shared" si="86"/>
        <v/>
      </c>
      <c r="BH236" t="str">
        <f t="shared" si="86"/>
        <v/>
      </c>
      <c r="BI236" t="str">
        <f t="shared" si="86"/>
        <v/>
      </c>
      <c r="BJ236" t="str">
        <f t="shared" si="86"/>
        <v/>
      </c>
      <c r="BK236" t="str">
        <f t="shared" si="86"/>
        <v/>
      </c>
      <c r="BL236" t="str">
        <f t="shared" si="86"/>
        <v/>
      </c>
      <c r="BR236" t="str">
        <f t="shared" si="87"/>
        <v/>
      </c>
      <c r="BS236" t="str">
        <f t="shared" si="87"/>
        <v/>
      </c>
      <c r="BT236" t="str">
        <f t="shared" si="87"/>
        <v/>
      </c>
      <c r="BU236" t="str">
        <f t="shared" si="87"/>
        <v/>
      </c>
      <c r="BV236" t="str">
        <f t="shared" si="87"/>
        <v/>
      </c>
      <c r="BW236" t="str">
        <f t="shared" si="87"/>
        <v/>
      </c>
    </row>
    <row r="237" spans="2:75" ht="15.75" thickBot="1" x14ac:dyDescent="0.25">
      <c r="B237" s="224" t="str">
        <f t="shared" si="70"/>
        <v xml:space="preserve"> </v>
      </c>
      <c r="C237" s="67"/>
      <c r="D237" s="67"/>
      <c r="E237" s="225"/>
      <c r="F237" s="226"/>
      <c r="G237" s="227" t="str">
        <f t="shared" si="71"/>
        <v/>
      </c>
      <c r="H237" s="228" t="str">
        <f t="shared" si="69"/>
        <v/>
      </c>
      <c r="I237" s="229"/>
      <c r="J237" s="167"/>
      <c r="K237" s="125"/>
      <c r="L237" s="230"/>
      <c r="M237" s="221"/>
      <c r="N237" s="231"/>
      <c r="O237" s="232"/>
      <c r="P237" s="233"/>
      <c r="Q237" s="234"/>
      <c r="R237" s="232"/>
      <c r="S237" s="233"/>
      <c r="T237" s="234"/>
      <c r="U237" s="232"/>
      <c r="V237" s="233"/>
      <c r="W237" s="234"/>
      <c r="X237" s="232"/>
      <c r="Y237" s="233"/>
      <c r="Z237" s="234"/>
      <c r="AA237" s="232"/>
      <c r="AB237" s="233"/>
      <c r="AC237" s="234"/>
      <c r="AD237" s="232"/>
      <c r="AE237" s="233"/>
      <c r="AF237" s="234"/>
      <c r="AG237" s="232"/>
      <c r="AH237" s="233"/>
      <c r="AI237" s="234"/>
      <c r="AJ237" s="232"/>
      <c r="AK237" s="233"/>
      <c r="AL237" s="234"/>
      <c r="AM237" s="232"/>
      <c r="AN237" s="233"/>
      <c r="AO237" s="234"/>
      <c r="AP237" s="130">
        <f t="shared" si="72"/>
        <v>0</v>
      </c>
      <c r="AQ237" s="235"/>
      <c r="AR237" s="235"/>
      <c r="AS237" s="67"/>
      <c r="AT237" s="172"/>
      <c r="AV237" s="145" t="str">
        <f t="shared" si="73"/>
        <v/>
      </c>
      <c r="AW237" s="145" t="str">
        <f t="shared" si="74"/>
        <v/>
      </c>
      <c r="AX237" s="145" t="str">
        <f t="shared" si="75"/>
        <v/>
      </c>
      <c r="AY237" s="145" t="str">
        <f t="shared" si="76"/>
        <v/>
      </c>
      <c r="AZ237" s="135">
        <f t="shared" si="77"/>
        <v>0</v>
      </c>
      <c r="BA237" s="145" t="str">
        <f t="shared" si="78"/>
        <v/>
      </c>
      <c r="BB237" s="145" t="str">
        <f t="shared" si="79"/>
        <v/>
      </c>
      <c r="BC237" s="145" t="str">
        <f t="shared" si="80"/>
        <v/>
      </c>
      <c r="BD237" s="145" t="str">
        <f t="shared" si="81"/>
        <v/>
      </c>
      <c r="BE237" s="145" t="str">
        <f t="shared" si="82"/>
        <v/>
      </c>
      <c r="BF237" s="135">
        <f t="shared" si="83"/>
        <v>0</v>
      </c>
      <c r="BG237" t="str">
        <f t="shared" ref="BG237:BL246" si="88">IF($D237=0,"",IF(AND($G237=BG$85,$K237=BG$84)=TRUE,1,0))</f>
        <v/>
      </c>
      <c r="BH237" t="str">
        <f t="shared" si="88"/>
        <v/>
      </c>
      <c r="BI237" t="str">
        <f t="shared" si="88"/>
        <v/>
      </c>
      <c r="BJ237" t="str">
        <f t="shared" si="88"/>
        <v/>
      </c>
      <c r="BK237" t="str">
        <f t="shared" si="88"/>
        <v/>
      </c>
      <c r="BL237" t="str">
        <f t="shared" si="88"/>
        <v/>
      </c>
      <c r="BR237" t="str">
        <f t="shared" ref="BR237:BW246" si="89">IF($D237=0,"",IF(AND($H237=BR$85,$K237=BR$84)=TRUE,1,0))</f>
        <v/>
      </c>
      <c r="BS237" t="str">
        <f t="shared" si="89"/>
        <v/>
      </c>
      <c r="BT237" t="str">
        <f t="shared" si="89"/>
        <v/>
      </c>
      <c r="BU237" t="str">
        <f t="shared" si="89"/>
        <v/>
      </c>
      <c r="BV237" t="str">
        <f t="shared" si="89"/>
        <v/>
      </c>
      <c r="BW237" t="str">
        <f t="shared" si="89"/>
        <v/>
      </c>
    </row>
    <row r="238" spans="2:75" ht="15.75" thickBot="1" x14ac:dyDescent="0.25">
      <c r="B238" s="224" t="str">
        <f t="shared" si="70"/>
        <v xml:space="preserve"> </v>
      </c>
      <c r="C238" s="67"/>
      <c r="D238" s="67"/>
      <c r="E238" s="225"/>
      <c r="F238" s="226"/>
      <c r="G238" s="227" t="str">
        <f t="shared" si="71"/>
        <v/>
      </c>
      <c r="H238" s="228" t="str">
        <f t="shared" si="69"/>
        <v/>
      </c>
      <c r="I238" s="229"/>
      <c r="J238" s="167"/>
      <c r="K238" s="125"/>
      <c r="L238" s="230"/>
      <c r="M238" s="221"/>
      <c r="N238" s="231"/>
      <c r="O238" s="232"/>
      <c r="P238" s="233"/>
      <c r="Q238" s="234"/>
      <c r="R238" s="232"/>
      <c r="S238" s="233"/>
      <c r="T238" s="234"/>
      <c r="U238" s="232"/>
      <c r="V238" s="233"/>
      <c r="W238" s="234"/>
      <c r="X238" s="232"/>
      <c r="Y238" s="233"/>
      <c r="Z238" s="234"/>
      <c r="AA238" s="232"/>
      <c r="AB238" s="233"/>
      <c r="AC238" s="234"/>
      <c r="AD238" s="232"/>
      <c r="AE238" s="233"/>
      <c r="AF238" s="234"/>
      <c r="AG238" s="232"/>
      <c r="AH238" s="233"/>
      <c r="AI238" s="234"/>
      <c r="AJ238" s="232"/>
      <c r="AK238" s="233"/>
      <c r="AL238" s="234"/>
      <c r="AM238" s="232"/>
      <c r="AN238" s="233"/>
      <c r="AO238" s="234"/>
      <c r="AP238" s="130">
        <f t="shared" si="72"/>
        <v>0</v>
      </c>
      <c r="AQ238" s="235"/>
      <c r="AR238" s="235"/>
      <c r="AS238" s="67"/>
      <c r="AT238" s="172"/>
      <c r="AV238" s="145" t="str">
        <f t="shared" si="73"/>
        <v/>
      </c>
      <c r="AW238" s="145" t="str">
        <f t="shared" si="74"/>
        <v/>
      </c>
      <c r="AX238" s="145" t="str">
        <f t="shared" si="75"/>
        <v/>
      </c>
      <c r="AY238" s="145" t="str">
        <f t="shared" si="76"/>
        <v/>
      </c>
      <c r="AZ238" s="135">
        <f t="shared" si="77"/>
        <v>0</v>
      </c>
      <c r="BA238" s="145" t="str">
        <f t="shared" si="78"/>
        <v/>
      </c>
      <c r="BB238" s="145" t="str">
        <f t="shared" si="79"/>
        <v/>
      </c>
      <c r="BC238" s="145" t="str">
        <f t="shared" si="80"/>
        <v/>
      </c>
      <c r="BD238" s="145" t="str">
        <f t="shared" si="81"/>
        <v/>
      </c>
      <c r="BE238" s="145" t="str">
        <f t="shared" si="82"/>
        <v/>
      </c>
      <c r="BF238" s="135">
        <f t="shared" si="83"/>
        <v>0</v>
      </c>
      <c r="BG238" t="str">
        <f t="shared" si="88"/>
        <v/>
      </c>
      <c r="BH238" t="str">
        <f t="shared" si="88"/>
        <v/>
      </c>
      <c r="BI238" t="str">
        <f t="shared" si="88"/>
        <v/>
      </c>
      <c r="BJ238" t="str">
        <f t="shared" si="88"/>
        <v/>
      </c>
      <c r="BK238" t="str">
        <f t="shared" si="88"/>
        <v/>
      </c>
      <c r="BL238" t="str">
        <f t="shared" si="88"/>
        <v/>
      </c>
      <c r="BR238" t="str">
        <f t="shared" si="89"/>
        <v/>
      </c>
      <c r="BS238" t="str">
        <f t="shared" si="89"/>
        <v/>
      </c>
      <c r="BT238" t="str">
        <f t="shared" si="89"/>
        <v/>
      </c>
      <c r="BU238" t="str">
        <f t="shared" si="89"/>
        <v/>
      </c>
      <c r="BV238" t="str">
        <f t="shared" si="89"/>
        <v/>
      </c>
      <c r="BW238" t="str">
        <f t="shared" si="89"/>
        <v/>
      </c>
    </row>
    <row r="239" spans="2:75" ht="15.75" thickBot="1" x14ac:dyDescent="0.25">
      <c r="B239" s="224" t="str">
        <f t="shared" si="70"/>
        <v xml:space="preserve"> </v>
      </c>
      <c r="C239" s="67"/>
      <c r="D239" s="67"/>
      <c r="E239" s="225"/>
      <c r="F239" s="226"/>
      <c r="G239" s="227" t="str">
        <f t="shared" si="71"/>
        <v/>
      </c>
      <c r="H239" s="228" t="str">
        <f t="shared" si="69"/>
        <v/>
      </c>
      <c r="I239" s="229"/>
      <c r="J239" s="167"/>
      <c r="K239" s="125"/>
      <c r="L239" s="230"/>
      <c r="M239" s="221"/>
      <c r="N239" s="231"/>
      <c r="O239" s="232"/>
      <c r="P239" s="233"/>
      <c r="Q239" s="234"/>
      <c r="R239" s="232"/>
      <c r="S239" s="233"/>
      <c r="T239" s="234"/>
      <c r="U239" s="232"/>
      <c r="V239" s="233"/>
      <c r="W239" s="234"/>
      <c r="X239" s="232"/>
      <c r="Y239" s="233"/>
      <c r="Z239" s="234"/>
      <c r="AA239" s="232"/>
      <c r="AB239" s="233"/>
      <c r="AC239" s="234"/>
      <c r="AD239" s="232"/>
      <c r="AE239" s="233"/>
      <c r="AF239" s="234"/>
      <c r="AG239" s="232"/>
      <c r="AH239" s="233"/>
      <c r="AI239" s="234"/>
      <c r="AJ239" s="232"/>
      <c r="AK239" s="233"/>
      <c r="AL239" s="234"/>
      <c r="AM239" s="232"/>
      <c r="AN239" s="233"/>
      <c r="AO239" s="234"/>
      <c r="AP239" s="130">
        <f t="shared" si="72"/>
        <v>0</v>
      </c>
      <c r="AQ239" s="235"/>
      <c r="AR239" s="235"/>
      <c r="AS239" s="67"/>
      <c r="AT239" s="172"/>
      <c r="AV239" s="145" t="str">
        <f t="shared" si="73"/>
        <v/>
      </c>
      <c r="AW239" s="145" t="str">
        <f t="shared" si="74"/>
        <v/>
      </c>
      <c r="AX239" s="145" t="str">
        <f t="shared" si="75"/>
        <v/>
      </c>
      <c r="AY239" s="145" t="str">
        <f t="shared" si="76"/>
        <v/>
      </c>
      <c r="AZ239" s="135">
        <f t="shared" si="77"/>
        <v>0</v>
      </c>
      <c r="BA239" s="145" t="str">
        <f t="shared" si="78"/>
        <v/>
      </c>
      <c r="BB239" s="145" t="str">
        <f t="shared" si="79"/>
        <v/>
      </c>
      <c r="BC239" s="145" t="str">
        <f t="shared" si="80"/>
        <v/>
      </c>
      <c r="BD239" s="145" t="str">
        <f t="shared" si="81"/>
        <v/>
      </c>
      <c r="BE239" s="145" t="str">
        <f t="shared" si="82"/>
        <v/>
      </c>
      <c r="BF239" s="135">
        <f t="shared" si="83"/>
        <v>0</v>
      </c>
      <c r="BG239" t="str">
        <f t="shared" si="88"/>
        <v/>
      </c>
      <c r="BH239" t="str">
        <f t="shared" si="88"/>
        <v/>
      </c>
      <c r="BI239" t="str">
        <f t="shared" si="88"/>
        <v/>
      </c>
      <c r="BJ239" t="str">
        <f t="shared" si="88"/>
        <v/>
      </c>
      <c r="BK239" t="str">
        <f t="shared" si="88"/>
        <v/>
      </c>
      <c r="BL239" t="str">
        <f t="shared" si="88"/>
        <v/>
      </c>
      <c r="BR239" t="str">
        <f t="shared" si="89"/>
        <v/>
      </c>
      <c r="BS239" t="str">
        <f t="shared" si="89"/>
        <v/>
      </c>
      <c r="BT239" t="str">
        <f t="shared" si="89"/>
        <v/>
      </c>
      <c r="BU239" t="str">
        <f t="shared" si="89"/>
        <v/>
      </c>
      <c r="BV239" t="str">
        <f t="shared" si="89"/>
        <v/>
      </c>
      <c r="BW239" t="str">
        <f t="shared" si="89"/>
        <v/>
      </c>
    </row>
    <row r="240" spans="2:75" ht="15.75" thickBot="1" x14ac:dyDescent="0.25">
      <c r="B240" s="224" t="str">
        <f t="shared" si="70"/>
        <v xml:space="preserve"> </v>
      </c>
      <c r="C240" s="67"/>
      <c r="D240" s="67"/>
      <c r="E240" s="225"/>
      <c r="F240" s="226"/>
      <c r="G240" s="227" t="str">
        <f t="shared" si="71"/>
        <v/>
      </c>
      <c r="H240" s="228" t="str">
        <f t="shared" si="69"/>
        <v/>
      </c>
      <c r="I240" s="229"/>
      <c r="J240" s="167"/>
      <c r="K240" s="125"/>
      <c r="L240" s="230"/>
      <c r="M240" s="221"/>
      <c r="N240" s="231"/>
      <c r="O240" s="232"/>
      <c r="P240" s="233"/>
      <c r="Q240" s="234"/>
      <c r="R240" s="232"/>
      <c r="S240" s="233"/>
      <c r="T240" s="234"/>
      <c r="U240" s="232"/>
      <c r="V240" s="233"/>
      <c r="W240" s="234"/>
      <c r="X240" s="232"/>
      <c r="Y240" s="233"/>
      <c r="Z240" s="234"/>
      <c r="AA240" s="232"/>
      <c r="AB240" s="233"/>
      <c r="AC240" s="234"/>
      <c r="AD240" s="232"/>
      <c r="AE240" s="233"/>
      <c r="AF240" s="234"/>
      <c r="AG240" s="232"/>
      <c r="AH240" s="233"/>
      <c r="AI240" s="234"/>
      <c r="AJ240" s="232"/>
      <c r="AK240" s="233"/>
      <c r="AL240" s="234"/>
      <c r="AM240" s="232"/>
      <c r="AN240" s="233"/>
      <c r="AO240" s="234"/>
      <c r="AP240" s="130">
        <f t="shared" si="72"/>
        <v>0</v>
      </c>
      <c r="AQ240" s="235"/>
      <c r="AR240" s="235"/>
      <c r="AS240" s="67"/>
      <c r="AT240" s="172"/>
      <c r="AV240" s="145" t="str">
        <f t="shared" si="73"/>
        <v/>
      </c>
      <c r="AW240" s="145" t="str">
        <f t="shared" si="74"/>
        <v/>
      </c>
      <c r="AX240" s="145" t="str">
        <f t="shared" si="75"/>
        <v/>
      </c>
      <c r="AY240" s="145" t="str">
        <f t="shared" si="76"/>
        <v/>
      </c>
      <c r="AZ240" s="135">
        <f t="shared" si="77"/>
        <v>0</v>
      </c>
      <c r="BA240" s="145" t="str">
        <f t="shared" si="78"/>
        <v/>
      </c>
      <c r="BB240" s="145" t="str">
        <f t="shared" si="79"/>
        <v/>
      </c>
      <c r="BC240" s="145" t="str">
        <f t="shared" si="80"/>
        <v/>
      </c>
      <c r="BD240" s="145" t="str">
        <f t="shared" si="81"/>
        <v/>
      </c>
      <c r="BE240" s="145" t="str">
        <f t="shared" si="82"/>
        <v/>
      </c>
      <c r="BF240" s="135">
        <f t="shared" si="83"/>
        <v>0</v>
      </c>
      <c r="BG240" t="str">
        <f t="shared" si="88"/>
        <v/>
      </c>
      <c r="BH240" t="str">
        <f t="shared" si="88"/>
        <v/>
      </c>
      <c r="BI240" t="str">
        <f t="shared" si="88"/>
        <v/>
      </c>
      <c r="BJ240" t="str">
        <f t="shared" si="88"/>
        <v/>
      </c>
      <c r="BK240" t="str">
        <f t="shared" si="88"/>
        <v/>
      </c>
      <c r="BL240" t="str">
        <f t="shared" si="88"/>
        <v/>
      </c>
      <c r="BR240" t="str">
        <f t="shared" si="89"/>
        <v/>
      </c>
      <c r="BS240" t="str">
        <f t="shared" si="89"/>
        <v/>
      </c>
      <c r="BT240" t="str">
        <f t="shared" si="89"/>
        <v/>
      </c>
      <c r="BU240" t="str">
        <f t="shared" si="89"/>
        <v/>
      </c>
      <c r="BV240" t="str">
        <f t="shared" si="89"/>
        <v/>
      </c>
      <c r="BW240" t="str">
        <f t="shared" si="89"/>
        <v/>
      </c>
    </row>
    <row r="241" spans="2:75" ht="15.75" thickBot="1" x14ac:dyDescent="0.25">
      <c r="B241" s="224" t="str">
        <f t="shared" si="70"/>
        <v xml:space="preserve"> </v>
      </c>
      <c r="C241" s="67"/>
      <c r="D241" s="67"/>
      <c r="E241" s="225"/>
      <c r="F241" s="226"/>
      <c r="G241" s="227" t="str">
        <f t="shared" si="71"/>
        <v/>
      </c>
      <c r="H241" s="228" t="str">
        <f t="shared" si="69"/>
        <v/>
      </c>
      <c r="I241" s="229"/>
      <c r="J241" s="167"/>
      <c r="K241" s="125"/>
      <c r="L241" s="230"/>
      <c r="M241" s="221"/>
      <c r="N241" s="231"/>
      <c r="O241" s="232"/>
      <c r="P241" s="233"/>
      <c r="Q241" s="234"/>
      <c r="R241" s="232"/>
      <c r="S241" s="233"/>
      <c r="T241" s="234"/>
      <c r="U241" s="232"/>
      <c r="V241" s="233"/>
      <c r="W241" s="234"/>
      <c r="X241" s="232"/>
      <c r="Y241" s="233"/>
      <c r="Z241" s="234"/>
      <c r="AA241" s="232"/>
      <c r="AB241" s="233"/>
      <c r="AC241" s="234"/>
      <c r="AD241" s="232"/>
      <c r="AE241" s="233"/>
      <c r="AF241" s="234"/>
      <c r="AG241" s="232"/>
      <c r="AH241" s="233"/>
      <c r="AI241" s="234"/>
      <c r="AJ241" s="232"/>
      <c r="AK241" s="233"/>
      <c r="AL241" s="234"/>
      <c r="AM241" s="232"/>
      <c r="AN241" s="233"/>
      <c r="AO241" s="234"/>
      <c r="AP241" s="130">
        <f t="shared" si="72"/>
        <v>0</v>
      </c>
      <c r="AQ241" s="235"/>
      <c r="AR241" s="235"/>
      <c r="AS241" s="67"/>
      <c r="AT241" s="172"/>
      <c r="AV241" s="145" t="str">
        <f t="shared" si="73"/>
        <v/>
      </c>
      <c r="AW241" s="145" t="str">
        <f t="shared" si="74"/>
        <v/>
      </c>
      <c r="AX241" s="145" t="str">
        <f t="shared" si="75"/>
        <v/>
      </c>
      <c r="AY241" s="145" t="str">
        <f t="shared" si="76"/>
        <v/>
      </c>
      <c r="AZ241" s="135">
        <f t="shared" si="77"/>
        <v>0</v>
      </c>
      <c r="BA241" s="145" t="str">
        <f t="shared" si="78"/>
        <v/>
      </c>
      <c r="BB241" s="145" t="str">
        <f t="shared" si="79"/>
        <v/>
      </c>
      <c r="BC241" s="145" t="str">
        <f t="shared" si="80"/>
        <v/>
      </c>
      <c r="BD241" s="145" t="str">
        <f t="shared" si="81"/>
        <v/>
      </c>
      <c r="BE241" s="145" t="str">
        <f t="shared" si="82"/>
        <v/>
      </c>
      <c r="BF241" s="135">
        <f t="shared" si="83"/>
        <v>0</v>
      </c>
      <c r="BG241" t="str">
        <f t="shared" si="88"/>
        <v/>
      </c>
      <c r="BH241" t="str">
        <f t="shared" si="88"/>
        <v/>
      </c>
      <c r="BI241" t="str">
        <f t="shared" si="88"/>
        <v/>
      </c>
      <c r="BJ241" t="str">
        <f t="shared" si="88"/>
        <v/>
      </c>
      <c r="BK241" t="str">
        <f t="shared" si="88"/>
        <v/>
      </c>
      <c r="BL241" t="str">
        <f t="shared" si="88"/>
        <v/>
      </c>
      <c r="BR241" t="str">
        <f t="shared" si="89"/>
        <v/>
      </c>
      <c r="BS241" t="str">
        <f t="shared" si="89"/>
        <v/>
      </c>
      <c r="BT241" t="str">
        <f t="shared" si="89"/>
        <v/>
      </c>
      <c r="BU241" t="str">
        <f t="shared" si="89"/>
        <v/>
      </c>
      <c r="BV241" t="str">
        <f t="shared" si="89"/>
        <v/>
      </c>
      <c r="BW241" t="str">
        <f t="shared" si="89"/>
        <v/>
      </c>
    </row>
    <row r="242" spans="2:75" ht="15.75" thickBot="1" x14ac:dyDescent="0.25">
      <c r="B242" s="224" t="str">
        <f t="shared" si="70"/>
        <v xml:space="preserve"> </v>
      </c>
      <c r="C242" s="67"/>
      <c r="D242" s="67"/>
      <c r="E242" s="225"/>
      <c r="F242" s="226"/>
      <c r="G242" s="227" t="str">
        <f t="shared" si="71"/>
        <v/>
      </c>
      <c r="H242" s="228" t="str">
        <f t="shared" si="69"/>
        <v/>
      </c>
      <c r="I242" s="229"/>
      <c r="J242" s="167"/>
      <c r="K242" s="125"/>
      <c r="L242" s="230"/>
      <c r="M242" s="221"/>
      <c r="N242" s="231"/>
      <c r="O242" s="232"/>
      <c r="P242" s="233"/>
      <c r="Q242" s="234"/>
      <c r="R242" s="232"/>
      <c r="S242" s="233"/>
      <c r="T242" s="234"/>
      <c r="U242" s="232"/>
      <c r="V242" s="233"/>
      <c r="W242" s="234"/>
      <c r="X242" s="232"/>
      <c r="Y242" s="233"/>
      <c r="Z242" s="234"/>
      <c r="AA242" s="232"/>
      <c r="AB242" s="233"/>
      <c r="AC242" s="234"/>
      <c r="AD242" s="232"/>
      <c r="AE242" s="233"/>
      <c r="AF242" s="234"/>
      <c r="AG242" s="232"/>
      <c r="AH242" s="233"/>
      <c r="AI242" s="234"/>
      <c r="AJ242" s="232"/>
      <c r="AK242" s="233"/>
      <c r="AL242" s="234"/>
      <c r="AM242" s="232"/>
      <c r="AN242" s="233"/>
      <c r="AO242" s="234"/>
      <c r="AP242" s="130">
        <f t="shared" si="72"/>
        <v>0</v>
      </c>
      <c r="AQ242" s="235"/>
      <c r="AR242" s="235"/>
      <c r="AS242" s="67"/>
      <c r="AT242" s="172"/>
      <c r="AV242" s="145" t="str">
        <f t="shared" si="73"/>
        <v/>
      </c>
      <c r="AW242" s="145" t="str">
        <f t="shared" si="74"/>
        <v/>
      </c>
      <c r="AX242" s="145" t="str">
        <f t="shared" si="75"/>
        <v/>
      </c>
      <c r="AY242" s="145" t="str">
        <f t="shared" si="76"/>
        <v/>
      </c>
      <c r="AZ242" s="135">
        <f t="shared" si="77"/>
        <v>0</v>
      </c>
      <c r="BA242" s="145" t="str">
        <f t="shared" si="78"/>
        <v/>
      </c>
      <c r="BB242" s="145" t="str">
        <f t="shared" si="79"/>
        <v/>
      </c>
      <c r="BC242" s="145" t="str">
        <f t="shared" si="80"/>
        <v/>
      </c>
      <c r="BD242" s="145" t="str">
        <f t="shared" si="81"/>
        <v/>
      </c>
      <c r="BE242" s="145" t="str">
        <f t="shared" si="82"/>
        <v/>
      </c>
      <c r="BF242" s="135">
        <f t="shared" si="83"/>
        <v>0</v>
      </c>
      <c r="BG242" t="str">
        <f t="shared" si="88"/>
        <v/>
      </c>
      <c r="BH242" t="str">
        <f t="shared" si="88"/>
        <v/>
      </c>
      <c r="BI242" t="str">
        <f t="shared" si="88"/>
        <v/>
      </c>
      <c r="BJ242" t="str">
        <f t="shared" si="88"/>
        <v/>
      </c>
      <c r="BK242" t="str">
        <f t="shared" si="88"/>
        <v/>
      </c>
      <c r="BL242" t="str">
        <f t="shared" si="88"/>
        <v/>
      </c>
      <c r="BR242" t="str">
        <f t="shared" si="89"/>
        <v/>
      </c>
      <c r="BS242" t="str">
        <f t="shared" si="89"/>
        <v/>
      </c>
      <c r="BT242" t="str">
        <f t="shared" si="89"/>
        <v/>
      </c>
      <c r="BU242" t="str">
        <f t="shared" si="89"/>
        <v/>
      </c>
      <c r="BV242" t="str">
        <f t="shared" si="89"/>
        <v/>
      </c>
      <c r="BW242" t="str">
        <f t="shared" si="89"/>
        <v/>
      </c>
    </row>
    <row r="243" spans="2:75" ht="15.75" thickBot="1" x14ac:dyDescent="0.25">
      <c r="B243" s="224" t="str">
        <f t="shared" si="70"/>
        <v xml:space="preserve"> </v>
      </c>
      <c r="C243" s="67"/>
      <c r="D243" s="67"/>
      <c r="E243" s="225"/>
      <c r="F243" s="226"/>
      <c r="G243" s="227" t="str">
        <f t="shared" si="71"/>
        <v/>
      </c>
      <c r="H243" s="228" t="str">
        <f t="shared" si="69"/>
        <v/>
      </c>
      <c r="I243" s="229"/>
      <c r="J243" s="167"/>
      <c r="K243" s="125"/>
      <c r="L243" s="230"/>
      <c r="M243" s="221"/>
      <c r="N243" s="231"/>
      <c r="O243" s="232"/>
      <c r="P243" s="233"/>
      <c r="Q243" s="234"/>
      <c r="R243" s="232"/>
      <c r="S243" s="233"/>
      <c r="T243" s="234"/>
      <c r="U243" s="232"/>
      <c r="V243" s="233"/>
      <c r="W243" s="234"/>
      <c r="X243" s="232"/>
      <c r="Y243" s="233"/>
      <c r="Z243" s="234"/>
      <c r="AA243" s="232"/>
      <c r="AB243" s="233"/>
      <c r="AC243" s="234"/>
      <c r="AD243" s="232"/>
      <c r="AE243" s="233"/>
      <c r="AF243" s="234"/>
      <c r="AG243" s="232"/>
      <c r="AH243" s="233"/>
      <c r="AI243" s="234"/>
      <c r="AJ243" s="232"/>
      <c r="AK243" s="233"/>
      <c r="AL243" s="234"/>
      <c r="AM243" s="232"/>
      <c r="AN243" s="233"/>
      <c r="AO243" s="234"/>
      <c r="AP243" s="130">
        <f t="shared" si="72"/>
        <v>0</v>
      </c>
      <c r="AQ243" s="235"/>
      <c r="AR243" s="235"/>
      <c r="AS243" s="67"/>
      <c r="AT243" s="172"/>
      <c r="AV243" s="145" t="str">
        <f t="shared" si="73"/>
        <v/>
      </c>
      <c r="AW243" s="145" t="str">
        <f t="shared" si="74"/>
        <v/>
      </c>
      <c r="AX243" s="145" t="str">
        <f t="shared" si="75"/>
        <v/>
      </c>
      <c r="AY243" s="145" t="str">
        <f t="shared" si="76"/>
        <v/>
      </c>
      <c r="AZ243" s="135">
        <f t="shared" si="77"/>
        <v>0</v>
      </c>
      <c r="BA243" s="145" t="str">
        <f t="shared" si="78"/>
        <v/>
      </c>
      <c r="BB243" s="145" t="str">
        <f t="shared" si="79"/>
        <v/>
      </c>
      <c r="BC243" s="145" t="str">
        <f t="shared" si="80"/>
        <v/>
      </c>
      <c r="BD243" s="145" t="str">
        <f t="shared" si="81"/>
        <v/>
      </c>
      <c r="BE243" s="145" t="str">
        <f t="shared" si="82"/>
        <v/>
      </c>
      <c r="BF243" s="135">
        <f t="shared" si="83"/>
        <v>0</v>
      </c>
      <c r="BG243" t="str">
        <f t="shared" si="88"/>
        <v/>
      </c>
      <c r="BH243" t="str">
        <f t="shared" si="88"/>
        <v/>
      </c>
      <c r="BI243" t="str">
        <f t="shared" si="88"/>
        <v/>
      </c>
      <c r="BJ243" t="str">
        <f t="shared" si="88"/>
        <v/>
      </c>
      <c r="BK243" t="str">
        <f t="shared" si="88"/>
        <v/>
      </c>
      <c r="BL243" t="str">
        <f t="shared" si="88"/>
        <v/>
      </c>
      <c r="BR243" t="str">
        <f t="shared" si="89"/>
        <v/>
      </c>
      <c r="BS243" t="str">
        <f t="shared" si="89"/>
        <v/>
      </c>
      <c r="BT243" t="str">
        <f t="shared" si="89"/>
        <v/>
      </c>
      <c r="BU243" t="str">
        <f t="shared" si="89"/>
        <v/>
      </c>
      <c r="BV243" t="str">
        <f t="shared" si="89"/>
        <v/>
      </c>
      <c r="BW243" t="str">
        <f t="shared" si="89"/>
        <v/>
      </c>
    </row>
    <row r="244" spans="2:75" ht="15.75" thickBot="1" x14ac:dyDescent="0.25">
      <c r="B244" s="224" t="str">
        <f t="shared" si="70"/>
        <v xml:space="preserve"> </v>
      </c>
      <c r="C244" s="67"/>
      <c r="D244" s="67"/>
      <c r="E244" s="225"/>
      <c r="F244" s="226"/>
      <c r="G244" s="227" t="str">
        <f t="shared" si="71"/>
        <v/>
      </c>
      <c r="H244" s="228" t="str">
        <f t="shared" si="69"/>
        <v/>
      </c>
      <c r="I244" s="229"/>
      <c r="J244" s="167"/>
      <c r="K244" s="125"/>
      <c r="L244" s="230"/>
      <c r="M244" s="221"/>
      <c r="N244" s="231"/>
      <c r="O244" s="232"/>
      <c r="P244" s="233"/>
      <c r="Q244" s="234"/>
      <c r="R244" s="232"/>
      <c r="S244" s="233"/>
      <c r="T244" s="234"/>
      <c r="U244" s="232"/>
      <c r="V244" s="233"/>
      <c r="W244" s="234"/>
      <c r="X244" s="232"/>
      <c r="Y244" s="233"/>
      <c r="Z244" s="234"/>
      <c r="AA244" s="232"/>
      <c r="AB244" s="233"/>
      <c r="AC244" s="234"/>
      <c r="AD244" s="232"/>
      <c r="AE244" s="233"/>
      <c r="AF244" s="234"/>
      <c r="AG244" s="232"/>
      <c r="AH244" s="233"/>
      <c r="AI244" s="234"/>
      <c r="AJ244" s="232"/>
      <c r="AK244" s="233"/>
      <c r="AL244" s="234"/>
      <c r="AM244" s="232"/>
      <c r="AN244" s="233"/>
      <c r="AO244" s="234"/>
      <c r="AP244" s="130">
        <f t="shared" si="72"/>
        <v>0</v>
      </c>
      <c r="AQ244" s="235"/>
      <c r="AR244" s="235"/>
      <c r="AS244" s="67"/>
      <c r="AT244" s="172"/>
      <c r="AV244" s="145" t="str">
        <f t="shared" si="73"/>
        <v/>
      </c>
      <c r="AW244" s="145" t="str">
        <f t="shared" si="74"/>
        <v/>
      </c>
      <c r="AX244" s="145" t="str">
        <f t="shared" si="75"/>
        <v/>
      </c>
      <c r="AY244" s="145" t="str">
        <f t="shared" si="76"/>
        <v/>
      </c>
      <c r="AZ244" s="135">
        <f t="shared" si="77"/>
        <v>0</v>
      </c>
      <c r="BA244" s="145" t="str">
        <f t="shared" si="78"/>
        <v/>
      </c>
      <c r="BB244" s="145" t="str">
        <f t="shared" si="79"/>
        <v/>
      </c>
      <c r="BC244" s="145" t="str">
        <f t="shared" si="80"/>
        <v/>
      </c>
      <c r="BD244" s="145" t="str">
        <f t="shared" si="81"/>
        <v/>
      </c>
      <c r="BE244" s="145" t="str">
        <f t="shared" si="82"/>
        <v/>
      </c>
      <c r="BF244" s="135">
        <f t="shared" si="83"/>
        <v>0</v>
      </c>
      <c r="BG244" t="str">
        <f t="shared" si="88"/>
        <v/>
      </c>
      <c r="BH244" t="str">
        <f t="shared" si="88"/>
        <v/>
      </c>
      <c r="BI244" t="str">
        <f t="shared" si="88"/>
        <v/>
      </c>
      <c r="BJ244" t="str">
        <f t="shared" si="88"/>
        <v/>
      </c>
      <c r="BK244" t="str">
        <f t="shared" si="88"/>
        <v/>
      </c>
      <c r="BL244" t="str">
        <f t="shared" si="88"/>
        <v/>
      </c>
      <c r="BR244" t="str">
        <f t="shared" si="89"/>
        <v/>
      </c>
      <c r="BS244" t="str">
        <f t="shared" si="89"/>
        <v/>
      </c>
      <c r="BT244" t="str">
        <f t="shared" si="89"/>
        <v/>
      </c>
      <c r="BU244" t="str">
        <f t="shared" si="89"/>
        <v/>
      </c>
      <c r="BV244" t="str">
        <f t="shared" si="89"/>
        <v/>
      </c>
      <c r="BW244" t="str">
        <f t="shared" si="89"/>
        <v/>
      </c>
    </row>
    <row r="245" spans="2:75" ht="15.75" thickBot="1" x14ac:dyDescent="0.25">
      <c r="B245" s="224" t="str">
        <f t="shared" si="70"/>
        <v xml:space="preserve"> </v>
      </c>
      <c r="C245" s="67"/>
      <c r="D245" s="67"/>
      <c r="E245" s="225"/>
      <c r="F245" s="226"/>
      <c r="G245" s="227" t="str">
        <f t="shared" si="71"/>
        <v/>
      </c>
      <c r="H245" s="228" t="str">
        <f t="shared" si="69"/>
        <v/>
      </c>
      <c r="I245" s="229"/>
      <c r="J245" s="167"/>
      <c r="K245" s="125"/>
      <c r="L245" s="230"/>
      <c r="M245" s="221"/>
      <c r="N245" s="231"/>
      <c r="O245" s="232"/>
      <c r="P245" s="233"/>
      <c r="Q245" s="234"/>
      <c r="R245" s="232"/>
      <c r="S245" s="233"/>
      <c r="T245" s="234"/>
      <c r="U245" s="232"/>
      <c r="V245" s="233"/>
      <c r="W245" s="234"/>
      <c r="X245" s="232"/>
      <c r="Y245" s="233"/>
      <c r="Z245" s="234"/>
      <c r="AA245" s="232"/>
      <c r="AB245" s="233"/>
      <c r="AC245" s="234"/>
      <c r="AD245" s="232"/>
      <c r="AE245" s="233"/>
      <c r="AF245" s="234"/>
      <c r="AG245" s="232"/>
      <c r="AH245" s="233"/>
      <c r="AI245" s="234"/>
      <c r="AJ245" s="232"/>
      <c r="AK245" s="233"/>
      <c r="AL245" s="234"/>
      <c r="AM245" s="232"/>
      <c r="AN245" s="233"/>
      <c r="AO245" s="234"/>
      <c r="AP245" s="130">
        <f t="shared" si="72"/>
        <v>0</v>
      </c>
      <c r="AQ245" s="235"/>
      <c r="AR245" s="235"/>
      <c r="AS245" s="67"/>
      <c r="AT245" s="172"/>
      <c r="AV245" s="145" t="str">
        <f t="shared" si="73"/>
        <v/>
      </c>
      <c r="AW245" s="145" t="str">
        <f t="shared" si="74"/>
        <v/>
      </c>
      <c r="AX245" s="145" t="str">
        <f t="shared" si="75"/>
        <v/>
      </c>
      <c r="AY245" s="145" t="str">
        <f t="shared" si="76"/>
        <v/>
      </c>
      <c r="AZ245" s="135">
        <f t="shared" si="77"/>
        <v>0</v>
      </c>
      <c r="BA245" s="145" t="str">
        <f t="shared" si="78"/>
        <v/>
      </c>
      <c r="BB245" s="145" t="str">
        <f t="shared" si="79"/>
        <v/>
      </c>
      <c r="BC245" s="145" t="str">
        <f t="shared" si="80"/>
        <v/>
      </c>
      <c r="BD245" s="145" t="str">
        <f t="shared" si="81"/>
        <v/>
      </c>
      <c r="BE245" s="145" t="str">
        <f t="shared" si="82"/>
        <v/>
      </c>
      <c r="BF245" s="135">
        <f t="shared" si="83"/>
        <v>0</v>
      </c>
      <c r="BG245" t="str">
        <f t="shared" si="88"/>
        <v/>
      </c>
      <c r="BH245" t="str">
        <f t="shared" si="88"/>
        <v/>
      </c>
      <c r="BI245" t="str">
        <f t="shared" si="88"/>
        <v/>
      </c>
      <c r="BJ245" t="str">
        <f t="shared" si="88"/>
        <v/>
      </c>
      <c r="BK245" t="str">
        <f t="shared" si="88"/>
        <v/>
      </c>
      <c r="BL245" t="str">
        <f t="shared" si="88"/>
        <v/>
      </c>
      <c r="BR245" t="str">
        <f t="shared" si="89"/>
        <v/>
      </c>
      <c r="BS245" t="str">
        <f t="shared" si="89"/>
        <v/>
      </c>
      <c r="BT245" t="str">
        <f t="shared" si="89"/>
        <v/>
      </c>
      <c r="BU245" t="str">
        <f t="shared" si="89"/>
        <v/>
      </c>
      <c r="BV245" t="str">
        <f t="shared" si="89"/>
        <v/>
      </c>
      <c r="BW245" t="str">
        <f t="shared" si="89"/>
        <v/>
      </c>
    </row>
    <row r="246" spans="2:75" ht="15.75" thickBot="1" x14ac:dyDescent="0.25">
      <c r="B246" s="224" t="str">
        <f t="shared" si="70"/>
        <v xml:space="preserve"> </v>
      </c>
      <c r="C246" s="67"/>
      <c r="D246" s="67"/>
      <c r="E246" s="225"/>
      <c r="F246" s="226"/>
      <c r="G246" s="227" t="str">
        <f t="shared" si="71"/>
        <v/>
      </c>
      <c r="H246" s="228" t="str">
        <f t="shared" si="69"/>
        <v/>
      </c>
      <c r="I246" s="229"/>
      <c r="J246" s="167"/>
      <c r="K246" s="125"/>
      <c r="L246" s="230"/>
      <c r="M246" s="221"/>
      <c r="N246" s="231"/>
      <c r="O246" s="232"/>
      <c r="P246" s="233"/>
      <c r="Q246" s="234"/>
      <c r="R246" s="232"/>
      <c r="S246" s="233"/>
      <c r="T246" s="234"/>
      <c r="U246" s="232"/>
      <c r="V246" s="233"/>
      <c r="W246" s="234"/>
      <c r="X246" s="232"/>
      <c r="Y246" s="233"/>
      <c r="Z246" s="234"/>
      <c r="AA246" s="232"/>
      <c r="AB246" s="233"/>
      <c r="AC246" s="234"/>
      <c r="AD246" s="232"/>
      <c r="AE246" s="233"/>
      <c r="AF246" s="234"/>
      <c r="AG246" s="232"/>
      <c r="AH246" s="233"/>
      <c r="AI246" s="234"/>
      <c r="AJ246" s="232"/>
      <c r="AK246" s="233"/>
      <c r="AL246" s="234"/>
      <c r="AM246" s="232"/>
      <c r="AN246" s="233"/>
      <c r="AO246" s="234"/>
      <c r="AP246" s="130">
        <f t="shared" si="72"/>
        <v>0</v>
      </c>
      <c r="AQ246" s="235"/>
      <c r="AR246" s="235"/>
      <c r="AS246" s="67"/>
      <c r="AT246" s="172"/>
      <c r="AV246" s="145" t="str">
        <f t="shared" si="73"/>
        <v/>
      </c>
      <c r="AW246" s="145" t="str">
        <f t="shared" si="74"/>
        <v/>
      </c>
      <c r="AX246" s="145" t="str">
        <f t="shared" si="75"/>
        <v/>
      </c>
      <c r="AY246" s="145" t="str">
        <f t="shared" si="76"/>
        <v/>
      </c>
      <c r="AZ246" s="135">
        <f t="shared" si="77"/>
        <v>0</v>
      </c>
      <c r="BA246" s="145" t="str">
        <f t="shared" si="78"/>
        <v/>
      </c>
      <c r="BB246" s="145" t="str">
        <f t="shared" si="79"/>
        <v/>
      </c>
      <c r="BC246" s="145" t="str">
        <f t="shared" si="80"/>
        <v/>
      </c>
      <c r="BD246" s="145" t="str">
        <f t="shared" si="81"/>
        <v/>
      </c>
      <c r="BE246" s="145" t="str">
        <f t="shared" si="82"/>
        <v/>
      </c>
      <c r="BF246" s="135">
        <f t="shared" si="83"/>
        <v>0</v>
      </c>
      <c r="BG246" t="str">
        <f t="shared" si="88"/>
        <v/>
      </c>
      <c r="BH246" t="str">
        <f t="shared" si="88"/>
        <v/>
      </c>
      <c r="BI246" t="str">
        <f t="shared" si="88"/>
        <v/>
      </c>
      <c r="BJ246" t="str">
        <f t="shared" si="88"/>
        <v/>
      </c>
      <c r="BK246" t="str">
        <f t="shared" si="88"/>
        <v/>
      </c>
      <c r="BL246" t="str">
        <f t="shared" si="88"/>
        <v/>
      </c>
      <c r="BR246" t="str">
        <f t="shared" si="89"/>
        <v/>
      </c>
      <c r="BS246" t="str">
        <f t="shared" si="89"/>
        <v/>
      </c>
      <c r="BT246" t="str">
        <f t="shared" si="89"/>
        <v/>
      </c>
      <c r="BU246" t="str">
        <f t="shared" si="89"/>
        <v/>
      </c>
      <c r="BV246" t="str">
        <f t="shared" si="89"/>
        <v/>
      </c>
      <c r="BW246" t="str">
        <f t="shared" si="89"/>
        <v/>
      </c>
    </row>
    <row r="247" spans="2:75" ht="15.75" thickBot="1" x14ac:dyDescent="0.25">
      <c r="B247" s="224" t="str">
        <f t="shared" si="70"/>
        <v xml:space="preserve"> </v>
      </c>
      <c r="C247" s="67"/>
      <c r="D247" s="67"/>
      <c r="E247" s="225"/>
      <c r="F247" s="226"/>
      <c r="G247" s="227" t="str">
        <f t="shared" si="71"/>
        <v/>
      </c>
      <c r="H247" s="228" t="str">
        <f t="shared" si="69"/>
        <v/>
      </c>
      <c r="I247" s="229"/>
      <c r="J247" s="167"/>
      <c r="K247" s="125"/>
      <c r="L247" s="230"/>
      <c r="M247" s="221"/>
      <c r="N247" s="231"/>
      <c r="O247" s="232"/>
      <c r="P247" s="233"/>
      <c r="Q247" s="234"/>
      <c r="R247" s="232"/>
      <c r="S247" s="233"/>
      <c r="T247" s="234"/>
      <c r="U247" s="232"/>
      <c r="V247" s="233"/>
      <c r="W247" s="234"/>
      <c r="X247" s="232"/>
      <c r="Y247" s="233"/>
      <c r="Z247" s="234"/>
      <c r="AA247" s="232"/>
      <c r="AB247" s="233"/>
      <c r="AC247" s="234"/>
      <c r="AD247" s="232"/>
      <c r="AE247" s="233"/>
      <c r="AF247" s="234"/>
      <c r="AG247" s="232"/>
      <c r="AH247" s="233"/>
      <c r="AI247" s="234"/>
      <c r="AJ247" s="232"/>
      <c r="AK247" s="233"/>
      <c r="AL247" s="234"/>
      <c r="AM247" s="232"/>
      <c r="AN247" s="233"/>
      <c r="AO247" s="234"/>
      <c r="AP247" s="130">
        <f t="shared" si="72"/>
        <v>0</v>
      </c>
      <c r="AQ247" s="235"/>
      <c r="AR247" s="235"/>
      <c r="AS247" s="67"/>
      <c r="AT247" s="172"/>
      <c r="AV247" s="145" t="str">
        <f t="shared" si="73"/>
        <v/>
      </c>
      <c r="AW247" s="145" t="str">
        <f t="shared" si="74"/>
        <v/>
      </c>
      <c r="AX247" s="145" t="str">
        <f t="shared" si="75"/>
        <v/>
      </c>
      <c r="AY247" s="145" t="str">
        <f t="shared" si="76"/>
        <v/>
      </c>
      <c r="AZ247" s="135">
        <f t="shared" si="77"/>
        <v>0</v>
      </c>
      <c r="BA247" s="145" t="str">
        <f t="shared" si="78"/>
        <v/>
      </c>
      <c r="BB247" s="145" t="str">
        <f t="shared" si="79"/>
        <v/>
      </c>
      <c r="BC247" s="145" t="str">
        <f t="shared" si="80"/>
        <v/>
      </c>
      <c r="BD247" s="145" t="str">
        <f t="shared" si="81"/>
        <v/>
      </c>
      <c r="BE247" s="145" t="str">
        <f t="shared" si="82"/>
        <v/>
      </c>
      <c r="BF247" s="135">
        <f t="shared" si="83"/>
        <v>0</v>
      </c>
      <c r="BG247" t="str">
        <f t="shared" ref="BG247:BL256" si="90">IF($D247=0,"",IF(AND($G247=BG$85,$K247=BG$84)=TRUE,1,0))</f>
        <v/>
      </c>
      <c r="BH247" t="str">
        <f t="shared" si="90"/>
        <v/>
      </c>
      <c r="BI247" t="str">
        <f t="shared" si="90"/>
        <v/>
      </c>
      <c r="BJ247" t="str">
        <f t="shared" si="90"/>
        <v/>
      </c>
      <c r="BK247" t="str">
        <f t="shared" si="90"/>
        <v/>
      </c>
      <c r="BL247" t="str">
        <f t="shared" si="90"/>
        <v/>
      </c>
      <c r="BR247" t="str">
        <f t="shared" ref="BR247:BW256" si="91">IF($D247=0,"",IF(AND($H247=BR$85,$K247=BR$84)=TRUE,1,0))</f>
        <v/>
      </c>
      <c r="BS247" t="str">
        <f t="shared" si="91"/>
        <v/>
      </c>
      <c r="BT247" t="str">
        <f t="shared" si="91"/>
        <v/>
      </c>
      <c r="BU247" t="str">
        <f t="shared" si="91"/>
        <v/>
      </c>
      <c r="BV247" t="str">
        <f t="shared" si="91"/>
        <v/>
      </c>
      <c r="BW247" t="str">
        <f t="shared" si="91"/>
        <v/>
      </c>
    </row>
    <row r="248" spans="2:75" ht="15.75" thickBot="1" x14ac:dyDescent="0.25">
      <c r="B248" s="224" t="str">
        <f t="shared" si="70"/>
        <v xml:space="preserve"> </v>
      </c>
      <c r="C248" s="67"/>
      <c r="D248" s="67"/>
      <c r="E248" s="225"/>
      <c r="F248" s="226"/>
      <c r="G248" s="227" t="str">
        <f t="shared" si="71"/>
        <v/>
      </c>
      <c r="H248" s="228" t="str">
        <f t="shared" si="69"/>
        <v/>
      </c>
      <c r="I248" s="229"/>
      <c r="J248" s="167"/>
      <c r="K248" s="125"/>
      <c r="L248" s="230"/>
      <c r="M248" s="221"/>
      <c r="N248" s="231"/>
      <c r="O248" s="232"/>
      <c r="P248" s="233"/>
      <c r="Q248" s="234"/>
      <c r="R248" s="232"/>
      <c r="S248" s="233"/>
      <c r="T248" s="234"/>
      <c r="U248" s="232"/>
      <c r="V248" s="233"/>
      <c r="W248" s="234"/>
      <c r="X248" s="232"/>
      <c r="Y248" s="233"/>
      <c r="Z248" s="234"/>
      <c r="AA248" s="232"/>
      <c r="AB248" s="233"/>
      <c r="AC248" s="234"/>
      <c r="AD248" s="232"/>
      <c r="AE248" s="233"/>
      <c r="AF248" s="234"/>
      <c r="AG248" s="232"/>
      <c r="AH248" s="233"/>
      <c r="AI248" s="234"/>
      <c r="AJ248" s="232"/>
      <c r="AK248" s="233"/>
      <c r="AL248" s="234"/>
      <c r="AM248" s="232"/>
      <c r="AN248" s="233"/>
      <c r="AO248" s="234"/>
      <c r="AP248" s="130">
        <f t="shared" si="72"/>
        <v>0</v>
      </c>
      <c r="AQ248" s="235"/>
      <c r="AR248" s="235"/>
      <c r="AS248" s="67"/>
      <c r="AT248" s="172"/>
      <c r="AV248" s="145" t="str">
        <f t="shared" si="73"/>
        <v/>
      </c>
      <c r="AW248" s="145" t="str">
        <f t="shared" si="74"/>
        <v/>
      </c>
      <c r="AX248" s="145" t="str">
        <f t="shared" si="75"/>
        <v/>
      </c>
      <c r="AY248" s="145" t="str">
        <f t="shared" si="76"/>
        <v/>
      </c>
      <c r="AZ248" s="135">
        <f t="shared" si="77"/>
        <v>0</v>
      </c>
      <c r="BA248" s="145" t="str">
        <f t="shared" si="78"/>
        <v/>
      </c>
      <c r="BB248" s="145" t="str">
        <f t="shared" si="79"/>
        <v/>
      </c>
      <c r="BC248" s="145" t="str">
        <f t="shared" si="80"/>
        <v/>
      </c>
      <c r="BD248" s="145" t="str">
        <f t="shared" si="81"/>
        <v/>
      </c>
      <c r="BE248" s="145" t="str">
        <f t="shared" si="82"/>
        <v/>
      </c>
      <c r="BF248" s="135">
        <f t="shared" si="83"/>
        <v>0</v>
      </c>
      <c r="BG248" t="str">
        <f t="shared" si="90"/>
        <v/>
      </c>
      <c r="BH248" t="str">
        <f t="shared" si="90"/>
        <v/>
      </c>
      <c r="BI248" t="str">
        <f t="shared" si="90"/>
        <v/>
      </c>
      <c r="BJ248" t="str">
        <f t="shared" si="90"/>
        <v/>
      </c>
      <c r="BK248" t="str">
        <f t="shared" si="90"/>
        <v/>
      </c>
      <c r="BL248" t="str">
        <f t="shared" si="90"/>
        <v/>
      </c>
      <c r="BR248" t="str">
        <f t="shared" si="91"/>
        <v/>
      </c>
      <c r="BS248" t="str">
        <f t="shared" si="91"/>
        <v/>
      </c>
      <c r="BT248" t="str">
        <f t="shared" si="91"/>
        <v/>
      </c>
      <c r="BU248" t="str">
        <f t="shared" si="91"/>
        <v/>
      </c>
      <c r="BV248" t="str">
        <f t="shared" si="91"/>
        <v/>
      </c>
      <c r="BW248" t="str">
        <f t="shared" si="91"/>
        <v/>
      </c>
    </row>
    <row r="249" spans="2:75" ht="15.75" thickBot="1" x14ac:dyDescent="0.25">
      <c r="B249" s="224" t="str">
        <f t="shared" si="70"/>
        <v xml:space="preserve"> </v>
      </c>
      <c r="C249" s="67"/>
      <c r="D249" s="67"/>
      <c r="E249" s="225"/>
      <c r="F249" s="226"/>
      <c r="G249" s="227" t="str">
        <f t="shared" si="71"/>
        <v/>
      </c>
      <c r="H249" s="228" t="str">
        <f t="shared" si="69"/>
        <v/>
      </c>
      <c r="I249" s="229"/>
      <c r="J249" s="167"/>
      <c r="K249" s="125"/>
      <c r="L249" s="230"/>
      <c r="M249" s="221"/>
      <c r="N249" s="231"/>
      <c r="O249" s="232"/>
      <c r="P249" s="233"/>
      <c r="Q249" s="234"/>
      <c r="R249" s="232"/>
      <c r="S249" s="233"/>
      <c r="T249" s="234"/>
      <c r="U249" s="232"/>
      <c r="V249" s="233"/>
      <c r="W249" s="234"/>
      <c r="X249" s="232"/>
      <c r="Y249" s="233"/>
      <c r="Z249" s="234"/>
      <c r="AA249" s="232"/>
      <c r="AB249" s="233"/>
      <c r="AC249" s="234"/>
      <c r="AD249" s="232"/>
      <c r="AE249" s="233"/>
      <c r="AF249" s="234"/>
      <c r="AG249" s="232"/>
      <c r="AH249" s="233"/>
      <c r="AI249" s="234"/>
      <c r="AJ249" s="232"/>
      <c r="AK249" s="233"/>
      <c r="AL249" s="234"/>
      <c r="AM249" s="232"/>
      <c r="AN249" s="233"/>
      <c r="AO249" s="234"/>
      <c r="AP249" s="130">
        <f t="shared" si="72"/>
        <v>0</v>
      </c>
      <c r="AQ249" s="235"/>
      <c r="AR249" s="235"/>
      <c r="AS249" s="67"/>
      <c r="AT249" s="172"/>
      <c r="AV249" s="145" t="str">
        <f t="shared" si="73"/>
        <v/>
      </c>
      <c r="AW249" s="145" t="str">
        <f t="shared" si="74"/>
        <v/>
      </c>
      <c r="AX249" s="145" t="str">
        <f t="shared" si="75"/>
        <v/>
      </c>
      <c r="AY249" s="145" t="str">
        <f t="shared" si="76"/>
        <v/>
      </c>
      <c r="AZ249" s="135">
        <f t="shared" si="77"/>
        <v>0</v>
      </c>
      <c r="BA249" s="145" t="str">
        <f t="shared" si="78"/>
        <v/>
      </c>
      <c r="BB249" s="145" t="str">
        <f t="shared" si="79"/>
        <v/>
      </c>
      <c r="BC249" s="145" t="str">
        <f t="shared" si="80"/>
        <v/>
      </c>
      <c r="BD249" s="145" t="str">
        <f t="shared" si="81"/>
        <v/>
      </c>
      <c r="BE249" s="145" t="str">
        <f t="shared" si="82"/>
        <v/>
      </c>
      <c r="BF249" s="135">
        <f t="shared" si="83"/>
        <v>0</v>
      </c>
      <c r="BG249" t="str">
        <f t="shared" si="90"/>
        <v/>
      </c>
      <c r="BH249" t="str">
        <f t="shared" si="90"/>
        <v/>
      </c>
      <c r="BI249" t="str">
        <f t="shared" si="90"/>
        <v/>
      </c>
      <c r="BJ249" t="str">
        <f t="shared" si="90"/>
        <v/>
      </c>
      <c r="BK249" t="str">
        <f t="shared" si="90"/>
        <v/>
      </c>
      <c r="BL249" t="str">
        <f t="shared" si="90"/>
        <v/>
      </c>
      <c r="BR249" t="str">
        <f t="shared" si="91"/>
        <v/>
      </c>
      <c r="BS249" t="str">
        <f t="shared" si="91"/>
        <v/>
      </c>
      <c r="BT249" t="str">
        <f t="shared" si="91"/>
        <v/>
      </c>
      <c r="BU249" t="str">
        <f t="shared" si="91"/>
        <v/>
      </c>
      <c r="BV249" t="str">
        <f t="shared" si="91"/>
        <v/>
      </c>
      <c r="BW249" t="str">
        <f t="shared" si="91"/>
        <v/>
      </c>
    </row>
    <row r="250" spans="2:75" ht="15.75" thickBot="1" x14ac:dyDescent="0.25">
      <c r="B250" s="224" t="str">
        <f t="shared" si="70"/>
        <v xml:space="preserve"> </v>
      </c>
      <c r="C250" s="67"/>
      <c r="D250" s="67"/>
      <c r="E250" s="225"/>
      <c r="F250" s="226"/>
      <c r="G250" s="227" t="str">
        <f t="shared" si="71"/>
        <v/>
      </c>
      <c r="H250" s="228" t="str">
        <f t="shared" si="69"/>
        <v/>
      </c>
      <c r="I250" s="229"/>
      <c r="J250" s="167"/>
      <c r="K250" s="125"/>
      <c r="L250" s="230"/>
      <c r="M250" s="221"/>
      <c r="N250" s="231"/>
      <c r="O250" s="232"/>
      <c r="P250" s="233"/>
      <c r="Q250" s="234"/>
      <c r="R250" s="232"/>
      <c r="S250" s="233"/>
      <c r="T250" s="234"/>
      <c r="U250" s="232"/>
      <c r="V250" s="233"/>
      <c r="W250" s="234"/>
      <c r="X250" s="232"/>
      <c r="Y250" s="233"/>
      <c r="Z250" s="234"/>
      <c r="AA250" s="232"/>
      <c r="AB250" s="233"/>
      <c r="AC250" s="234"/>
      <c r="AD250" s="232"/>
      <c r="AE250" s="233"/>
      <c r="AF250" s="234"/>
      <c r="AG250" s="232"/>
      <c r="AH250" s="233"/>
      <c r="AI250" s="234"/>
      <c r="AJ250" s="232"/>
      <c r="AK250" s="233"/>
      <c r="AL250" s="234"/>
      <c r="AM250" s="232"/>
      <c r="AN250" s="233"/>
      <c r="AO250" s="234"/>
      <c r="AP250" s="130">
        <f t="shared" si="72"/>
        <v>0</v>
      </c>
      <c r="AQ250" s="235"/>
      <c r="AR250" s="235"/>
      <c r="AS250" s="67"/>
      <c r="AT250" s="172"/>
      <c r="AV250" s="145" t="str">
        <f t="shared" si="73"/>
        <v/>
      </c>
      <c r="AW250" s="145" t="str">
        <f t="shared" si="74"/>
        <v/>
      </c>
      <c r="AX250" s="145" t="str">
        <f t="shared" si="75"/>
        <v/>
      </c>
      <c r="AY250" s="145" t="str">
        <f t="shared" si="76"/>
        <v/>
      </c>
      <c r="AZ250" s="135">
        <f t="shared" si="77"/>
        <v>0</v>
      </c>
      <c r="BA250" s="145" t="str">
        <f t="shared" si="78"/>
        <v/>
      </c>
      <c r="BB250" s="145" t="str">
        <f t="shared" si="79"/>
        <v/>
      </c>
      <c r="BC250" s="145" t="str">
        <f t="shared" si="80"/>
        <v/>
      </c>
      <c r="BD250" s="145" t="str">
        <f t="shared" si="81"/>
        <v/>
      </c>
      <c r="BE250" s="145" t="str">
        <f t="shared" si="82"/>
        <v/>
      </c>
      <c r="BF250" s="135">
        <f t="shared" si="83"/>
        <v>0</v>
      </c>
      <c r="BG250" t="str">
        <f t="shared" si="90"/>
        <v/>
      </c>
      <c r="BH250" t="str">
        <f t="shared" si="90"/>
        <v/>
      </c>
      <c r="BI250" t="str">
        <f t="shared" si="90"/>
        <v/>
      </c>
      <c r="BJ250" t="str">
        <f t="shared" si="90"/>
        <v/>
      </c>
      <c r="BK250" t="str">
        <f t="shared" si="90"/>
        <v/>
      </c>
      <c r="BL250" t="str">
        <f t="shared" si="90"/>
        <v/>
      </c>
      <c r="BR250" t="str">
        <f t="shared" si="91"/>
        <v/>
      </c>
      <c r="BS250" t="str">
        <f t="shared" si="91"/>
        <v/>
      </c>
      <c r="BT250" t="str">
        <f t="shared" si="91"/>
        <v/>
      </c>
      <c r="BU250" t="str">
        <f t="shared" si="91"/>
        <v/>
      </c>
      <c r="BV250" t="str">
        <f t="shared" si="91"/>
        <v/>
      </c>
      <c r="BW250" t="str">
        <f t="shared" si="91"/>
        <v/>
      </c>
    </row>
    <row r="251" spans="2:75" ht="15.75" thickBot="1" x14ac:dyDescent="0.25">
      <c r="B251" s="224" t="str">
        <f t="shared" si="70"/>
        <v xml:space="preserve"> </v>
      </c>
      <c r="C251" s="67"/>
      <c r="D251" s="67"/>
      <c r="E251" s="225"/>
      <c r="F251" s="226"/>
      <c r="G251" s="227" t="str">
        <f t="shared" si="71"/>
        <v/>
      </c>
      <c r="H251" s="228" t="str">
        <f t="shared" si="69"/>
        <v/>
      </c>
      <c r="I251" s="229"/>
      <c r="J251" s="167"/>
      <c r="K251" s="125"/>
      <c r="L251" s="230"/>
      <c r="M251" s="221"/>
      <c r="N251" s="231"/>
      <c r="O251" s="232"/>
      <c r="P251" s="233"/>
      <c r="Q251" s="234"/>
      <c r="R251" s="232"/>
      <c r="S251" s="233"/>
      <c r="T251" s="234"/>
      <c r="U251" s="232"/>
      <c r="V251" s="233"/>
      <c r="W251" s="234"/>
      <c r="X251" s="232"/>
      <c r="Y251" s="233"/>
      <c r="Z251" s="234"/>
      <c r="AA251" s="232"/>
      <c r="AB251" s="233"/>
      <c r="AC251" s="234"/>
      <c r="AD251" s="232"/>
      <c r="AE251" s="233"/>
      <c r="AF251" s="234"/>
      <c r="AG251" s="232"/>
      <c r="AH251" s="233"/>
      <c r="AI251" s="234"/>
      <c r="AJ251" s="232"/>
      <c r="AK251" s="233"/>
      <c r="AL251" s="234"/>
      <c r="AM251" s="232"/>
      <c r="AN251" s="233"/>
      <c r="AO251" s="234"/>
      <c r="AP251" s="130">
        <f t="shared" si="72"/>
        <v>0</v>
      </c>
      <c r="AQ251" s="235"/>
      <c r="AR251" s="235"/>
      <c r="AS251" s="67"/>
      <c r="AT251" s="172"/>
      <c r="AV251" s="145" t="str">
        <f t="shared" si="73"/>
        <v/>
      </c>
      <c r="AW251" s="145" t="str">
        <f t="shared" si="74"/>
        <v/>
      </c>
      <c r="AX251" s="145" t="str">
        <f t="shared" si="75"/>
        <v/>
      </c>
      <c r="AY251" s="145" t="str">
        <f t="shared" si="76"/>
        <v/>
      </c>
      <c r="AZ251" s="135">
        <f t="shared" si="77"/>
        <v>0</v>
      </c>
      <c r="BA251" s="145" t="str">
        <f t="shared" si="78"/>
        <v/>
      </c>
      <c r="BB251" s="145" t="str">
        <f t="shared" si="79"/>
        <v/>
      </c>
      <c r="BC251" s="145" t="str">
        <f t="shared" si="80"/>
        <v/>
      </c>
      <c r="BD251" s="145" t="str">
        <f t="shared" si="81"/>
        <v/>
      </c>
      <c r="BE251" s="145" t="str">
        <f t="shared" si="82"/>
        <v/>
      </c>
      <c r="BF251" s="135">
        <f t="shared" si="83"/>
        <v>0</v>
      </c>
      <c r="BG251" t="str">
        <f t="shared" si="90"/>
        <v/>
      </c>
      <c r="BH251" t="str">
        <f t="shared" si="90"/>
        <v/>
      </c>
      <c r="BI251" t="str">
        <f t="shared" si="90"/>
        <v/>
      </c>
      <c r="BJ251" t="str">
        <f t="shared" si="90"/>
        <v/>
      </c>
      <c r="BK251" t="str">
        <f t="shared" si="90"/>
        <v/>
      </c>
      <c r="BL251" t="str">
        <f t="shared" si="90"/>
        <v/>
      </c>
      <c r="BR251" t="str">
        <f t="shared" si="91"/>
        <v/>
      </c>
      <c r="BS251" t="str">
        <f t="shared" si="91"/>
        <v/>
      </c>
      <c r="BT251" t="str">
        <f t="shared" si="91"/>
        <v/>
      </c>
      <c r="BU251" t="str">
        <f t="shared" si="91"/>
        <v/>
      </c>
      <c r="BV251" t="str">
        <f t="shared" si="91"/>
        <v/>
      </c>
      <c r="BW251" t="str">
        <f t="shared" si="91"/>
        <v/>
      </c>
    </row>
    <row r="252" spans="2:75" ht="15.75" thickBot="1" x14ac:dyDescent="0.25">
      <c r="B252" s="224" t="str">
        <f t="shared" si="70"/>
        <v xml:space="preserve"> </v>
      </c>
      <c r="C252" s="67"/>
      <c r="D252" s="67"/>
      <c r="E252" s="225"/>
      <c r="F252" s="226"/>
      <c r="G252" s="227" t="str">
        <f t="shared" si="71"/>
        <v/>
      </c>
      <c r="H252" s="228" t="str">
        <f t="shared" si="69"/>
        <v/>
      </c>
      <c r="I252" s="229"/>
      <c r="J252" s="167"/>
      <c r="K252" s="125"/>
      <c r="L252" s="230"/>
      <c r="M252" s="221"/>
      <c r="N252" s="231"/>
      <c r="O252" s="232"/>
      <c r="P252" s="233"/>
      <c r="Q252" s="234"/>
      <c r="R252" s="232"/>
      <c r="S252" s="233"/>
      <c r="T252" s="234"/>
      <c r="U252" s="232"/>
      <c r="V252" s="233"/>
      <c r="W252" s="234"/>
      <c r="X252" s="232"/>
      <c r="Y252" s="233"/>
      <c r="Z252" s="234"/>
      <c r="AA252" s="232"/>
      <c r="AB252" s="233"/>
      <c r="AC252" s="234"/>
      <c r="AD252" s="232"/>
      <c r="AE252" s="233"/>
      <c r="AF252" s="234"/>
      <c r="AG252" s="232"/>
      <c r="AH252" s="233"/>
      <c r="AI252" s="234"/>
      <c r="AJ252" s="232"/>
      <c r="AK252" s="233"/>
      <c r="AL252" s="234"/>
      <c r="AM252" s="232"/>
      <c r="AN252" s="233"/>
      <c r="AO252" s="234"/>
      <c r="AP252" s="130">
        <f t="shared" si="72"/>
        <v>0</v>
      </c>
      <c r="AQ252" s="235"/>
      <c r="AR252" s="235"/>
      <c r="AS252" s="67"/>
      <c r="AT252" s="172"/>
      <c r="AV252" s="145" t="str">
        <f t="shared" si="73"/>
        <v/>
      </c>
      <c r="AW252" s="145" t="str">
        <f t="shared" si="74"/>
        <v/>
      </c>
      <c r="AX252" s="145" t="str">
        <f t="shared" si="75"/>
        <v/>
      </c>
      <c r="AY252" s="145" t="str">
        <f t="shared" si="76"/>
        <v/>
      </c>
      <c r="AZ252" s="135">
        <f t="shared" si="77"/>
        <v>0</v>
      </c>
      <c r="BA252" s="145" t="str">
        <f t="shared" si="78"/>
        <v/>
      </c>
      <c r="BB252" s="145" t="str">
        <f t="shared" si="79"/>
        <v/>
      </c>
      <c r="BC252" s="145" t="str">
        <f t="shared" si="80"/>
        <v/>
      </c>
      <c r="BD252" s="145" t="str">
        <f t="shared" si="81"/>
        <v/>
      </c>
      <c r="BE252" s="145" t="str">
        <f t="shared" si="82"/>
        <v/>
      </c>
      <c r="BF252" s="135">
        <f t="shared" si="83"/>
        <v>0</v>
      </c>
      <c r="BG252" t="str">
        <f t="shared" si="90"/>
        <v/>
      </c>
      <c r="BH252" t="str">
        <f t="shared" si="90"/>
        <v/>
      </c>
      <c r="BI252" t="str">
        <f t="shared" si="90"/>
        <v/>
      </c>
      <c r="BJ252" t="str">
        <f t="shared" si="90"/>
        <v/>
      </c>
      <c r="BK252" t="str">
        <f t="shared" si="90"/>
        <v/>
      </c>
      <c r="BL252" t="str">
        <f t="shared" si="90"/>
        <v/>
      </c>
      <c r="BR252" t="str">
        <f t="shared" si="91"/>
        <v/>
      </c>
      <c r="BS252" t="str">
        <f t="shared" si="91"/>
        <v/>
      </c>
      <c r="BT252" t="str">
        <f t="shared" si="91"/>
        <v/>
      </c>
      <c r="BU252" t="str">
        <f t="shared" si="91"/>
        <v/>
      </c>
      <c r="BV252" t="str">
        <f t="shared" si="91"/>
        <v/>
      </c>
      <c r="BW252" t="str">
        <f t="shared" si="91"/>
        <v/>
      </c>
    </row>
    <row r="253" spans="2:75" ht="15.75" thickBot="1" x14ac:dyDescent="0.25">
      <c r="B253" s="224" t="str">
        <f t="shared" si="70"/>
        <v xml:space="preserve"> </v>
      </c>
      <c r="C253" s="67"/>
      <c r="D253" s="67"/>
      <c r="E253" s="225"/>
      <c r="F253" s="226"/>
      <c r="G253" s="227" t="str">
        <f t="shared" si="71"/>
        <v/>
      </c>
      <c r="H253" s="228" t="str">
        <f t="shared" si="69"/>
        <v/>
      </c>
      <c r="I253" s="229"/>
      <c r="J253" s="167"/>
      <c r="K253" s="125"/>
      <c r="L253" s="230"/>
      <c r="M253" s="221"/>
      <c r="N253" s="231"/>
      <c r="O253" s="232"/>
      <c r="P253" s="233"/>
      <c r="Q253" s="234"/>
      <c r="R253" s="232"/>
      <c r="S253" s="233"/>
      <c r="T253" s="234"/>
      <c r="U253" s="232"/>
      <c r="V253" s="233"/>
      <c r="W253" s="234"/>
      <c r="X253" s="232"/>
      <c r="Y253" s="233"/>
      <c r="Z253" s="234"/>
      <c r="AA253" s="232"/>
      <c r="AB253" s="233"/>
      <c r="AC253" s="234"/>
      <c r="AD253" s="232"/>
      <c r="AE253" s="233"/>
      <c r="AF253" s="234"/>
      <c r="AG253" s="232"/>
      <c r="AH253" s="233"/>
      <c r="AI253" s="234"/>
      <c r="AJ253" s="232"/>
      <c r="AK253" s="233"/>
      <c r="AL253" s="234"/>
      <c r="AM253" s="232"/>
      <c r="AN253" s="233"/>
      <c r="AO253" s="234"/>
      <c r="AP253" s="130">
        <f t="shared" si="72"/>
        <v>0</v>
      </c>
      <c r="AQ253" s="235"/>
      <c r="AR253" s="235"/>
      <c r="AS253" s="67"/>
      <c r="AT253" s="172"/>
      <c r="AV253" s="145" t="str">
        <f t="shared" si="73"/>
        <v/>
      </c>
      <c r="AW253" s="145" t="str">
        <f t="shared" si="74"/>
        <v/>
      </c>
      <c r="AX253" s="145" t="str">
        <f t="shared" si="75"/>
        <v/>
      </c>
      <c r="AY253" s="145" t="str">
        <f t="shared" si="76"/>
        <v/>
      </c>
      <c r="AZ253" s="135">
        <f t="shared" si="77"/>
        <v>0</v>
      </c>
      <c r="BA253" s="145" t="str">
        <f t="shared" si="78"/>
        <v/>
      </c>
      <c r="BB253" s="145" t="str">
        <f t="shared" si="79"/>
        <v/>
      </c>
      <c r="BC253" s="145" t="str">
        <f t="shared" si="80"/>
        <v/>
      </c>
      <c r="BD253" s="145" t="str">
        <f t="shared" si="81"/>
        <v/>
      </c>
      <c r="BE253" s="145" t="str">
        <f t="shared" si="82"/>
        <v/>
      </c>
      <c r="BF253" s="135">
        <f t="shared" si="83"/>
        <v>0</v>
      </c>
      <c r="BG253" t="str">
        <f t="shared" si="90"/>
        <v/>
      </c>
      <c r="BH253" t="str">
        <f t="shared" si="90"/>
        <v/>
      </c>
      <c r="BI253" t="str">
        <f t="shared" si="90"/>
        <v/>
      </c>
      <c r="BJ253" t="str">
        <f t="shared" si="90"/>
        <v/>
      </c>
      <c r="BK253" t="str">
        <f t="shared" si="90"/>
        <v/>
      </c>
      <c r="BL253" t="str">
        <f t="shared" si="90"/>
        <v/>
      </c>
      <c r="BR253" t="str">
        <f t="shared" si="91"/>
        <v/>
      </c>
      <c r="BS253" t="str">
        <f t="shared" si="91"/>
        <v/>
      </c>
      <c r="BT253" t="str">
        <f t="shared" si="91"/>
        <v/>
      </c>
      <c r="BU253" t="str">
        <f t="shared" si="91"/>
        <v/>
      </c>
      <c r="BV253" t="str">
        <f t="shared" si="91"/>
        <v/>
      </c>
      <c r="BW253" t="str">
        <f t="shared" si="91"/>
        <v/>
      </c>
    </row>
    <row r="254" spans="2:75" ht="15.75" thickBot="1" x14ac:dyDescent="0.25">
      <c r="B254" s="224" t="str">
        <f t="shared" si="70"/>
        <v xml:space="preserve"> </v>
      </c>
      <c r="C254" s="67"/>
      <c r="D254" s="67"/>
      <c r="E254" s="225"/>
      <c r="F254" s="226"/>
      <c r="G254" s="227" t="str">
        <f t="shared" si="71"/>
        <v/>
      </c>
      <c r="H254" s="228" t="str">
        <f t="shared" si="69"/>
        <v/>
      </c>
      <c r="I254" s="229"/>
      <c r="J254" s="167"/>
      <c r="K254" s="125"/>
      <c r="L254" s="230"/>
      <c r="M254" s="221"/>
      <c r="N254" s="231"/>
      <c r="O254" s="232"/>
      <c r="P254" s="233"/>
      <c r="Q254" s="234"/>
      <c r="R254" s="232"/>
      <c r="S254" s="233"/>
      <c r="T254" s="234"/>
      <c r="U254" s="232"/>
      <c r="V254" s="233"/>
      <c r="W254" s="234"/>
      <c r="X254" s="232"/>
      <c r="Y254" s="233"/>
      <c r="Z254" s="234"/>
      <c r="AA254" s="232"/>
      <c r="AB254" s="233"/>
      <c r="AC254" s="234"/>
      <c r="AD254" s="232"/>
      <c r="AE254" s="233"/>
      <c r="AF254" s="234"/>
      <c r="AG254" s="232"/>
      <c r="AH254" s="233"/>
      <c r="AI254" s="234"/>
      <c r="AJ254" s="232"/>
      <c r="AK254" s="233"/>
      <c r="AL254" s="234"/>
      <c r="AM254" s="232"/>
      <c r="AN254" s="233"/>
      <c r="AO254" s="234"/>
      <c r="AP254" s="130">
        <f t="shared" si="72"/>
        <v>0</v>
      </c>
      <c r="AQ254" s="235"/>
      <c r="AR254" s="235"/>
      <c r="AS254" s="67"/>
      <c r="AT254" s="172"/>
      <c r="AV254" s="145" t="str">
        <f t="shared" si="73"/>
        <v/>
      </c>
      <c r="AW254" s="145" t="str">
        <f t="shared" si="74"/>
        <v/>
      </c>
      <c r="AX254" s="145" t="str">
        <f t="shared" si="75"/>
        <v/>
      </c>
      <c r="AY254" s="145" t="str">
        <f t="shared" si="76"/>
        <v/>
      </c>
      <c r="AZ254" s="135">
        <f t="shared" si="77"/>
        <v>0</v>
      </c>
      <c r="BA254" s="145" t="str">
        <f t="shared" si="78"/>
        <v/>
      </c>
      <c r="BB254" s="145" t="str">
        <f t="shared" si="79"/>
        <v/>
      </c>
      <c r="BC254" s="145" t="str">
        <f t="shared" si="80"/>
        <v/>
      </c>
      <c r="BD254" s="145" t="str">
        <f t="shared" si="81"/>
        <v/>
      </c>
      <c r="BE254" s="145" t="str">
        <f t="shared" si="82"/>
        <v/>
      </c>
      <c r="BF254" s="135">
        <f t="shared" si="83"/>
        <v>0</v>
      </c>
      <c r="BG254" t="str">
        <f t="shared" si="90"/>
        <v/>
      </c>
      <c r="BH254" t="str">
        <f t="shared" si="90"/>
        <v/>
      </c>
      <c r="BI254" t="str">
        <f t="shared" si="90"/>
        <v/>
      </c>
      <c r="BJ254" t="str">
        <f t="shared" si="90"/>
        <v/>
      </c>
      <c r="BK254" t="str">
        <f t="shared" si="90"/>
        <v/>
      </c>
      <c r="BL254" t="str">
        <f t="shared" si="90"/>
        <v/>
      </c>
      <c r="BR254" t="str">
        <f t="shared" si="91"/>
        <v/>
      </c>
      <c r="BS254" t="str">
        <f t="shared" si="91"/>
        <v/>
      </c>
      <c r="BT254" t="str">
        <f t="shared" si="91"/>
        <v/>
      </c>
      <c r="BU254" t="str">
        <f t="shared" si="91"/>
        <v/>
      </c>
      <c r="BV254" t="str">
        <f t="shared" si="91"/>
        <v/>
      </c>
      <c r="BW254" t="str">
        <f t="shared" si="91"/>
        <v/>
      </c>
    </row>
    <row r="255" spans="2:75" ht="15.75" thickBot="1" x14ac:dyDescent="0.25">
      <c r="B255" s="224" t="str">
        <f t="shared" si="70"/>
        <v xml:space="preserve"> </v>
      </c>
      <c r="C255" s="67"/>
      <c r="D255" s="67"/>
      <c r="E255" s="225"/>
      <c r="F255" s="226"/>
      <c r="G255" s="227" t="str">
        <f t="shared" si="71"/>
        <v/>
      </c>
      <c r="H255" s="228" t="str">
        <f t="shared" si="69"/>
        <v/>
      </c>
      <c r="I255" s="229"/>
      <c r="J255" s="167"/>
      <c r="K255" s="125"/>
      <c r="L255" s="230"/>
      <c r="M255" s="221"/>
      <c r="N255" s="231"/>
      <c r="O255" s="232"/>
      <c r="P255" s="233"/>
      <c r="Q255" s="234"/>
      <c r="R255" s="232"/>
      <c r="S255" s="233"/>
      <c r="T255" s="234"/>
      <c r="U255" s="232"/>
      <c r="V255" s="233"/>
      <c r="W255" s="234"/>
      <c r="X255" s="232"/>
      <c r="Y255" s="233"/>
      <c r="Z255" s="234"/>
      <c r="AA255" s="232"/>
      <c r="AB255" s="233"/>
      <c r="AC255" s="234"/>
      <c r="AD255" s="232"/>
      <c r="AE255" s="233"/>
      <c r="AF255" s="234"/>
      <c r="AG255" s="232"/>
      <c r="AH255" s="233"/>
      <c r="AI255" s="234"/>
      <c r="AJ255" s="232"/>
      <c r="AK255" s="233"/>
      <c r="AL255" s="234"/>
      <c r="AM255" s="232"/>
      <c r="AN255" s="233"/>
      <c r="AO255" s="234"/>
      <c r="AP255" s="130">
        <f t="shared" si="72"/>
        <v>0</v>
      </c>
      <c r="AQ255" s="235"/>
      <c r="AR255" s="235"/>
      <c r="AS255" s="67"/>
      <c r="AT255" s="172"/>
      <c r="AV255" s="145" t="str">
        <f t="shared" si="73"/>
        <v/>
      </c>
      <c r="AW255" s="145" t="str">
        <f t="shared" si="74"/>
        <v/>
      </c>
      <c r="AX255" s="145" t="str">
        <f t="shared" si="75"/>
        <v/>
      </c>
      <c r="AY255" s="145" t="str">
        <f t="shared" si="76"/>
        <v/>
      </c>
      <c r="AZ255" s="135">
        <f t="shared" si="77"/>
        <v>0</v>
      </c>
      <c r="BA255" s="145" t="str">
        <f t="shared" si="78"/>
        <v/>
      </c>
      <c r="BB255" s="145" t="str">
        <f t="shared" si="79"/>
        <v/>
      </c>
      <c r="BC255" s="145" t="str">
        <f t="shared" si="80"/>
        <v/>
      </c>
      <c r="BD255" s="145" t="str">
        <f t="shared" si="81"/>
        <v/>
      </c>
      <c r="BE255" s="145" t="str">
        <f t="shared" si="82"/>
        <v/>
      </c>
      <c r="BF255" s="135">
        <f t="shared" si="83"/>
        <v>0</v>
      </c>
      <c r="BG255" t="str">
        <f t="shared" si="90"/>
        <v/>
      </c>
      <c r="BH255" t="str">
        <f t="shared" si="90"/>
        <v/>
      </c>
      <c r="BI255" t="str">
        <f t="shared" si="90"/>
        <v/>
      </c>
      <c r="BJ255" t="str">
        <f t="shared" si="90"/>
        <v/>
      </c>
      <c r="BK255" t="str">
        <f t="shared" si="90"/>
        <v/>
      </c>
      <c r="BL255" t="str">
        <f t="shared" si="90"/>
        <v/>
      </c>
      <c r="BR255" t="str">
        <f t="shared" si="91"/>
        <v/>
      </c>
      <c r="BS255" t="str">
        <f t="shared" si="91"/>
        <v/>
      </c>
      <c r="BT255" t="str">
        <f t="shared" si="91"/>
        <v/>
      </c>
      <c r="BU255" t="str">
        <f t="shared" si="91"/>
        <v/>
      </c>
      <c r="BV255" t="str">
        <f t="shared" si="91"/>
        <v/>
      </c>
      <c r="BW255" t="str">
        <f t="shared" si="91"/>
        <v/>
      </c>
    </row>
    <row r="256" spans="2:75" ht="15.75" thickBot="1" x14ac:dyDescent="0.25">
      <c r="B256" s="224" t="str">
        <f t="shared" si="70"/>
        <v xml:space="preserve"> </v>
      </c>
      <c r="C256" s="67"/>
      <c r="D256" s="67"/>
      <c r="E256" s="225"/>
      <c r="F256" s="226"/>
      <c r="G256" s="227" t="str">
        <f t="shared" si="71"/>
        <v/>
      </c>
      <c r="H256" s="228" t="str">
        <f t="shared" si="69"/>
        <v/>
      </c>
      <c r="I256" s="229"/>
      <c r="J256" s="167"/>
      <c r="K256" s="125"/>
      <c r="L256" s="230"/>
      <c r="M256" s="221"/>
      <c r="N256" s="231"/>
      <c r="O256" s="232"/>
      <c r="P256" s="233"/>
      <c r="Q256" s="234"/>
      <c r="R256" s="232"/>
      <c r="S256" s="233"/>
      <c r="T256" s="234"/>
      <c r="U256" s="232"/>
      <c r="V256" s="233"/>
      <c r="W256" s="234"/>
      <c r="X256" s="232"/>
      <c r="Y256" s="233"/>
      <c r="Z256" s="234"/>
      <c r="AA256" s="232"/>
      <c r="AB256" s="233"/>
      <c r="AC256" s="234"/>
      <c r="AD256" s="232"/>
      <c r="AE256" s="233"/>
      <c r="AF256" s="234"/>
      <c r="AG256" s="232"/>
      <c r="AH256" s="233"/>
      <c r="AI256" s="234"/>
      <c r="AJ256" s="232"/>
      <c r="AK256" s="233"/>
      <c r="AL256" s="234"/>
      <c r="AM256" s="232"/>
      <c r="AN256" s="233"/>
      <c r="AO256" s="234"/>
      <c r="AP256" s="130">
        <f t="shared" si="72"/>
        <v>0</v>
      </c>
      <c r="AQ256" s="235"/>
      <c r="AR256" s="235"/>
      <c r="AS256" s="67"/>
      <c r="AT256" s="172"/>
      <c r="AV256" s="145" t="str">
        <f t="shared" si="73"/>
        <v/>
      </c>
      <c r="AW256" s="145" t="str">
        <f t="shared" si="74"/>
        <v/>
      </c>
      <c r="AX256" s="145" t="str">
        <f t="shared" si="75"/>
        <v/>
      </c>
      <c r="AY256" s="145" t="str">
        <f t="shared" si="76"/>
        <v/>
      </c>
      <c r="AZ256" s="135">
        <f t="shared" si="77"/>
        <v>0</v>
      </c>
      <c r="BA256" s="145" t="str">
        <f t="shared" si="78"/>
        <v/>
      </c>
      <c r="BB256" s="145" t="str">
        <f t="shared" si="79"/>
        <v/>
      </c>
      <c r="BC256" s="145" t="str">
        <f t="shared" si="80"/>
        <v/>
      </c>
      <c r="BD256" s="145" t="str">
        <f t="shared" si="81"/>
        <v/>
      </c>
      <c r="BE256" s="145" t="str">
        <f t="shared" si="82"/>
        <v/>
      </c>
      <c r="BF256" s="135">
        <f t="shared" si="83"/>
        <v>0</v>
      </c>
      <c r="BG256" t="str">
        <f t="shared" si="90"/>
        <v/>
      </c>
      <c r="BH256" t="str">
        <f t="shared" si="90"/>
        <v/>
      </c>
      <c r="BI256" t="str">
        <f t="shared" si="90"/>
        <v/>
      </c>
      <c r="BJ256" t="str">
        <f t="shared" si="90"/>
        <v/>
      </c>
      <c r="BK256" t="str">
        <f t="shared" si="90"/>
        <v/>
      </c>
      <c r="BL256" t="str">
        <f t="shared" si="90"/>
        <v/>
      </c>
      <c r="BR256" t="str">
        <f t="shared" si="91"/>
        <v/>
      </c>
      <c r="BS256" t="str">
        <f t="shared" si="91"/>
        <v/>
      </c>
      <c r="BT256" t="str">
        <f t="shared" si="91"/>
        <v/>
      </c>
      <c r="BU256" t="str">
        <f t="shared" si="91"/>
        <v/>
      </c>
      <c r="BV256" t="str">
        <f t="shared" si="91"/>
        <v/>
      </c>
      <c r="BW256" t="str">
        <f t="shared" si="91"/>
        <v/>
      </c>
    </row>
    <row r="257" spans="2:75" ht="15.75" thickBot="1" x14ac:dyDescent="0.25">
      <c r="B257" s="224" t="str">
        <f t="shared" si="70"/>
        <v xml:space="preserve"> </v>
      </c>
      <c r="C257" s="67"/>
      <c r="D257" s="67"/>
      <c r="E257" s="225"/>
      <c r="F257" s="226"/>
      <c r="G257" s="227" t="str">
        <f t="shared" si="71"/>
        <v/>
      </c>
      <c r="H257" s="228" t="str">
        <f t="shared" si="69"/>
        <v/>
      </c>
      <c r="I257" s="229"/>
      <c r="J257" s="167"/>
      <c r="K257" s="125"/>
      <c r="L257" s="230"/>
      <c r="M257" s="221"/>
      <c r="N257" s="231"/>
      <c r="O257" s="232"/>
      <c r="P257" s="233"/>
      <c r="Q257" s="234"/>
      <c r="R257" s="232"/>
      <c r="S257" s="233"/>
      <c r="T257" s="234"/>
      <c r="U257" s="232"/>
      <c r="V257" s="233"/>
      <c r="W257" s="234"/>
      <c r="X257" s="232"/>
      <c r="Y257" s="233"/>
      <c r="Z257" s="234"/>
      <c r="AA257" s="232"/>
      <c r="AB257" s="233"/>
      <c r="AC257" s="234"/>
      <c r="AD257" s="232"/>
      <c r="AE257" s="233"/>
      <c r="AF257" s="234"/>
      <c r="AG257" s="232"/>
      <c r="AH257" s="233"/>
      <c r="AI257" s="234"/>
      <c r="AJ257" s="232"/>
      <c r="AK257" s="233"/>
      <c r="AL257" s="234"/>
      <c r="AM257" s="232"/>
      <c r="AN257" s="233"/>
      <c r="AO257" s="234"/>
      <c r="AP257" s="130">
        <f t="shared" si="72"/>
        <v>0</v>
      </c>
      <c r="AQ257" s="235"/>
      <c r="AR257" s="235"/>
      <c r="AS257" s="67"/>
      <c r="AT257" s="172"/>
      <c r="AV257" s="145" t="str">
        <f t="shared" si="73"/>
        <v/>
      </c>
      <c r="AW257" s="145" t="str">
        <f t="shared" si="74"/>
        <v/>
      </c>
      <c r="AX257" s="145" t="str">
        <f t="shared" si="75"/>
        <v/>
      </c>
      <c r="AY257" s="145" t="str">
        <f t="shared" si="76"/>
        <v/>
      </c>
      <c r="AZ257" s="135">
        <f t="shared" si="77"/>
        <v>0</v>
      </c>
      <c r="BA257" s="145" t="str">
        <f t="shared" si="78"/>
        <v/>
      </c>
      <c r="BB257" s="145" t="str">
        <f t="shared" si="79"/>
        <v/>
      </c>
      <c r="BC257" s="145" t="str">
        <f t="shared" si="80"/>
        <v/>
      </c>
      <c r="BD257" s="145" t="str">
        <f t="shared" si="81"/>
        <v/>
      </c>
      <c r="BE257" s="145" t="str">
        <f t="shared" si="82"/>
        <v/>
      </c>
      <c r="BF257" s="135">
        <f t="shared" si="83"/>
        <v>0</v>
      </c>
      <c r="BG257" t="str">
        <f t="shared" ref="BG257:BL266" si="92">IF($D257=0,"",IF(AND($G257=BG$85,$K257=BG$84)=TRUE,1,0))</f>
        <v/>
      </c>
      <c r="BH257" t="str">
        <f t="shared" si="92"/>
        <v/>
      </c>
      <c r="BI257" t="str">
        <f t="shared" si="92"/>
        <v/>
      </c>
      <c r="BJ257" t="str">
        <f t="shared" si="92"/>
        <v/>
      </c>
      <c r="BK257" t="str">
        <f t="shared" si="92"/>
        <v/>
      </c>
      <c r="BL257" t="str">
        <f t="shared" si="92"/>
        <v/>
      </c>
      <c r="BR257" t="str">
        <f t="shared" ref="BR257:BW266" si="93">IF($D257=0,"",IF(AND($H257=BR$85,$K257=BR$84)=TRUE,1,0))</f>
        <v/>
      </c>
      <c r="BS257" t="str">
        <f t="shared" si="93"/>
        <v/>
      </c>
      <c r="BT257" t="str">
        <f t="shared" si="93"/>
        <v/>
      </c>
      <c r="BU257" t="str">
        <f t="shared" si="93"/>
        <v/>
      </c>
      <c r="BV257" t="str">
        <f t="shared" si="93"/>
        <v/>
      </c>
      <c r="BW257" t="str">
        <f t="shared" si="93"/>
        <v/>
      </c>
    </row>
    <row r="258" spans="2:75" ht="15.75" thickBot="1" x14ac:dyDescent="0.25">
      <c r="B258" s="224" t="str">
        <f t="shared" si="70"/>
        <v xml:space="preserve"> </v>
      </c>
      <c r="C258" s="67"/>
      <c r="D258" s="67"/>
      <c r="E258" s="225"/>
      <c r="F258" s="226"/>
      <c r="G258" s="227" t="str">
        <f t="shared" si="71"/>
        <v/>
      </c>
      <c r="H258" s="228" t="str">
        <f t="shared" si="69"/>
        <v/>
      </c>
      <c r="I258" s="229"/>
      <c r="J258" s="167"/>
      <c r="K258" s="125"/>
      <c r="L258" s="230"/>
      <c r="M258" s="221"/>
      <c r="N258" s="231"/>
      <c r="O258" s="232"/>
      <c r="P258" s="233"/>
      <c r="Q258" s="234"/>
      <c r="R258" s="232"/>
      <c r="S258" s="233"/>
      <c r="T258" s="234"/>
      <c r="U258" s="232"/>
      <c r="V258" s="233"/>
      <c r="W258" s="234"/>
      <c r="X258" s="232"/>
      <c r="Y258" s="233"/>
      <c r="Z258" s="234"/>
      <c r="AA258" s="232"/>
      <c r="AB258" s="233"/>
      <c r="AC258" s="234"/>
      <c r="AD258" s="232"/>
      <c r="AE258" s="233"/>
      <c r="AF258" s="234"/>
      <c r="AG258" s="232"/>
      <c r="AH258" s="233"/>
      <c r="AI258" s="234"/>
      <c r="AJ258" s="232"/>
      <c r="AK258" s="233"/>
      <c r="AL258" s="234"/>
      <c r="AM258" s="232"/>
      <c r="AN258" s="233"/>
      <c r="AO258" s="234"/>
      <c r="AP258" s="130">
        <f t="shared" si="72"/>
        <v>0</v>
      </c>
      <c r="AQ258" s="235"/>
      <c r="AR258" s="235"/>
      <c r="AS258" s="67"/>
      <c r="AT258" s="172"/>
      <c r="AV258" s="145" t="str">
        <f t="shared" si="73"/>
        <v/>
      </c>
      <c r="AW258" s="145" t="str">
        <f t="shared" si="74"/>
        <v/>
      </c>
      <c r="AX258" s="145" t="str">
        <f t="shared" si="75"/>
        <v/>
      </c>
      <c r="AY258" s="145" t="str">
        <f t="shared" si="76"/>
        <v/>
      </c>
      <c r="AZ258" s="135">
        <f t="shared" si="77"/>
        <v>0</v>
      </c>
      <c r="BA258" s="145" t="str">
        <f t="shared" si="78"/>
        <v/>
      </c>
      <c r="BB258" s="145" t="str">
        <f t="shared" si="79"/>
        <v/>
      </c>
      <c r="BC258" s="145" t="str">
        <f t="shared" si="80"/>
        <v/>
      </c>
      <c r="BD258" s="145" t="str">
        <f t="shared" si="81"/>
        <v/>
      </c>
      <c r="BE258" s="145" t="str">
        <f t="shared" si="82"/>
        <v/>
      </c>
      <c r="BF258" s="135">
        <f t="shared" si="83"/>
        <v>0</v>
      </c>
      <c r="BG258" t="str">
        <f t="shared" si="92"/>
        <v/>
      </c>
      <c r="BH258" t="str">
        <f t="shared" si="92"/>
        <v/>
      </c>
      <c r="BI258" t="str">
        <f t="shared" si="92"/>
        <v/>
      </c>
      <c r="BJ258" t="str">
        <f t="shared" si="92"/>
        <v/>
      </c>
      <c r="BK258" t="str">
        <f t="shared" si="92"/>
        <v/>
      </c>
      <c r="BL258" t="str">
        <f t="shared" si="92"/>
        <v/>
      </c>
      <c r="BR258" t="str">
        <f t="shared" si="93"/>
        <v/>
      </c>
      <c r="BS258" t="str">
        <f t="shared" si="93"/>
        <v/>
      </c>
      <c r="BT258" t="str">
        <f t="shared" si="93"/>
        <v/>
      </c>
      <c r="BU258" t="str">
        <f t="shared" si="93"/>
        <v/>
      </c>
      <c r="BV258" t="str">
        <f t="shared" si="93"/>
        <v/>
      </c>
      <c r="BW258" t="str">
        <f t="shared" si="93"/>
        <v/>
      </c>
    </row>
    <row r="259" spans="2:75" ht="15.75" thickBot="1" x14ac:dyDescent="0.25">
      <c r="B259" s="224" t="str">
        <f t="shared" si="70"/>
        <v xml:space="preserve"> </v>
      </c>
      <c r="C259" s="67"/>
      <c r="D259" s="67"/>
      <c r="E259" s="225"/>
      <c r="F259" s="226"/>
      <c r="G259" s="227" t="str">
        <f t="shared" si="71"/>
        <v/>
      </c>
      <c r="H259" s="228" t="str">
        <f t="shared" si="69"/>
        <v/>
      </c>
      <c r="I259" s="229"/>
      <c r="J259" s="167"/>
      <c r="K259" s="125"/>
      <c r="L259" s="230"/>
      <c r="M259" s="221"/>
      <c r="N259" s="231"/>
      <c r="O259" s="232"/>
      <c r="P259" s="233"/>
      <c r="Q259" s="234"/>
      <c r="R259" s="232"/>
      <c r="S259" s="233"/>
      <c r="T259" s="234"/>
      <c r="U259" s="232"/>
      <c r="V259" s="233"/>
      <c r="W259" s="234"/>
      <c r="X259" s="232"/>
      <c r="Y259" s="233"/>
      <c r="Z259" s="234"/>
      <c r="AA259" s="232"/>
      <c r="AB259" s="233"/>
      <c r="AC259" s="234"/>
      <c r="AD259" s="232"/>
      <c r="AE259" s="233"/>
      <c r="AF259" s="234"/>
      <c r="AG259" s="232"/>
      <c r="AH259" s="233"/>
      <c r="AI259" s="234"/>
      <c r="AJ259" s="232"/>
      <c r="AK259" s="233"/>
      <c r="AL259" s="234"/>
      <c r="AM259" s="232"/>
      <c r="AN259" s="233"/>
      <c r="AO259" s="234"/>
      <c r="AP259" s="130">
        <f t="shared" si="72"/>
        <v>0</v>
      </c>
      <c r="AQ259" s="235"/>
      <c r="AR259" s="235"/>
      <c r="AS259" s="67"/>
      <c r="AT259" s="172"/>
      <c r="AV259" s="145" t="str">
        <f t="shared" si="73"/>
        <v/>
      </c>
      <c r="AW259" s="145" t="str">
        <f t="shared" si="74"/>
        <v/>
      </c>
      <c r="AX259" s="145" t="str">
        <f t="shared" si="75"/>
        <v/>
      </c>
      <c r="AY259" s="145" t="str">
        <f t="shared" si="76"/>
        <v/>
      </c>
      <c r="AZ259" s="135">
        <f t="shared" si="77"/>
        <v>0</v>
      </c>
      <c r="BA259" s="145" t="str">
        <f t="shared" si="78"/>
        <v/>
      </c>
      <c r="BB259" s="145" t="str">
        <f t="shared" si="79"/>
        <v/>
      </c>
      <c r="BC259" s="145" t="str">
        <f t="shared" si="80"/>
        <v/>
      </c>
      <c r="BD259" s="145" t="str">
        <f t="shared" si="81"/>
        <v/>
      </c>
      <c r="BE259" s="145" t="str">
        <f t="shared" si="82"/>
        <v/>
      </c>
      <c r="BF259" s="135">
        <f t="shared" si="83"/>
        <v>0</v>
      </c>
      <c r="BG259" t="str">
        <f t="shared" si="92"/>
        <v/>
      </c>
      <c r="BH259" t="str">
        <f t="shared" si="92"/>
        <v/>
      </c>
      <c r="BI259" t="str">
        <f t="shared" si="92"/>
        <v/>
      </c>
      <c r="BJ259" t="str">
        <f t="shared" si="92"/>
        <v/>
      </c>
      <c r="BK259" t="str">
        <f t="shared" si="92"/>
        <v/>
      </c>
      <c r="BL259" t="str">
        <f t="shared" si="92"/>
        <v/>
      </c>
      <c r="BR259" t="str">
        <f t="shared" si="93"/>
        <v/>
      </c>
      <c r="BS259" t="str">
        <f t="shared" si="93"/>
        <v/>
      </c>
      <c r="BT259" t="str">
        <f t="shared" si="93"/>
        <v/>
      </c>
      <c r="BU259" t="str">
        <f t="shared" si="93"/>
        <v/>
      </c>
      <c r="BV259" t="str">
        <f t="shared" si="93"/>
        <v/>
      </c>
      <c r="BW259" t="str">
        <f t="shared" si="93"/>
        <v/>
      </c>
    </row>
    <row r="260" spans="2:75" ht="15.75" thickBot="1" x14ac:dyDescent="0.25">
      <c r="B260" s="224" t="str">
        <f t="shared" si="70"/>
        <v xml:space="preserve"> </v>
      </c>
      <c r="C260" s="67"/>
      <c r="D260" s="67"/>
      <c r="E260" s="225"/>
      <c r="F260" s="226"/>
      <c r="G260" s="227" t="str">
        <f t="shared" si="71"/>
        <v/>
      </c>
      <c r="H260" s="228" t="str">
        <f t="shared" si="69"/>
        <v/>
      </c>
      <c r="I260" s="229"/>
      <c r="J260" s="167"/>
      <c r="K260" s="125"/>
      <c r="L260" s="230"/>
      <c r="M260" s="221"/>
      <c r="N260" s="231"/>
      <c r="O260" s="232"/>
      <c r="P260" s="233"/>
      <c r="Q260" s="234"/>
      <c r="R260" s="232"/>
      <c r="S260" s="233"/>
      <c r="T260" s="234"/>
      <c r="U260" s="232"/>
      <c r="V260" s="233"/>
      <c r="W260" s="234"/>
      <c r="X260" s="232"/>
      <c r="Y260" s="233"/>
      <c r="Z260" s="234"/>
      <c r="AA260" s="232"/>
      <c r="AB260" s="233"/>
      <c r="AC260" s="234"/>
      <c r="AD260" s="232"/>
      <c r="AE260" s="233"/>
      <c r="AF260" s="234"/>
      <c r="AG260" s="232"/>
      <c r="AH260" s="233"/>
      <c r="AI260" s="234"/>
      <c r="AJ260" s="232"/>
      <c r="AK260" s="233"/>
      <c r="AL260" s="234"/>
      <c r="AM260" s="232"/>
      <c r="AN260" s="233"/>
      <c r="AO260" s="234"/>
      <c r="AP260" s="130">
        <f t="shared" si="72"/>
        <v>0</v>
      </c>
      <c r="AQ260" s="235"/>
      <c r="AR260" s="235"/>
      <c r="AS260" s="67"/>
      <c r="AT260" s="172"/>
      <c r="AV260" s="145" t="str">
        <f t="shared" si="73"/>
        <v/>
      </c>
      <c r="AW260" s="145" t="str">
        <f t="shared" si="74"/>
        <v/>
      </c>
      <c r="AX260" s="145" t="str">
        <f t="shared" si="75"/>
        <v/>
      </c>
      <c r="AY260" s="145" t="str">
        <f t="shared" si="76"/>
        <v/>
      </c>
      <c r="AZ260" s="135">
        <f t="shared" si="77"/>
        <v>0</v>
      </c>
      <c r="BA260" s="145" t="str">
        <f t="shared" si="78"/>
        <v/>
      </c>
      <c r="BB260" s="145" t="str">
        <f t="shared" si="79"/>
        <v/>
      </c>
      <c r="BC260" s="145" t="str">
        <f t="shared" si="80"/>
        <v/>
      </c>
      <c r="BD260" s="145" t="str">
        <f t="shared" si="81"/>
        <v/>
      </c>
      <c r="BE260" s="145" t="str">
        <f t="shared" si="82"/>
        <v/>
      </c>
      <c r="BF260" s="135">
        <f t="shared" si="83"/>
        <v>0</v>
      </c>
      <c r="BG260" t="str">
        <f t="shared" si="92"/>
        <v/>
      </c>
      <c r="BH260" t="str">
        <f t="shared" si="92"/>
        <v/>
      </c>
      <c r="BI260" t="str">
        <f t="shared" si="92"/>
        <v/>
      </c>
      <c r="BJ260" t="str">
        <f t="shared" si="92"/>
        <v/>
      </c>
      <c r="BK260" t="str">
        <f t="shared" si="92"/>
        <v/>
      </c>
      <c r="BL260" t="str">
        <f t="shared" si="92"/>
        <v/>
      </c>
      <c r="BR260" t="str">
        <f t="shared" si="93"/>
        <v/>
      </c>
      <c r="BS260" t="str">
        <f t="shared" si="93"/>
        <v/>
      </c>
      <c r="BT260" t="str">
        <f t="shared" si="93"/>
        <v/>
      </c>
      <c r="BU260" t="str">
        <f t="shared" si="93"/>
        <v/>
      </c>
      <c r="BV260" t="str">
        <f t="shared" si="93"/>
        <v/>
      </c>
      <c r="BW260" t="str">
        <f t="shared" si="93"/>
        <v/>
      </c>
    </row>
    <row r="261" spans="2:75" ht="15.75" thickBot="1" x14ac:dyDescent="0.25">
      <c r="B261" s="224" t="str">
        <f t="shared" si="70"/>
        <v xml:space="preserve"> </v>
      </c>
      <c r="C261" s="67"/>
      <c r="D261" s="67"/>
      <c r="E261" s="225"/>
      <c r="F261" s="226"/>
      <c r="G261" s="227" t="str">
        <f t="shared" si="71"/>
        <v/>
      </c>
      <c r="H261" s="228" t="str">
        <f t="shared" si="69"/>
        <v/>
      </c>
      <c r="I261" s="229"/>
      <c r="J261" s="167"/>
      <c r="K261" s="125"/>
      <c r="L261" s="230"/>
      <c r="M261" s="221"/>
      <c r="N261" s="231"/>
      <c r="O261" s="232"/>
      <c r="P261" s="233"/>
      <c r="Q261" s="234"/>
      <c r="R261" s="232"/>
      <c r="S261" s="233"/>
      <c r="T261" s="234"/>
      <c r="U261" s="232"/>
      <c r="V261" s="233"/>
      <c r="W261" s="234"/>
      <c r="X261" s="232"/>
      <c r="Y261" s="233"/>
      <c r="Z261" s="234"/>
      <c r="AA261" s="232"/>
      <c r="AB261" s="233"/>
      <c r="AC261" s="234"/>
      <c r="AD261" s="232"/>
      <c r="AE261" s="233"/>
      <c r="AF261" s="234"/>
      <c r="AG261" s="232"/>
      <c r="AH261" s="233"/>
      <c r="AI261" s="234"/>
      <c r="AJ261" s="232"/>
      <c r="AK261" s="233"/>
      <c r="AL261" s="234"/>
      <c r="AM261" s="232"/>
      <c r="AN261" s="233"/>
      <c r="AO261" s="234"/>
      <c r="AP261" s="130">
        <f t="shared" si="72"/>
        <v>0</v>
      </c>
      <c r="AQ261" s="235"/>
      <c r="AR261" s="235"/>
      <c r="AS261" s="67"/>
      <c r="AT261" s="172"/>
      <c r="AV261" s="145" t="str">
        <f t="shared" si="73"/>
        <v/>
      </c>
      <c r="AW261" s="145" t="str">
        <f t="shared" si="74"/>
        <v/>
      </c>
      <c r="AX261" s="145" t="str">
        <f t="shared" si="75"/>
        <v/>
      </c>
      <c r="AY261" s="145" t="str">
        <f t="shared" si="76"/>
        <v/>
      </c>
      <c r="AZ261" s="135">
        <f t="shared" si="77"/>
        <v>0</v>
      </c>
      <c r="BA261" s="145" t="str">
        <f t="shared" si="78"/>
        <v/>
      </c>
      <c r="BB261" s="145" t="str">
        <f t="shared" si="79"/>
        <v/>
      </c>
      <c r="BC261" s="145" t="str">
        <f t="shared" si="80"/>
        <v/>
      </c>
      <c r="BD261" s="145" t="str">
        <f t="shared" si="81"/>
        <v/>
      </c>
      <c r="BE261" s="145" t="str">
        <f t="shared" si="82"/>
        <v/>
      </c>
      <c r="BF261" s="135">
        <f t="shared" si="83"/>
        <v>0</v>
      </c>
      <c r="BG261" t="str">
        <f t="shared" si="92"/>
        <v/>
      </c>
      <c r="BH261" t="str">
        <f t="shared" si="92"/>
        <v/>
      </c>
      <c r="BI261" t="str">
        <f t="shared" si="92"/>
        <v/>
      </c>
      <c r="BJ261" t="str">
        <f t="shared" si="92"/>
        <v/>
      </c>
      <c r="BK261" t="str">
        <f t="shared" si="92"/>
        <v/>
      </c>
      <c r="BL261" t="str">
        <f t="shared" si="92"/>
        <v/>
      </c>
      <c r="BR261" t="str">
        <f t="shared" si="93"/>
        <v/>
      </c>
      <c r="BS261" t="str">
        <f t="shared" si="93"/>
        <v/>
      </c>
      <c r="BT261" t="str">
        <f t="shared" si="93"/>
        <v/>
      </c>
      <c r="BU261" t="str">
        <f t="shared" si="93"/>
        <v/>
      </c>
      <c r="BV261" t="str">
        <f t="shared" si="93"/>
        <v/>
      </c>
      <c r="BW261" t="str">
        <f t="shared" si="93"/>
        <v/>
      </c>
    </row>
    <row r="262" spans="2:75" ht="15.75" thickBot="1" x14ac:dyDescent="0.25">
      <c r="B262" s="224" t="str">
        <f t="shared" si="70"/>
        <v xml:space="preserve"> </v>
      </c>
      <c r="C262" s="67"/>
      <c r="D262" s="67"/>
      <c r="E262" s="225"/>
      <c r="F262" s="226"/>
      <c r="G262" s="227" t="str">
        <f t="shared" si="71"/>
        <v/>
      </c>
      <c r="H262" s="228" t="str">
        <f t="shared" si="69"/>
        <v/>
      </c>
      <c r="I262" s="229"/>
      <c r="J262" s="167"/>
      <c r="K262" s="125"/>
      <c r="L262" s="230"/>
      <c r="M262" s="221"/>
      <c r="N262" s="231"/>
      <c r="O262" s="232"/>
      <c r="P262" s="233"/>
      <c r="Q262" s="234"/>
      <c r="R262" s="232"/>
      <c r="S262" s="233"/>
      <c r="T262" s="234"/>
      <c r="U262" s="232"/>
      <c r="V262" s="233"/>
      <c r="W262" s="234"/>
      <c r="X262" s="232"/>
      <c r="Y262" s="233"/>
      <c r="Z262" s="234"/>
      <c r="AA262" s="232"/>
      <c r="AB262" s="233"/>
      <c r="AC262" s="234"/>
      <c r="AD262" s="232"/>
      <c r="AE262" s="233"/>
      <c r="AF262" s="234"/>
      <c r="AG262" s="232"/>
      <c r="AH262" s="233"/>
      <c r="AI262" s="234"/>
      <c r="AJ262" s="232"/>
      <c r="AK262" s="233"/>
      <c r="AL262" s="234"/>
      <c r="AM262" s="232"/>
      <c r="AN262" s="233"/>
      <c r="AO262" s="234"/>
      <c r="AP262" s="130">
        <f t="shared" si="72"/>
        <v>0</v>
      </c>
      <c r="AQ262" s="235"/>
      <c r="AR262" s="235"/>
      <c r="AS262" s="67"/>
      <c r="AT262" s="172"/>
      <c r="AV262" s="145" t="str">
        <f t="shared" si="73"/>
        <v/>
      </c>
      <c r="AW262" s="145" t="str">
        <f t="shared" si="74"/>
        <v/>
      </c>
      <c r="AX262" s="145" t="str">
        <f t="shared" si="75"/>
        <v/>
      </c>
      <c r="AY262" s="145" t="str">
        <f t="shared" si="76"/>
        <v/>
      </c>
      <c r="AZ262" s="135">
        <f t="shared" si="77"/>
        <v>0</v>
      </c>
      <c r="BA262" s="145" t="str">
        <f t="shared" si="78"/>
        <v/>
      </c>
      <c r="BB262" s="145" t="str">
        <f t="shared" si="79"/>
        <v/>
      </c>
      <c r="BC262" s="145" t="str">
        <f t="shared" si="80"/>
        <v/>
      </c>
      <c r="BD262" s="145" t="str">
        <f t="shared" si="81"/>
        <v/>
      </c>
      <c r="BE262" s="145" t="str">
        <f t="shared" si="82"/>
        <v/>
      </c>
      <c r="BF262" s="135">
        <f t="shared" si="83"/>
        <v>0</v>
      </c>
      <c r="BG262" t="str">
        <f t="shared" si="92"/>
        <v/>
      </c>
      <c r="BH262" t="str">
        <f t="shared" si="92"/>
        <v/>
      </c>
      <c r="BI262" t="str">
        <f t="shared" si="92"/>
        <v/>
      </c>
      <c r="BJ262" t="str">
        <f t="shared" si="92"/>
        <v/>
      </c>
      <c r="BK262" t="str">
        <f t="shared" si="92"/>
        <v/>
      </c>
      <c r="BL262" t="str">
        <f t="shared" si="92"/>
        <v/>
      </c>
      <c r="BR262" t="str">
        <f t="shared" si="93"/>
        <v/>
      </c>
      <c r="BS262" t="str">
        <f t="shared" si="93"/>
        <v/>
      </c>
      <c r="BT262" t="str">
        <f t="shared" si="93"/>
        <v/>
      </c>
      <c r="BU262" t="str">
        <f t="shared" si="93"/>
        <v/>
      </c>
      <c r="BV262" t="str">
        <f t="shared" si="93"/>
        <v/>
      </c>
      <c r="BW262" t="str">
        <f t="shared" si="93"/>
        <v/>
      </c>
    </row>
    <row r="263" spans="2:75" ht="15.75" thickBot="1" x14ac:dyDescent="0.25">
      <c r="B263" s="224" t="str">
        <f t="shared" si="70"/>
        <v xml:space="preserve"> </v>
      </c>
      <c r="C263" s="67"/>
      <c r="D263" s="67"/>
      <c r="E263" s="225"/>
      <c r="F263" s="226"/>
      <c r="G263" s="227" t="str">
        <f t="shared" si="71"/>
        <v/>
      </c>
      <c r="H263" s="228" t="str">
        <f t="shared" si="69"/>
        <v/>
      </c>
      <c r="I263" s="229"/>
      <c r="J263" s="167"/>
      <c r="K263" s="125"/>
      <c r="L263" s="230"/>
      <c r="M263" s="221"/>
      <c r="N263" s="231"/>
      <c r="O263" s="232"/>
      <c r="P263" s="233"/>
      <c r="Q263" s="234"/>
      <c r="R263" s="232"/>
      <c r="S263" s="233"/>
      <c r="T263" s="234"/>
      <c r="U263" s="232"/>
      <c r="V263" s="233"/>
      <c r="W263" s="234"/>
      <c r="X263" s="232"/>
      <c r="Y263" s="233"/>
      <c r="Z263" s="234"/>
      <c r="AA263" s="232"/>
      <c r="AB263" s="233"/>
      <c r="AC263" s="234"/>
      <c r="AD263" s="232"/>
      <c r="AE263" s="233"/>
      <c r="AF263" s="234"/>
      <c r="AG263" s="232"/>
      <c r="AH263" s="233"/>
      <c r="AI263" s="234"/>
      <c r="AJ263" s="232"/>
      <c r="AK263" s="233"/>
      <c r="AL263" s="234"/>
      <c r="AM263" s="232"/>
      <c r="AN263" s="233"/>
      <c r="AO263" s="234"/>
      <c r="AP263" s="130">
        <f t="shared" si="72"/>
        <v>0</v>
      </c>
      <c r="AQ263" s="235"/>
      <c r="AR263" s="235"/>
      <c r="AS263" s="67"/>
      <c r="AT263" s="172"/>
      <c r="AV263" s="145" t="str">
        <f t="shared" si="73"/>
        <v/>
      </c>
      <c r="AW263" s="145" t="str">
        <f t="shared" si="74"/>
        <v/>
      </c>
      <c r="AX263" s="145" t="str">
        <f t="shared" si="75"/>
        <v/>
      </c>
      <c r="AY263" s="145" t="str">
        <f t="shared" si="76"/>
        <v/>
      </c>
      <c r="AZ263" s="135">
        <f t="shared" si="77"/>
        <v>0</v>
      </c>
      <c r="BA263" s="145" t="str">
        <f t="shared" si="78"/>
        <v/>
      </c>
      <c r="BB263" s="145" t="str">
        <f t="shared" si="79"/>
        <v/>
      </c>
      <c r="BC263" s="145" t="str">
        <f t="shared" si="80"/>
        <v/>
      </c>
      <c r="BD263" s="145" t="str">
        <f t="shared" si="81"/>
        <v/>
      </c>
      <c r="BE263" s="145" t="str">
        <f t="shared" si="82"/>
        <v/>
      </c>
      <c r="BF263" s="135">
        <f t="shared" si="83"/>
        <v>0</v>
      </c>
      <c r="BG263" t="str">
        <f t="shared" si="92"/>
        <v/>
      </c>
      <c r="BH263" t="str">
        <f t="shared" si="92"/>
        <v/>
      </c>
      <c r="BI263" t="str">
        <f t="shared" si="92"/>
        <v/>
      </c>
      <c r="BJ263" t="str">
        <f t="shared" si="92"/>
        <v/>
      </c>
      <c r="BK263" t="str">
        <f t="shared" si="92"/>
        <v/>
      </c>
      <c r="BL263" t="str">
        <f t="shared" si="92"/>
        <v/>
      </c>
      <c r="BR263" t="str">
        <f t="shared" si="93"/>
        <v/>
      </c>
      <c r="BS263" t="str">
        <f t="shared" si="93"/>
        <v/>
      </c>
      <c r="BT263" t="str">
        <f t="shared" si="93"/>
        <v/>
      </c>
      <c r="BU263" t="str">
        <f t="shared" si="93"/>
        <v/>
      </c>
      <c r="BV263" t="str">
        <f t="shared" si="93"/>
        <v/>
      </c>
      <c r="BW263" t="str">
        <f t="shared" si="93"/>
        <v/>
      </c>
    </row>
    <row r="264" spans="2:75" ht="15.75" thickBot="1" x14ac:dyDescent="0.25">
      <c r="B264" s="224" t="str">
        <f t="shared" si="70"/>
        <v xml:space="preserve"> </v>
      </c>
      <c r="C264" s="67"/>
      <c r="D264" s="67"/>
      <c r="E264" s="225"/>
      <c r="F264" s="226"/>
      <c r="G264" s="227" t="str">
        <f t="shared" si="71"/>
        <v/>
      </c>
      <c r="H264" s="228" t="str">
        <f t="shared" si="69"/>
        <v/>
      </c>
      <c r="I264" s="229"/>
      <c r="J264" s="167"/>
      <c r="K264" s="125"/>
      <c r="L264" s="230"/>
      <c r="M264" s="221"/>
      <c r="N264" s="231"/>
      <c r="O264" s="232"/>
      <c r="P264" s="233"/>
      <c r="Q264" s="234"/>
      <c r="R264" s="232"/>
      <c r="S264" s="233"/>
      <c r="T264" s="234"/>
      <c r="U264" s="232"/>
      <c r="V264" s="233"/>
      <c r="W264" s="234"/>
      <c r="X264" s="232"/>
      <c r="Y264" s="233"/>
      <c r="Z264" s="234"/>
      <c r="AA264" s="232"/>
      <c r="AB264" s="233"/>
      <c r="AC264" s="234"/>
      <c r="AD264" s="232"/>
      <c r="AE264" s="233"/>
      <c r="AF264" s="234"/>
      <c r="AG264" s="232"/>
      <c r="AH264" s="233"/>
      <c r="AI264" s="234"/>
      <c r="AJ264" s="232"/>
      <c r="AK264" s="233"/>
      <c r="AL264" s="234"/>
      <c r="AM264" s="232"/>
      <c r="AN264" s="233"/>
      <c r="AO264" s="234"/>
      <c r="AP264" s="130">
        <f t="shared" si="72"/>
        <v>0</v>
      </c>
      <c r="AQ264" s="235"/>
      <c r="AR264" s="235"/>
      <c r="AS264" s="67"/>
      <c r="AT264" s="172"/>
      <c r="AV264" s="145" t="str">
        <f t="shared" si="73"/>
        <v/>
      </c>
      <c r="AW264" s="145" t="str">
        <f t="shared" si="74"/>
        <v/>
      </c>
      <c r="AX264" s="145" t="str">
        <f t="shared" si="75"/>
        <v/>
      </c>
      <c r="AY264" s="145" t="str">
        <f t="shared" si="76"/>
        <v/>
      </c>
      <c r="AZ264" s="135">
        <f t="shared" si="77"/>
        <v>0</v>
      </c>
      <c r="BA264" s="145" t="str">
        <f t="shared" si="78"/>
        <v/>
      </c>
      <c r="BB264" s="145" t="str">
        <f t="shared" si="79"/>
        <v/>
      </c>
      <c r="BC264" s="145" t="str">
        <f t="shared" si="80"/>
        <v/>
      </c>
      <c r="BD264" s="145" t="str">
        <f t="shared" si="81"/>
        <v/>
      </c>
      <c r="BE264" s="145" t="str">
        <f t="shared" si="82"/>
        <v/>
      </c>
      <c r="BF264" s="135">
        <f t="shared" si="83"/>
        <v>0</v>
      </c>
      <c r="BG264" t="str">
        <f t="shared" si="92"/>
        <v/>
      </c>
      <c r="BH264" t="str">
        <f t="shared" si="92"/>
        <v/>
      </c>
      <c r="BI264" t="str">
        <f t="shared" si="92"/>
        <v/>
      </c>
      <c r="BJ264" t="str">
        <f t="shared" si="92"/>
        <v/>
      </c>
      <c r="BK264" t="str">
        <f t="shared" si="92"/>
        <v/>
      </c>
      <c r="BL264" t="str">
        <f t="shared" si="92"/>
        <v/>
      </c>
      <c r="BR264" t="str">
        <f t="shared" si="93"/>
        <v/>
      </c>
      <c r="BS264" t="str">
        <f t="shared" si="93"/>
        <v/>
      </c>
      <c r="BT264" t="str">
        <f t="shared" si="93"/>
        <v/>
      </c>
      <c r="BU264" t="str">
        <f t="shared" si="93"/>
        <v/>
      </c>
      <c r="BV264" t="str">
        <f t="shared" si="93"/>
        <v/>
      </c>
      <c r="BW264" t="str">
        <f t="shared" si="93"/>
        <v/>
      </c>
    </row>
    <row r="265" spans="2:75" ht="15.75" thickBot="1" x14ac:dyDescent="0.25">
      <c r="B265" s="224" t="str">
        <f t="shared" si="70"/>
        <v xml:space="preserve"> </v>
      </c>
      <c r="C265" s="67"/>
      <c r="D265" s="67"/>
      <c r="E265" s="225"/>
      <c r="F265" s="226"/>
      <c r="G265" s="227" t="str">
        <f t="shared" si="71"/>
        <v/>
      </c>
      <c r="H265" s="228" t="str">
        <f t="shared" si="69"/>
        <v/>
      </c>
      <c r="I265" s="229"/>
      <c r="J265" s="167"/>
      <c r="K265" s="125"/>
      <c r="L265" s="230"/>
      <c r="M265" s="221"/>
      <c r="N265" s="231"/>
      <c r="O265" s="232"/>
      <c r="P265" s="233"/>
      <c r="Q265" s="234"/>
      <c r="R265" s="232"/>
      <c r="S265" s="233"/>
      <c r="T265" s="234"/>
      <c r="U265" s="232"/>
      <c r="V265" s="233"/>
      <c r="W265" s="234"/>
      <c r="X265" s="232"/>
      <c r="Y265" s="233"/>
      <c r="Z265" s="234"/>
      <c r="AA265" s="232"/>
      <c r="AB265" s="233"/>
      <c r="AC265" s="234"/>
      <c r="AD265" s="232"/>
      <c r="AE265" s="233"/>
      <c r="AF265" s="234"/>
      <c r="AG265" s="232"/>
      <c r="AH265" s="233"/>
      <c r="AI265" s="234"/>
      <c r="AJ265" s="232"/>
      <c r="AK265" s="233"/>
      <c r="AL265" s="234"/>
      <c r="AM265" s="232"/>
      <c r="AN265" s="233"/>
      <c r="AO265" s="234"/>
      <c r="AP265" s="130">
        <f t="shared" si="72"/>
        <v>0</v>
      </c>
      <c r="AQ265" s="235"/>
      <c r="AR265" s="235"/>
      <c r="AS265" s="67"/>
      <c r="AT265" s="172"/>
      <c r="AV265" s="145" t="str">
        <f t="shared" si="73"/>
        <v/>
      </c>
      <c r="AW265" s="145" t="str">
        <f t="shared" si="74"/>
        <v/>
      </c>
      <c r="AX265" s="145" t="str">
        <f t="shared" si="75"/>
        <v/>
      </c>
      <c r="AY265" s="145" t="str">
        <f t="shared" si="76"/>
        <v/>
      </c>
      <c r="AZ265" s="135">
        <f t="shared" si="77"/>
        <v>0</v>
      </c>
      <c r="BA265" s="145" t="str">
        <f t="shared" si="78"/>
        <v/>
      </c>
      <c r="BB265" s="145" t="str">
        <f t="shared" si="79"/>
        <v/>
      </c>
      <c r="BC265" s="145" t="str">
        <f t="shared" si="80"/>
        <v/>
      </c>
      <c r="BD265" s="145" t="str">
        <f t="shared" si="81"/>
        <v/>
      </c>
      <c r="BE265" s="145" t="str">
        <f t="shared" si="82"/>
        <v/>
      </c>
      <c r="BF265" s="135">
        <f t="shared" si="83"/>
        <v>0</v>
      </c>
      <c r="BG265" t="str">
        <f t="shared" si="92"/>
        <v/>
      </c>
      <c r="BH265" t="str">
        <f t="shared" si="92"/>
        <v/>
      </c>
      <c r="BI265" t="str">
        <f t="shared" si="92"/>
        <v/>
      </c>
      <c r="BJ265" t="str">
        <f t="shared" si="92"/>
        <v/>
      </c>
      <c r="BK265" t="str">
        <f t="shared" si="92"/>
        <v/>
      </c>
      <c r="BL265" t="str">
        <f t="shared" si="92"/>
        <v/>
      </c>
      <c r="BR265" t="str">
        <f t="shared" si="93"/>
        <v/>
      </c>
      <c r="BS265" t="str">
        <f t="shared" si="93"/>
        <v/>
      </c>
      <c r="BT265" t="str">
        <f t="shared" si="93"/>
        <v/>
      </c>
      <c r="BU265" t="str">
        <f t="shared" si="93"/>
        <v/>
      </c>
      <c r="BV265" t="str">
        <f t="shared" si="93"/>
        <v/>
      </c>
      <c r="BW265" t="str">
        <f t="shared" si="93"/>
        <v/>
      </c>
    </row>
    <row r="266" spans="2:75" ht="15.75" thickBot="1" x14ac:dyDescent="0.25">
      <c r="B266" s="224" t="str">
        <f t="shared" si="70"/>
        <v xml:space="preserve"> </v>
      </c>
      <c r="C266" s="67"/>
      <c r="D266" s="67"/>
      <c r="E266" s="225"/>
      <c r="F266" s="226"/>
      <c r="G266" s="227" t="str">
        <f t="shared" si="71"/>
        <v/>
      </c>
      <c r="H266" s="228" t="str">
        <f t="shared" si="69"/>
        <v/>
      </c>
      <c r="I266" s="229"/>
      <c r="J266" s="167"/>
      <c r="K266" s="125"/>
      <c r="L266" s="230"/>
      <c r="M266" s="221"/>
      <c r="N266" s="231"/>
      <c r="O266" s="232"/>
      <c r="P266" s="233"/>
      <c r="Q266" s="234"/>
      <c r="R266" s="232"/>
      <c r="S266" s="233"/>
      <c r="T266" s="234"/>
      <c r="U266" s="232"/>
      <c r="V266" s="233"/>
      <c r="W266" s="234"/>
      <c r="X266" s="232"/>
      <c r="Y266" s="233"/>
      <c r="Z266" s="234"/>
      <c r="AA266" s="232"/>
      <c r="AB266" s="233"/>
      <c r="AC266" s="234"/>
      <c r="AD266" s="232"/>
      <c r="AE266" s="233"/>
      <c r="AF266" s="234"/>
      <c r="AG266" s="232"/>
      <c r="AH266" s="233"/>
      <c r="AI266" s="234"/>
      <c r="AJ266" s="232"/>
      <c r="AK266" s="233"/>
      <c r="AL266" s="234"/>
      <c r="AM266" s="232"/>
      <c r="AN266" s="233"/>
      <c r="AO266" s="234"/>
      <c r="AP266" s="130">
        <f t="shared" si="72"/>
        <v>0</v>
      </c>
      <c r="AQ266" s="235"/>
      <c r="AR266" s="235"/>
      <c r="AS266" s="67"/>
      <c r="AT266" s="172"/>
      <c r="AV266" s="145" t="str">
        <f t="shared" si="73"/>
        <v/>
      </c>
      <c r="AW266" s="145" t="str">
        <f t="shared" si="74"/>
        <v/>
      </c>
      <c r="AX266" s="145" t="str">
        <f t="shared" si="75"/>
        <v/>
      </c>
      <c r="AY266" s="145" t="str">
        <f t="shared" si="76"/>
        <v/>
      </c>
      <c r="AZ266" s="135">
        <f t="shared" si="77"/>
        <v>0</v>
      </c>
      <c r="BA266" s="145" t="str">
        <f t="shared" si="78"/>
        <v/>
      </c>
      <c r="BB266" s="145" t="str">
        <f t="shared" si="79"/>
        <v/>
      </c>
      <c r="BC266" s="145" t="str">
        <f t="shared" si="80"/>
        <v/>
      </c>
      <c r="BD266" s="145" t="str">
        <f t="shared" si="81"/>
        <v/>
      </c>
      <c r="BE266" s="145" t="str">
        <f t="shared" si="82"/>
        <v/>
      </c>
      <c r="BF266" s="135">
        <f t="shared" si="83"/>
        <v>0</v>
      </c>
      <c r="BG266" t="str">
        <f t="shared" si="92"/>
        <v/>
      </c>
      <c r="BH266" t="str">
        <f t="shared" si="92"/>
        <v/>
      </c>
      <c r="BI266" t="str">
        <f t="shared" si="92"/>
        <v/>
      </c>
      <c r="BJ266" t="str">
        <f t="shared" si="92"/>
        <v/>
      </c>
      <c r="BK266" t="str">
        <f t="shared" si="92"/>
        <v/>
      </c>
      <c r="BL266" t="str">
        <f t="shared" si="92"/>
        <v/>
      </c>
      <c r="BR266" t="str">
        <f t="shared" si="93"/>
        <v/>
      </c>
      <c r="BS266" t="str">
        <f t="shared" si="93"/>
        <v/>
      </c>
      <c r="BT266" t="str">
        <f t="shared" si="93"/>
        <v/>
      </c>
      <c r="BU266" t="str">
        <f t="shared" si="93"/>
        <v/>
      </c>
      <c r="BV266" t="str">
        <f t="shared" si="93"/>
        <v/>
      </c>
      <c r="BW266" t="str">
        <f t="shared" si="93"/>
        <v/>
      </c>
    </row>
    <row r="267" spans="2:75" ht="15.75" thickBot="1" x14ac:dyDescent="0.25">
      <c r="B267" s="224" t="str">
        <f t="shared" si="70"/>
        <v xml:space="preserve"> </v>
      </c>
      <c r="C267" s="67"/>
      <c r="D267" s="67"/>
      <c r="E267" s="225"/>
      <c r="F267" s="226"/>
      <c r="G267" s="227" t="str">
        <f t="shared" si="71"/>
        <v/>
      </c>
      <c r="H267" s="228" t="str">
        <f t="shared" si="69"/>
        <v/>
      </c>
      <c r="I267" s="229"/>
      <c r="J267" s="167"/>
      <c r="K267" s="125"/>
      <c r="L267" s="230"/>
      <c r="M267" s="221"/>
      <c r="N267" s="231"/>
      <c r="O267" s="232"/>
      <c r="P267" s="233"/>
      <c r="Q267" s="234"/>
      <c r="R267" s="232"/>
      <c r="S267" s="233"/>
      <c r="T267" s="234"/>
      <c r="U267" s="232"/>
      <c r="V267" s="233"/>
      <c r="W267" s="234"/>
      <c r="X267" s="232"/>
      <c r="Y267" s="233"/>
      <c r="Z267" s="234"/>
      <c r="AA267" s="232"/>
      <c r="AB267" s="233"/>
      <c r="AC267" s="234"/>
      <c r="AD267" s="232"/>
      <c r="AE267" s="233"/>
      <c r="AF267" s="234"/>
      <c r="AG267" s="232"/>
      <c r="AH267" s="233"/>
      <c r="AI267" s="234"/>
      <c r="AJ267" s="232"/>
      <c r="AK267" s="233"/>
      <c r="AL267" s="234"/>
      <c r="AM267" s="232"/>
      <c r="AN267" s="233"/>
      <c r="AO267" s="234"/>
      <c r="AP267" s="130">
        <f t="shared" si="72"/>
        <v>0</v>
      </c>
      <c r="AQ267" s="235"/>
      <c r="AR267" s="235"/>
      <c r="AS267" s="67"/>
      <c r="AT267" s="172"/>
      <c r="AV267" s="145" t="str">
        <f t="shared" si="73"/>
        <v/>
      </c>
      <c r="AW267" s="145" t="str">
        <f t="shared" si="74"/>
        <v/>
      </c>
      <c r="AX267" s="145" t="str">
        <f t="shared" si="75"/>
        <v/>
      </c>
      <c r="AY267" s="145" t="str">
        <f t="shared" si="76"/>
        <v/>
      </c>
      <c r="AZ267" s="135">
        <f t="shared" si="77"/>
        <v>0</v>
      </c>
      <c r="BA267" s="145" t="str">
        <f t="shared" si="78"/>
        <v/>
      </c>
      <c r="BB267" s="145" t="str">
        <f t="shared" si="79"/>
        <v/>
      </c>
      <c r="BC267" s="145" t="str">
        <f t="shared" si="80"/>
        <v/>
      </c>
      <c r="BD267" s="145" t="str">
        <f t="shared" si="81"/>
        <v/>
      </c>
      <c r="BE267" s="145" t="str">
        <f t="shared" si="82"/>
        <v/>
      </c>
      <c r="BF267" s="135">
        <f t="shared" si="83"/>
        <v>0</v>
      </c>
      <c r="BG267" t="str">
        <f t="shared" ref="BG267:BL276" si="94">IF($D267=0,"",IF(AND($G267=BG$85,$K267=BG$84)=TRUE,1,0))</f>
        <v/>
      </c>
      <c r="BH267" t="str">
        <f t="shared" si="94"/>
        <v/>
      </c>
      <c r="BI267" t="str">
        <f t="shared" si="94"/>
        <v/>
      </c>
      <c r="BJ267" t="str">
        <f t="shared" si="94"/>
        <v/>
      </c>
      <c r="BK267" t="str">
        <f t="shared" si="94"/>
        <v/>
      </c>
      <c r="BL267" t="str">
        <f t="shared" si="94"/>
        <v/>
      </c>
      <c r="BR267" t="str">
        <f t="shared" ref="BR267:BW276" si="95">IF($D267=0,"",IF(AND($H267=BR$85,$K267=BR$84)=TRUE,1,0))</f>
        <v/>
      </c>
      <c r="BS267" t="str">
        <f t="shared" si="95"/>
        <v/>
      </c>
      <c r="BT267" t="str">
        <f t="shared" si="95"/>
        <v/>
      </c>
      <c r="BU267" t="str">
        <f t="shared" si="95"/>
        <v/>
      </c>
      <c r="BV267" t="str">
        <f t="shared" si="95"/>
        <v/>
      </c>
      <c r="BW267" t="str">
        <f t="shared" si="95"/>
        <v/>
      </c>
    </row>
    <row r="268" spans="2:75" ht="15.75" thickBot="1" x14ac:dyDescent="0.25">
      <c r="B268" s="224" t="str">
        <f t="shared" si="70"/>
        <v xml:space="preserve"> </v>
      </c>
      <c r="C268" s="67"/>
      <c r="D268" s="67"/>
      <c r="E268" s="225"/>
      <c r="F268" s="226"/>
      <c r="G268" s="227" t="str">
        <f t="shared" si="71"/>
        <v/>
      </c>
      <c r="H268" s="228" t="str">
        <f t="shared" si="69"/>
        <v/>
      </c>
      <c r="I268" s="229"/>
      <c r="J268" s="167"/>
      <c r="K268" s="125"/>
      <c r="L268" s="230"/>
      <c r="M268" s="221"/>
      <c r="N268" s="231"/>
      <c r="O268" s="232"/>
      <c r="P268" s="233"/>
      <c r="Q268" s="234"/>
      <c r="R268" s="232"/>
      <c r="S268" s="233"/>
      <c r="T268" s="234"/>
      <c r="U268" s="232"/>
      <c r="V268" s="233"/>
      <c r="W268" s="234"/>
      <c r="X268" s="232"/>
      <c r="Y268" s="233"/>
      <c r="Z268" s="234"/>
      <c r="AA268" s="232"/>
      <c r="AB268" s="233"/>
      <c r="AC268" s="234"/>
      <c r="AD268" s="232"/>
      <c r="AE268" s="233"/>
      <c r="AF268" s="234"/>
      <c r="AG268" s="232"/>
      <c r="AH268" s="233"/>
      <c r="AI268" s="234"/>
      <c r="AJ268" s="232"/>
      <c r="AK268" s="233"/>
      <c r="AL268" s="234"/>
      <c r="AM268" s="232"/>
      <c r="AN268" s="233"/>
      <c r="AO268" s="234"/>
      <c r="AP268" s="130">
        <f t="shared" si="72"/>
        <v>0</v>
      </c>
      <c r="AQ268" s="235"/>
      <c r="AR268" s="235"/>
      <c r="AS268" s="67"/>
      <c r="AT268" s="172"/>
      <c r="AV268" s="145" t="str">
        <f t="shared" si="73"/>
        <v/>
      </c>
      <c r="AW268" s="145" t="str">
        <f t="shared" si="74"/>
        <v/>
      </c>
      <c r="AX268" s="145" t="str">
        <f t="shared" si="75"/>
        <v/>
      </c>
      <c r="AY268" s="145" t="str">
        <f t="shared" si="76"/>
        <v/>
      </c>
      <c r="AZ268" s="135">
        <f t="shared" si="77"/>
        <v>0</v>
      </c>
      <c r="BA268" s="145" t="str">
        <f t="shared" si="78"/>
        <v/>
      </c>
      <c r="BB268" s="145" t="str">
        <f t="shared" si="79"/>
        <v/>
      </c>
      <c r="BC268" s="145" t="str">
        <f t="shared" si="80"/>
        <v/>
      </c>
      <c r="BD268" s="145" t="str">
        <f t="shared" si="81"/>
        <v/>
      </c>
      <c r="BE268" s="145" t="str">
        <f t="shared" si="82"/>
        <v/>
      </c>
      <c r="BF268" s="135">
        <f t="shared" si="83"/>
        <v>0</v>
      </c>
      <c r="BG268" t="str">
        <f t="shared" si="94"/>
        <v/>
      </c>
      <c r="BH268" t="str">
        <f t="shared" si="94"/>
        <v/>
      </c>
      <c r="BI268" t="str">
        <f t="shared" si="94"/>
        <v/>
      </c>
      <c r="BJ268" t="str">
        <f t="shared" si="94"/>
        <v/>
      </c>
      <c r="BK268" t="str">
        <f t="shared" si="94"/>
        <v/>
      </c>
      <c r="BL268" t="str">
        <f t="shared" si="94"/>
        <v/>
      </c>
      <c r="BR268" t="str">
        <f t="shared" si="95"/>
        <v/>
      </c>
      <c r="BS268" t="str">
        <f t="shared" si="95"/>
        <v/>
      </c>
      <c r="BT268" t="str">
        <f t="shared" si="95"/>
        <v/>
      </c>
      <c r="BU268" t="str">
        <f t="shared" si="95"/>
        <v/>
      </c>
      <c r="BV268" t="str">
        <f t="shared" si="95"/>
        <v/>
      </c>
      <c r="BW268" t="str">
        <f t="shared" si="95"/>
        <v/>
      </c>
    </row>
    <row r="269" spans="2:75" ht="15.75" thickBot="1" x14ac:dyDescent="0.25">
      <c r="B269" s="224" t="str">
        <f t="shared" si="70"/>
        <v xml:space="preserve"> </v>
      </c>
      <c r="C269" s="67"/>
      <c r="D269" s="67"/>
      <c r="E269" s="225"/>
      <c r="F269" s="226"/>
      <c r="G269" s="227" t="str">
        <f t="shared" si="71"/>
        <v/>
      </c>
      <c r="H269" s="228" t="str">
        <f t="shared" si="69"/>
        <v/>
      </c>
      <c r="I269" s="229"/>
      <c r="J269" s="167"/>
      <c r="K269" s="125"/>
      <c r="L269" s="230"/>
      <c r="M269" s="221"/>
      <c r="N269" s="231"/>
      <c r="O269" s="232"/>
      <c r="P269" s="233"/>
      <c r="Q269" s="234"/>
      <c r="R269" s="232"/>
      <c r="S269" s="233"/>
      <c r="T269" s="234"/>
      <c r="U269" s="232"/>
      <c r="V269" s="233"/>
      <c r="W269" s="234"/>
      <c r="X269" s="232"/>
      <c r="Y269" s="233"/>
      <c r="Z269" s="234"/>
      <c r="AA269" s="232"/>
      <c r="AB269" s="233"/>
      <c r="AC269" s="234"/>
      <c r="AD269" s="232"/>
      <c r="AE269" s="233"/>
      <c r="AF269" s="234"/>
      <c r="AG269" s="232"/>
      <c r="AH269" s="233"/>
      <c r="AI269" s="234"/>
      <c r="AJ269" s="232"/>
      <c r="AK269" s="233"/>
      <c r="AL269" s="234"/>
      <c r="AM269" s="232"/>
      <c r="AN269" s="233"/>
      <c r="AO269" s="234"/>
      <c r="AP269" s="130">
        <f t="shared" si="72"/>
        <v>0</v>
      </c>
      <c r="AQ269" s="235"/>
      <c r="AR269" s="235"/>
      <c r="AS269" s="67"/>
      <c r="AT269" s="172"/>
      <c r="AV269" s="145" t="str">
        <f t="shared" si="73"/>
        <v/>
      </c>
      <c r="AW269" s="145" t="str">
        <f t="shared" si="74"/>
        <v/>
      </c>
      <c r="AX269" s="145" t="str">
        <f t="shared" si="75"/>
        <v/>
      </c>
      <c r="AY269" s="145" t="str">
        <f t="shared" si="76"/>
        <v/>
      </c>
      <c r="AZ269" s="135">
        <f t="shared" si="77"/>
        <v>0</v>
      </c>
      <c r="BA269" s="145" t="str">
        <f t="shared" si="78"/>
        <v/>
      </c>
      <c r="BB269" s="145" t="str">
        <f t="shared" si="79"/>
        <v/>
      </c>
      <c r="BC269" s="145" t="str">
        <f t="shared" si="80"/>
        <v/>
      </c>
      <c r="BD269" s="145" t="str">
        <f t="shared" si="81"/>
        <v/>
      </c>
      <c r="BE269" s="145" t="str">
        <f t="shared" si="82"/>
        <v/>
      </c>
      <c r="BF269" s="135">
        <f t="shared" si="83"/>
        <v>0</v>
      </c>
      <c r="BG269" t="str">
        <f t="shared" si="94"/>
        <v/>
      </c>
      <c r="BH269" t="str">
        <f t="shared" si="94"/>
        <v/>
      </c>
      <c r="BI269" t="str">
        <f t="shared" si="94"/>
        <v/>
      </c>
      <c r="BJ269" t="str">
        <f t="shared" si="94"/>
        <v/>
      </c>
      <c r="BK269" t="str">
        <f t="shared" si="94"/>
        <v/>
      </c>
      <c r="BL269" t="str">
        <f t="shared" si="94"/>
        <v/>
      </c>
      <c r="BR269" t="str">
        <f t="shared" si="95"/>
        <v/>
      </c>
      <c r="BS269" t="str">
        <f t="shared" si="95"/>
        <v/>
      </c>
      <c r="BT269" t="str">
        <f t="shared" si="95"/>
        <v/>
      </c>
      <c r="BU269" t="str">
        <f t="shared" si="95"/>
        <v/>
      </c>
      <c r="BV269" t="str">
        <f t="shared" si="95"/>
        <v/>
      </c>
      <c r="BW269" t="str">
        <f t="shared" si="95"/>
        <v/>
      </c>
    </row>
    <row r="270" spans="2:75" ht="15.75" thickBot="1" x14ac:dyDescent="0.25">
      <c r="B270" s="224" t="str">
        <f t="shared" si="70"/>
        <v xml:space="preserve"> </v>
      </c>
      <c r="C270" s="67"/>
      <c r="D270" s="67"/>
      <c r="E270" s="225"/>
      <c r="F270" s="226"/>
      <c r="G270" s="227" t="str">
        <f t="shared" si="71"/>
        <v/>
      </c>
      <c r="H270" s="228" t="str">
        <f t="shared" si="69"/>
        <v/>
      </c>
      <c r="I270" s="229"/>
      <c r="J270" s="167"/>
      <c r="K270" s="125"/>
      <c r="L270" s="230"/>
      <c r="M270" s="221"/>
      <c r="N270" s="231"/>
      <c r="O270" s="232"/>
      <c r="P270" s="233"/>
      <c r="Q270" s="234"/>
      <c r="R270" s="232"/>
      <c r="S270" s="233"/>
      <c r="T270" s="234"/>
      <c r="U270" s="232"/>
      <c r="V270" s="233"/>
      <c r="W270" s="234"/>
      <c r="X270" s="232"/>
      <c r="Y270" s="233"/>
      <c r="Z270" s="234"/>
      <c r="AA270" s="232"/>
      <c r="AB270" s="233"/>
      <c r="AC270" s="234"/>
      <c r="AD270" s="232"/>
      <c r="AE270" s="233"/>
      <c r="AF270" s="234"/>
      <c r="AG270" s="232"/>
      <c r="AH270" s="233"/>
      <c r="AI270" s="234"/>
      <c r="AJ270" s="232"/>
      <c r="AK270" s="233"/>
      <c r="AL270" s="234"/>
      <c r="AM270" s="232"/>
      <c r="AN270" s="233"/>
      <c r="AO270" s="234"/>
      <c r="AP270" s="130">
        <f t="shared" si="72"/>
        <v>0</v>
      </c>
      <c r="AQ270" s="235"/>
      <c r="AR270" s="235"/>
      <c r="AS270" s="67"/>
      <c r="AT270" s="172"/>
      <c r="AV270" s="145" t="str">
        <f t="shared" si="73"/>
        <v/>
      </c>
      <c r="AW270" s="145" t="str">
        <f t="shared" si="74"/>
        <v/>
      </c>
      <c r="AX270" s="145" t="str">
        <f t="shared" si="75"/>
        <v/>
      </c>
      <c r="AY270" s="145" t="str">
        <f t="shared" si="76"/>
        <v/>
      </c>
      <c r="AZ270" s="135">
        <f t="shared" si="77"/>
        <v>0</v>
      </c>
      <c r="BA270" s="145" t="str">
        <f t="shared" si="78"/>
        <v/>
      </c>
      <c r="BB270" s="145" t="str">
        <f t="shared" si="79"/>
        <v/>
      </c>
      <c r="BC270" s="145" t="str">
        <f t="shared" si="80"/>
        <v/>
      </c>
      <c r="BD270" s="145" t="str">
        <f t="shared" si="81"/>
        <v/>
      </c>
      <c r="BE270" s="145" t="str">
        <f t="shared" si="82"/>
        <v/>
      </c>
      <c r="BF270" s="135">
        <f t="shared" si="83"/>
        <v>0</v>
      </c>
      <c r="BG270" t="str">
        <f t="shared" si="94"/>
        <v/>
      </c>
      <c r="BH270" t="str">
        <f t="shared" si="94"/>
        <v/>
      </c>
      <c r="BI270" t="str">
        <f t="shared" si="94"/>
        <v/>
      </c>
      <c r="BJ270" t="str">
        <f t="shared" si="94"/>
        <v/>
      </c>
      <c r="BK270" t="str">
        <f t="shared" si="94"/>
        <v/>
      </c>
      <c r="BL270" t="str">
        <f t="shared" si="94"/>
        <v/>
      </c>
      <c r="BR270" t="str">
        <f t="shared" si="95"/>
        <v/>
      </c>
      <c r="BS270" t="str">
        <f t="shared" si="95"/>
        <v/>
      </c>
      <c r="BT270" t="str">
        <f t="shared" si="95"/>
        <v/>
      </c>
      <c r="BU270" t="str">
        <f t="shared" si="95"/>
        <v/>
      </c>
      <c r="BV270" t="str">
        <f t="shared" si="95"/>
        <v/>
      </c>
      <c r="BW270" t="str">
        <f t="shared" si="95"/>
        <v/>
      </c>
    </row>
    <row r="271" spans="2:75" ht="15.75" thickBot="1" x14ac:dyDescent="0.25">
      <c r="B271" s="224" t="str">
        <f t="shared" si="70"/>
        <v xml:space="preserve"> </v>
      </c>
      <c r="C271" s="67"/>
      <c r="D271" s="67"/>
      <c r="E271" s="225"/>
      <c r="F271" s="226"/>
      <c r="G271" s="227" t="str">
        <f t="shared" si="71"/>
        <v/>
      </c>
      <c r="H271" s="228" t="str">
        <f t="shared" si="69"/>
        <v/>
      </c>
      <c r="I271" s="229"/>
      <c r="J271" s="167"/>
      <c r="K271" s="125"/>
      <c r="L271" s="230"/>
      <c r="M271" s="221"/>
      <c r="N271" s="231"/>
      <c r="O271" s="232"/>
      <c r="P271" s="233"/>
      <c r="Q271" s="234"/>
      <c r="R271" s="232"/>
      <c r="S271" s="233"/>
      <c r="T271" s="234"/>
      <c r="U271" s="232"/>
      <c r="V271" s="233"/>
      <c r="W271" s="234"/>
      <c r="X271" s="232"/>
      <c r="Y271" s="233"/>
      <c r="Z271" s="234"/>
      <c r="AA271" s="232"/>
      <c r="AB271" s="233"/>
      <c r="AC271" s="234"/>
      <c r="AD271" s="232"/>
      <c r="AE271" s="233"/>
      <c r="AF271" s="234"/>
      <c r="AG271" s="232"/>
      <c r="AH271" s="233"/>
      <c r="AI271" s="234"/>
      <c r="AJ271" s="232"/>
      <c r="AK271" s="233"/>
      <c r="AL271" s="234"/>
      <c r="AM271" s="232"/>
      <c r="AN271" s="233"/>
      <c r="AO271" s="234"/>
      <c r="AP271" s="130">
        <f t="shared" si="72"/>
        <v>0</v>
      </c>
      <c r="AQ271" s="235"/>
      <c r="AR271" s="235"/>
      <c r="AS271" s="67"/>
      <c r="AT271" s="172"/>
      <c r="AV271" s="145" t="str">
        <f t="shared" si="73"/>
        <v/>
      </c>
      <c r="AW271" s="145" t="str">
        <f t="shared" si="74"/>
        <v/>
      </c>
      <c r="AX271" s="145" t="str">
        <f t="shared" si="75"/>
        <v/>
      </c>
      <c r="AY271" s="145" t="str">
        <f t="shared" si="76"/>
        <v/>
      </c>
      <c r="AZ271" s="135">
        <f t="shared" si="77"/>
        <v>0</v>
      </c>
      <c r="BA271" s="145" t="str">
        <f t="shared" si="78"/>
        <v/>
      </c>
      <c r="BB271" s="145" t="str">
        <f t="shared" si="79"/>
        <v/>
      </c>
      <c r="BC271" s="145" t="str">
        <f t="shared" si="80"/>
        <v/>
      </c>
      <c r="BD271" s="145" t="str">
        <f t="shared" si="81"/>
        <v/>
      </c>
      <c r="BE271" s="145" t="str">
        <f t="shared" si="82"/>
        <v/>
      </c>
      <c r="BF271" s="135">
        <f t="shared" si="83"/>
        <v>0</v>
      </c>
      <c r="BG271" t="str">
        <f t="shared" si="94"/>
        <v/>
      </c>
      <c r="BH271" t="str">
        <f t="shared" si="94"/>
        <v/>
      </c>
      <c r="BI271" t="str">
        <f t="shared" si="94"/>
        <v/>
      </c>
      <c r="BJ271" t="str">
        <f t="shared" si="94"/>
        <v/>
      </c>
      <c r="BK271" t="str">
        <f t="shared" si="94"/>
        <v/>
      </c>
      <c r="BL271" t="str">
        <f t="shared" si="94"/>
        <v/>
      </c>
      <c r="BR271" t="str">
        <f t="shared" si="95"/>
        <v/>
      </c>
      <c r="BS271" t="str">
        <f t="shared" si="95"/>
        <v/>
      </c>
      <c r="BT271" t="str">
        <f t="shared" si="95"/>
        <v/>
      </c>
      <c r="BU271" t="str">
        <f t="shared" si="95"/>
        <v/>
      </c>
      <c r="BV271" t="str">
        <f t="shared" si="95"/>
        <v/>
      </c>
      <c r="BW271" t="str">
        <f t="shared" si="95"/>
        <v/>
      </c>
    </row>
    <row r="272" spans="2:75" ht="15.75" thickBot="1" x14ac:dyDescent="0.25">
      <c r="B272" s="224" t="str">
        <f t="shared" si="70"/>
        <v xml:space="preserve"> </v>
      </c>
      <c r="C272" s="67"/>
      <c r="D272" s="67"/>
      <c r="E272" s="225"/>
      <c r="F272" s="226"/>
      <c r="G272" s="227" t="str">
        <f t="shared" si="71"/>
        <v/>
      </c>
      <c r="H272" s="228" t="str">
        <f t="shared" si="69"/>
        <v/>
      </c>
      <c r="I272" s="229"/>
      <c r="J272" s="167"/>
      <c r="K272" s="125"/>
      <c r="L272" s="230"/>
      <c r="M272" s="221"/>
      <c r="N272" s="231"/>
      <c r="O272" s="232"/>
      <c r="P272" s="233"/>
      <c r="Q272" s="234"/>
      <c r="R272" s="232"/>
      <c r="S272" s="233"/>
      <c r="T272" s="234"/>
      <c r="U272" s="232"/>
      <c r="V272" s="233"/>
      <c r="W272" s="234"/>
      <c r="X272" s="232"/>
      <c r="Y272" s="233"/>
      <c r="Z272" s="234"/>
      <c r="AA272" s="232"/>
      <c r="AB272" s="233"/>
      <c r="AC272" s="234"/>
      <c r="AD272" s="232"/>
      <c r="AE272" s="233"/>
      <c r="AF272" s="234"/>
      <c r="AG272" s="232"/>
      <c r="AH272" s="233"/>
      <c r="AI272" s="234"/>
      <c r="AJ272" s="232"/>
      <c r="AK272" s="233"/>
      <c r="AL272" s="234"/>
      <c r="AM272" s="232"/>
      <c r="AN272" s="233"/>
      <c r="AO272" s="234"/>
      <c r="AP272" s="130">
        <f t="shared" si="72"/>
        <v>0</v>
      </c>
      <c r="AQ272" s="235"/>
      <c r="AR272" s="235"/>
      <c r="AS272" s="67"/>
      <c r="AT272" s="172"/>
      <c r="AV272" s="145" t="str">
        <f t="shared" si="73"/>
        <v/>
      </c>
      <c r="AW272" s="145" t="str">
        <f t="shared" si="74"/>
        <v/>
      </c>
      <c r="AX272" s="145" t="str">
        <f t="shared" si="75"/>
        <v/>
      </c>
      <c r="AY272" s="145" t="str">
        <f t="shared" si="76"/>
        <v/>
      </c>
      <c r="AZ272" s="135">
        <f t="shared" si="77"/>
        <v>0</v>
      </c>
      <c r="BA272" s="145" t="str">
        <f t="shared" si="78"/>
        <v/>
      </c>
      <c r="BB272" s="145" t="str">
        <f t="shared" si="79"/>
        <v/>
      </c>
      <c r="BC272" s="145" t="str">
        <f t="shared" si="80"/>
        <v/>
      </c>
      <c r="BD272" s="145" t="str">
        <f t="shared" si="81"/>
        <v/>
      </c>
      <c r="BE272" s="145" t="str">
        <f t="shared" si="82"/>
        <v/>
      </c>
      <c r="BF272" s="135">
        <f t="shared" si="83"/>
        <v>0</v>
      </c>
      <c r="BG272" t="str">
        <f t="shared" si="94"/>
        <v/>
      </c>
      <c r="BH272" t="str">
        <f t="shared" si="94"/>
        <v/>
      </c>
      <c r="BI272" t="str">
        <f t="shared" si="94"/>
        <v/>
      </c>
      <c r="BJ272" t="str">
        <f t="shared" si="94"/>
        <v/>
      </c>
      <c r="BK272" t="str">
        <f t="shared" si="94"/>
        <v/>
      </c>
      <c r="BL272" t="str">
        <f t="shared" si="94"/>
        <v/>
      </c>
      <c r="BR272" t="str">
        <f t="shared" si="95"/>
        <v/>
      </c>
      <c r="BS272" t="str">
        <f t="shared" si="95"/>
        <v/>
      </c>
      <c r="BT272" t="str">
        <f t="shared" si="95"/>
        <v/>
      </c>
      <c r="BU272" t="str">
        <f t="shared" si="95"/>
        <v/>
      </c>
      <c r="BV272" t="str">
        <f t="shared" si="95"/>
        <v/>
      </c>
      <c r="BW272" t="str">
        <f t="shared" si="95"/>
        <v/>
      </c>
    </row>
    <row r="273" spans="2:75" ht="15.75" thickBot="1" x14ac:dyDescent="0.25">
      <c r="B273" s="224" t="str">
        <f t="shared" si="70"/>
        <v xml:space="preserve"> </v>
      </c>
      <c r="C273" s="67"/>
      <c r="D273" s="67"/>
      <c r="E273" s="225"/>
      <c r="F273" s="226"/>
      <c r="G273" s="227" t="str">
        <f t="shared" si="71"/>
        <v/>
      </c>
      <c r="H273" s="228" t="str">
        <f t="shared" si="69"/>
        <v/>
      </c>
      <c r="I273" s="229"/>
      <c r="J273" s="167"/>
      <c r="K273" s="125"/>
      <c r="L273" s="230"/>
      <c r="M273" s="221"/>
      <c r="N273" s="231"/>
      <c r="O273" s="232"/>
      <c r="P273" s="233"/>
      <c r="Q273" s="234"/>
      <c r="R273" s="232"/>
      <c r="S273" s="233"/>
      <c r="T273" s="234"/>
      <c r="U273" s="232"/>
      <c r="V273" s="233"/>
      <c r="W273" s="234"/>
      <c r="X273" s="232"/>
      <c r="Y273" s="233"/>
      <c r="Z273" s="234"/>
      <c r="AA273" s="232"/>
      <c r="AB273" s="233"/>
      <c r="AC273" s="234"/>
      <c r="AD273" s="232"/>
      <c r="AE273" s="233"/>
      <c r="AF273" s="234"/>
      <c r="AG273" s="232"/>
      <c r="AH273" s="233"/>
      <c r="AI273" s="234"/>
      <c r="AJ273" s="232"/>
      <c r="AK273" s="233"/>
      <c r="AL273" s="234"/>
      <c r="AM273" s="232"/>
      <c r="AN273" s="233"/>
      <c r="AO273" s="234"/>
      <c r="AP273" s="130">
        <f t="shared" si="72"/>
        <v>0</v>
      </c>
      <c r="AQ273" s="235"/>
      <c r="AR273" s="235"/>
      <c r="AS273" s="67"/>
      <c r="AT273" s="172"/>
      <c r="AV273" s="145" t="str">
        <f t="shared" si="73"/>
        <v/>
      </c>
      <c r="AW273" s="145" t="str">
        <f t="shared" si="74"/>
        <v/>
      </c>
      <c r="AX273" s="145" t="str">
        <f t="shared" si="75"/>
        <v/>
      </c>
      <c r="AY273" s="145" t="str">
        <f t="shared" si="76"/>
        <v/>
      </c>
      <c r="AZ273" s="135">
        <f t="shared" si="77"/>
        <v>0</v>
      </c>
      <c r="BA273" s="145" t="str">
        <f t="shared" si="78"/>
        <v/>
      </c>
      <c r="BB273" s="145" t="str">
        <f t="shared" si="79"/>
        <v/>
      </c>
      <c r="BC273" s="145" t="str">
        <f t="shared" si="80"/>
        <v/>
      </c>
      <c r="BD273" s="145" t="str">
        <f t="shared" si="81"/>
        <v/>
      </c>
      <c r="BE273" s="145" t="str">
        <f t="shared" si="82"/>
        <v/>
      </c>
      <c r="BF273" s="135">
        <f t="shared" si="83"/>
        <v>0</v>
      </c>
      <c r="BG273" t="str">
        <f t="shared" si="94"/>
        <v/>
      </c>
      <c r="BH273" t="str">
        <f t="shared" si="94"/>
        <v/>
      </c>
      <c r="BI273" t="str">
        <f t="shared" si="94"/>
        <v/>
      </c>
      <c r="BJ273" t="str">
        <f t="shared" si="94"/>
        <v/>
      </c>
      <c r="BK273" t="str">
        <f t="shared" si="94"/>
        <v/>
      </c>
      <c r="BL273" t="str">
        <f t="shared" si="94"/>
        <v/>
      </c>
      <c r="BR273" t="str">
        <f t="shared" si="95"/>
        <v/>
      </c>
      <c r="BS273" t="str">
        <f t="shared" si="95"/>
        <v/>
      </c>
      <c r="BT273" t="str">
        <f t="shared" si="95"/>
        <v/>
      </c>
      <c r="BU273" t="str">
        <f t="shared" si="95"/>
        <v/>
      </c>
      <c r="BV273" t="str">
        <f t="shared" si="95"/>
        <v/>
      </c>
      <c r="BW273" t="str">
        <f t="shared" si="95"/>
        <v/>
      </c>
    </row>
    <row r="274" spans="2:75" ht="15.75" thickBot="1" x14ac:dyDescent="0.25">
      <c r="B274" s="224" t="str">
        <f t="shared" si="70"/>
        <v xml:space="preserve"> </v>
      </c>
      <c r="C274" s="67"/>
      <c r="D274" s="67"/>
      <c r="E274" s="225"/>
      <c r="F274" s="226"/>
      <c r="G274" s="227" t="str">
        <f t="shared" si="71"/>
        <v/>
      </c>
      <c r="H274" s="228" t="str">
        <f t="shared" si="69"/>
        <v/>
      </c>
      <c r="I274" s="229"/>
      <c r="J274" s="167"/>
      <c r="K274" s="125"/>
      <c r="L274" s="230"/>
      <c r="M274" s="221"/>
      <c r="N274" s="231"/>
      <c r="O274" s="232"/>
      <c r="P274" s="233"/>
      <c r="Q274" s="234"/>
      <c r="R274" s="232"/>
      <c r="S274" s="233"/>
      <c r="T274" s="234"/>
      <c r="U274" s="232"/>
      <c r="V274" s="233"/>
      <c r="W274" s="234"/>
      <c r="X274" s="232"/>
      <c r="Y274" s="233"/>
      <c r="Z274" s="234"/>
      <c r="AA274" s="232"/>
      <c r="AB274" s="233"/>
      <c r="AC274" s="234"/>
      <c r="AD274" s="232"/>
      <c r="AE274" s="233"/>
      <c r="AF274" s="234"/>
      <c r="AG274" s="232"/>
      <c r="AH274" s="233"/>
      <c r="AI274" s="234"/>
      <c r="AJ274" s="232"/>
      <c r="AK274" s="233"/>
      <c r="AL274" s="234"/>
      <c r="AM274" s="232"/>
      <c r="AN274" s="233"/>
      <c r="AO274" s="234"/>
      <c r="AP274" s="130">
        <f t="shared" si="72"/>
        <v>0</v>
      </c>
      <c r="AQ274" s="235"/>
      <c r="AR274" s="235"/>
      <c r="AS274" s="67"/>
      <c r="AT274" s="172"/>
      <c r="AV274" s="145" t="str">
        <f t="shared" si="73"/>
        <v/>
      </c>
      <c r="AW274" s="145" t="str">
        <f t="shared" si="74"/>
        <v/>
      </c>
      <c r="AX274" s="145" t="str">
        <f t="shared" si="75"/>
        <v/>
      </c>
      <c r="AY274" s="145" t="str">
        <f t="shared" si="76"/>
        <v/>
      </c>
      <c r="AZ274" s="135">
        <f t="shared" si="77"/>
        <v>0</v>
      </c>
      <c r="BA274" s="145" t="str">
        <f t="shared" si="78"/>
        <v/>
      </c>
      <c r="BB274" s="145" t="str">
        <f t="shared" si="79"/>
        <v/>
      </c>
      <c r="BC274" s="145" t="str">
        <f t="shared" si="80"/>
        <v/>
      </c>
      <c r="BD274" s="145" t="str">
        <f t="shared" si="81"/>
        <v/>
      </c>
      <c r="BE274" s="145" t="str">
        <f t="shared" si="82"/>
        <v/>
      </c>
      <c r="BF274" s="135">
        <f t="shared" si="83"/>
        <v>0</v>
      </c>
      <c r="BG274" t="str">
        <f t="shared" si="94"/>
        <v/>
      </c>
      <c r="BH274" t="str">
        <f t="shared" si="94"/>
        <v/>
      </c>
      <c r="BI274" t="str">
        <f t="shared" si="94"/>
        <v/>
      </c>
      <c r="BJ274" t="str">
        <f t="shared" si="94"/>
        <v/>
      </c>
      <c r="BK274" t="str">
        <f t="shared" si="94"/>
        <v/>
      </c>
      <c r="BL274" t="str">
        <f t="shared" si="94"/>
        <v/>
      </c>
      <c r="BR274" t="str">
        <f t="shared" si="95"/>
        <v/>
      </c>
      <c r="BS274" t="str">
        <f t="shared" si="95"/>
        <v/>
      </c>
      <c r="BT274" t="str">
        <f t="shared" si="95"/>
        <v/>
      </c>
      <c r="BU274" t="str">
        <f t="shared" si="95"/>
        <v/>
      </c>
      <c r="BV274" t="str">
        <f t="shared" si="95"/>
        <v/>
      </c>
      <c r="BW274" t="str">
        <f t="shared" si="95"/>
        <v/>
      </c>
    </row>
    <row r="275" spans="2:75" ht="15.75" thickBot="1" x14ac:dyDescent="0.25">
      <c r="B275" s="224" t="str">
        <f t="shared" si="70"/>
        <v xml:space="preserve"> </v>
      </c>
      <c r="C275" s="67"/>
      <c r="D275" s="67"/>
      <c r="E275" s="225"/>
      <c r="F275" s="226"/>
      <c r="G275" s="227" t="str">
        <f t="shared" si="71"/>
        <v/>
      </c>
      <c r="H275" s="228" t="str">
        <f t="shared" si="69"/>
        <v/>
      </c>
      <c r="I275" s="229"/>
      <c r="J275" s="167"/>
      <c r="K275" s="125"/>
      <c r="L275" s="230"/>
      <c r="M275" s="221"/>
      <c r="N275" s="231"/>
      <c r="O275" s="232"/>
      <c r="P275" s="233"/>
      <c r="Q275" s="234"/>
      <c r="R275" s="232"/>
      <c r="S275" s="233"/>
      <c r="T275" s="234"/>
      <c r="U275" s="232"/>
      <c r="V275" s="233"/>
      <c r="W275" s="234"/>
      <c r="X275" s="232"/>
      <c r="Y275" s="233"/>
      <c r="Z275" s="234"/>
      <c r="AA275" s="232"/>
      <c r="AB275" s="233"/>
      <c r="AC275" s="234"/>
      <c r="AD275" s="232"/>
      <c r="AE275" s="233"/>
      <c r="AF275" s="234"/>
      <c r="AG275" s="232"/>
      <c r="AH275" s="233"/>
      <c r="AI275" s="234"/>
      <c r="AJ275" s="232"/>
      <c r="AK275" s="233"/>
      <c r="AL275" s="234"/>
      <c r="AM275" s="232"/>
      <c r="AN275" s="233"/>
      <c r="AO275" s="234"/>
      <c r="AP275" s="130">
        <f t="shared" si="72"/>
        <v>0</v>
      </c>
      <c r="AQ275" s="235"/>
      <c r="AR275" s="235"/>
      <c r="AS275" s="67"/>
      <c r="AT275" s="172"/>
      <c r="AV275" s="145" t="str">
        <f t="shared" si="73"/>
        <v/>
      </c>
      <c r="AW275" s="145" t="str">
        <f t="shared" si="74"/>
        <v/>
      </c>
      <c r="AX275" s="145" t="str">
        <f t="shared" si="75"/>
        <v/>
      </c>
      <c r="AY275" s="145" t="str">
        <f t="shared" si="76"/>
        <v/>
      </c>
      <c r="AZ275" s="135">
        <f t="shared" si="77"/>
        <v>0</v>
      </c>
      <c r="BA275" s="145" t="str">
        <f t="shared" si="78"/>
        <v/>
      </c>
      <c r="BB275" s="145" t="str">
        <f t="shared" si="79"/>
        <v/>
      </c>
      <c r="BC275" s="145" t="str">
        <f t="shared" si="80"/>
        <v/>
      </c>
      <c r="BD275" s="145" t="str">
        <f t="shared" si="81"/>
        <v/>
      </c>
      <c r="BE275" s="145" t="str">
        <f t="shared" si="82"/>
        <v/>
      </c>
      <c r="BF275" s="135">
        <f t="shared" si="83"/>
        <v>0</v>
      </c>
      <c r="BG275" t="str">
        <f t="shared" si="94"/>
        <v/>
      </c>
      <c r="BH275" t="str">
        <f t="shared" si="94"/>
        <v/>
      </c>
      <c r="BI275" t="str">
        <f t="shared" si="94"/>
        <v/>
      </c>
      <c r="BJ275" t="str">
        <f t="shared" si="94"/>
        <v/>
      </c>
      <c r="BK275" t="str">
        <f t="shared" si="94"/>
        <v/>
      </c>
      <c r="BL275" t="str">
        <f t="shared" si="94"/>
        <v/>
      </c>
      <c r="BR275" t="str">
        <f t="shared" si="95"/>
        <v/>
      </c>
      <c r="BS275" t="str">
        <f t="shared" si="95"/>
        <v/>
      </c>
      <c r="BT275" t="str">
        <f t="shared" si="95"/>
        <v/>
      </c>
      <c r="BU275" t="str">
        <f t="shared" si="95"/>
        <v/>
      </c>
      <c r="BV275" t="str">
        <f t="shared" si="95"/>
        <v/>
      </c>
      <c r="BW275" t="str">
        <f t="shared" si="95"/>
        <v/>
      </c>
    </row>
    <row r="276" spans="2:75" ht="15.75" thickBot="1" x14ac:dyDescent="0.25">
      <c r="B276" s="224" t="str">
        <f t="shared" si="70"/>
        <v xml:space="preserve"> </v>
      </c>
      <c r="C276" s="67"/>
      <c r="D276" s="67"/>
      <c r="E276" s="225"/>
      <c r="F276" s="226"/>
      <c r="G276" s="227" t="str">
        <f t="shared" si="71"/>
        <v/>
      </c>
      <c r="H276" s="228" t="str">
        <f t="shared" si="69"/>
        <v/>
      </c>
      <c r="I276" s="229"/>
      <c r="J276" s="167"/>
      <c r="K276" s="125"/>
      <c r="L276" s="230"/>
      <c r="M276" s="221"/>
      <c r="N276" s="231"/>
      <c r="O276" s="232"/>
      <c r="P276" s="233"/>
      <c r="Q276" s="234"/>
      <c r="R276" s="232"/>
      <c r="S276" s="233"/>
      <c r="T276" s="234"/>
      <c r="U276" s="232"/>
      <c r="V276" s="233"/>
      <c r="W276" s="234"/>
      <c r="X276" s="232"/>
      <c r="Y276" s="233"/>
      <c r="Z276" s="234"/>
      <c r="AA276" s="232"/>
      <c r="AB276" s="233"/>
      <c r="AC276" s="234"/>
      <c r="AD276" s="232"/>
      <c r="AE276" s="233"/>
      <c r="AF276" s="234"/>
      <c r="AG276" s="232"/>
      <c r="AH276" s="233"/>
      <c r="AI276" s="234"/>
      <c r="AJ276" s="232"/>
      <c r="AK276" s="233"/>
      <c r="AL276" s="234"/>
      <c r="AM276" s="232"/>
      <c r="AN276" s="233"/>
      <c r="AO276" s="234"/>
      <c r="AP276" s="130">
        <f t="shared" si="72"/>
        <v>0</v>
      </c>
      <c r="AQ276" s="235"/>
      <c r="AR276" s="235"/>
      <c r="AS276" s="67"/>
      <c r="AT276" s="172"/>
      <c r="AV276" s="145" t="str">
        <f t="shared" si="73"/>
        <v/>
      </c>
      <c r="AW276" s="145" t="str">
        <f t="shared" si="74"/>
        <v/>
      </c>
      <c r="AX276" s="145" t="str">
        <f t="shared" si="75"/>
        <v/>
      </c>
      <c r="AY276" s="145" t="str">
        <f t="shared" si="76"/>
        <v/>
      </c>
      <c r="AZ276" s="135">
        <f t="shared" si="77"/>
        <v>0</v>
      </c>
      <c r="BA276" s="145" t="str">
        <f t="shared" si="78"/>
        <v/>
      </c>
      <c r="BB276" s="145" t="str">
        <f t="shared" si="79"/>
        <v/>
      </c>
      <c r="BC276" s="145" t="str">
        <f t="shared" si="80"/>
        <v/>
      </c>
      <c r="BD276" s="145" t="str">
        <f t="shared" si="81"/>
        <v/>
      </c>
      <c r="BE276" s="145" t="str">
        <f t="shared" si="82"/>
        <v/>
      </c>
      <c r="BF276" s="135">
        <f t="shared" si="83"/>
        <v>0</v>
      </c>
      <c r="BG276" t="str">
        <f t="shared" si="94"/>
        <v/>
      </c>
      <c r="BH276" t="str">
        <f t="shared" si="94"/>
        <v/>
      </c>
      <c r="BI276" t="str">
        <f t="shared" si="94"/>
        <v/>
      </c>
      <c r="BJ276" t="str">
        <f t="shared" si="94"/>
        <v/>
      </c>
      <c r="BK276" t="str">
        <f t="shared" si="94"/>
        <v/>
      </c>
      <c r="BL276" t="str">
        <f t="shared" si="94"/>
        <v/>
      </c>
      <c r="BR276" t="str">
        <f t="shared" si="95"/>
        <v/>
      </c>
      <c r="BS276" t="str">
        <f t="shared" si="95"/>
        <v/>
      </c>
      <c r="BT276" t="str">
        <f t="shared" si="95"/>
        <v/>
      </c>
      <c r="BU276" t="str">
        <f t="shared" si="95"/>
        <v/>
      </c>
      <c r="BV276" t="str">
        <f t="shared" si="95"/>
        <v/>
      </c>
      <c r="BW276" t="str">
        <f t="shared" si="95"/>
        <v/>
      </c>
    </row>
    <row r="277" spans="2:75" ht="15.75" thickBot="1" x14ac:dyDescent="0.25">
      <c r="B277" s="224" t="str">
        <f t="shared" si="70"/>
        <v xml:space="preserve"> </v>
      </c>
      <c r="C277" s="67"/>
      <c r="D277" s="67"/>
      <c r="E277" s="225"/>
      <c r="F277" s="226"/>
      <c r="G277" s="227" t="str">
        <f t="shared" si="71"/>
        <v/>
      </c>
      <c r="H277" s="228" t="str">
        <f t="shared" si="69"/>
        <v/>
      </c>
      <c r="I277" s="229"/>
      <c r="J277" s="167"/>
      <c r="K277" s="125"/>
      <c r="L277" s="230"/>
      <c r="M277" s="221"/>
      <c r="N277" s="231"/>
      <c r="O277" s="232"/>
      <c r="P277" s="233"/>
      <c r="Q277" s="234"/>
      <c r="R277" s="232"/>
      <c r="S277" s="233"/>
      <c r="T277" s="234"/>
      <c r="U277" s="232"/>
      <c r="V277" s="233"/>
      <c r="W277" s="234"/>
      <c r="X277" s="232"/>
      <c r="Y277" s="233"/>
      <c r="Z277" s="234"/>
      <c r="AA277" s="232"/>
      <c r="AB277" s="233"/>
      <c r="AC277" s="234"/>
      <c r="AD277" s="232"/>
      <c r="AE277" s="233"/>
      <c r="AF277" s="234"/>
      <c r="AG277" s="232"/>
      <c r="AH277" s="233"/>
      <c r="AI277" s="234"/>
      <c r="AJ277" s="232"/>
      <c r="AK277" s="233"/>
      <c r="AL277" s="234"/>
      <c r="AM277" s="232"/>
      <c r="AN277" s="233"/>
      <c r="AO277" s="234"/>
      <c r="AP277" s="130">
        <f t="shared" si="72"/>
        <v>0</v>
      </c>
      <c r="AQ277" s="235"/>
      <c r="AR277" s="235"/>
      <c r="AS277" s="67"/>
      <c r="AT277" s="172"/>
      <c r="AV277" s="145" t="str">
        <f t="shared" si="73"/>
        <v/>
      </c>
      <c r="AW277" s="145" t="str">
        <f t="shared" si="74"/>
        <v/>
      </c>
      <c r="AX277" s="145" t="str">
        <f t="shared" si="75"/>
        <v/>
      </c>
      <c r="AY277" s="145" t="str">
        <f t="shared" si="76"/>
        <v/>
      </c>
      <c r="AZ277" s="135">
        <f t="shared" si="77"/>
        <v>0</v>
      </c>
      <c r="BA277" s="145" t="str">
        <f t="shared" si="78"/>
        <v/>
      </c>
      <c r="BB277" s="145" t="str">
        <f t="shared" si="79"/>
        <v/>
      </c>
      <c r="BC277" s="145" t="str">
        <f t="shared" si="80"/>
        <v/>
      </c>
      <c r="BD277" s="145" t="str">
        <f t="shared" si="81"/>
        <v/>
      </c>
      <c r="BE277" s="145" t="str">
        <f t="shared" si="82"/>
        <v/>
      </c>
      <c r="BF277" s="135">
        <f t="shared" si="83"/>
        <v>0</v>
      </c>
      <c r="BG277" t="str">
        <f t="shared" ref="BG277:BL291" si="96">IF($D277=0,"",IF(AND($G277=BG$85,$K277=BG$84)=TRUE,1,0))</f>
        <v/>
      </c>
      <c r="BH277" t="str">
        <f t="shared" si="96"/>
        <v/>
      </c>
      <c r="BI277" t="str">
        <f t="shared" si="96"/>
        <v/>
      </c>
      <c r="BJ277" t="str">
        <f t="shared" si="96"/>
        <v/>
      </c>
      <c r="BK277" t="str">
        <f t="shared" si="96"/>
        <v/>
      </c>
      <c r="BL277" t="str">
        <f t="shared" si="96"/>
        <v/>
      </c>
      <c r="BR277" t="str">
        <f t="shared" ref="BR277:BW291" si="97">IF($D277=0,"",IF(AND($H277=BR$85,$K277=BR$84)=TRUE,1,0))</f>
        <v/>
      </c>
      <c r="BS277" t="str">
        <f t="shared" si="97"/>
        <v/>
      </c>
      <c r="BT277" t="str">
        <f t="shared" si="97"/>
        <v/>
      </c>
      <c r="BU277" t="str">
        <f t="shared" si="97"/>
        <v/>
      </c>
      <c r="BV277" t="str">
        <f t="shared" si="97"/>
        <v/>
      </c>
      <c r="BW277" t="str">
        <f t="shared" si="97"/>
        <v/>
      </c>
    </row>
    <row r="278" spans="2:75" ht="15.75" thickBot="1" x14ac:dyDescent="0.25">
      <c r="B278" s="224" t="str">
        <f t="shared" si="70"/>
        <v xml:space="preserve"> </v>
      </c>
      <c r="C278" s="67"/>
      <c r="D278" s="67"/>
      <c r="E278" s="225"/>
      <c r="F278" s="226"/>
      <c r="G278" s="227" t="str">
        <f t="shared" si="71"/>
        <v/>
      </c>
      <c r="H278" s="228" t="str">
        <f t="shared" si="69"/>
        <v/>
      </c>
      <c r="I278" s="229"/>
      <c r="J278" s="167"/>
      <c r="K278" s="125"/>
      <c r="L278" s="230"/>
      <c r="M278" s="221"/>
      <c r="N278" s="231"/>
      <c r="O278" s="232"/>
      <c r="P278" s="233"/>
      <c r="Q278" s="234"/>
      <c r="R278" s="232"/>
      <c r="S278" s="233"/>
      <c r="T278" s="234"/>
      <c r="U278" s="232"/>
      <c r="V278" s="233"/>
      <c r="W278" s="234"/>
      <c r="X278" s="232"/>
      <c r="Y278" s="233"/>
      <c r="Z278" s="234"/>
      <c r="AA278" s="232"/>
      <c r="AB278" s="233"/>
      <c r="AC278" s="234"/>
      <c r="AD278" s="232"/>
      <c r="AE278" s="233"/>
      <c r="AF278" s="234"/>
      <c r="AG278" s="232"/>
      <c r="AH278" s="233"/>
      <c r="AI278" s="234"/>
      <c r="AJ278" s="232"/>
      <c r="AK278" s="233"/>
      <c r="AL278" s="234"/>
      <c r="AM278" s="232"/>
      <c r="AN278" s="233"/>
      <c r="AO278" s="234"/>
      <c r="AP278" s="130">
        <f t="shared" si="72"/>
        <v>0</v>
      </c>
      <c r="AQ278" s="235"/>
      <c r="AR278" s="235"/>
      <c r="AS278" s="67"/>
      <c r="AT278" s="172"/>
      <c r="AV278" s="145" t="str">
        <f t="shared" si="73"/>
        <v/>
      </c>
      <c r="AW278" s="145" t="str">
        <f t="shared" si="74"/>
        <v/>
      </c>
      <c r="AX278" s="145" t="str">
        <f t="shared" si="75"/>
        <v/>
      </c>
      <c r="AY278" s="145" t="str">
        <f t="shared" si="76"/>
        <v/>
      </c>
      <c r="AZ278" s="135">
        <f t="shared" si="77"/>
        <v>0</v>
      </c>
      <c r="BA278" s="145" t="str">
        <f t="shared" si="78"/>
        <v/>
      </c>
      <c r="BB278" s="145" t="str">
        <f t="shared" si="79"/>
        <v/>
      </c>
      <c r="BC278" s="145" t="str">
        <f t="shared" si="80"/>
        <v/>
      </c>
      <c r="BD278" s="145" t="str">
        <f t="shared" si="81"/>
        <v/>
      </c>
      <c r="BE278" s="145" t="str">
        <f t="shared" si="82"/>
        <v/>
      </c>
      <c r="BF278" s="135">
        <f t="shared" si="83"/>
        <v>0</v>
      </c>
      <c r="BG278" t="str">
        <f t="shared" si="96"/>
        <v/>
      </c>
      <c r="BH278" t="str">
        <f t="shared" si="96"/>
        <v/>
      </c>
      <c r="BI278" t="str">
        <f t="shared" si="96"/>
        <v/>
      </c>
      <c r="BJ278" t="str">
        <f t="shared" si="96"/>
        <v/>
      </c>
      <c r="BK278" t="str">
        <f t="shared" si="96"/>
        <v/>
      </c>
      <c r="BL278" t="str">
        <f t="shared" si="96"/>
        <v/>
      </c>
      <c r="BR278" t="str">
        <f t="shared" si="97"/>
        <v/>
      </c>
      <c r="BS278" t="str">
        <f t="shared" si="97"/>
        <v/>
      </c>
      <c r="BT278" t="str">
        <f t="shared" si="97"/>
        <v/>
      </c>
      <c r="BU278" t="str">
        <f t="shared" si="97"/>
        <v/>
      </c>
      <c r="BV278" t="str">
        <f t="shared" si="97"/>
        <v/>
      </c>
      <c r="BW278" t="str">
        <f t="shared" si="97"/>
        <v/>
      </c>
    </row>
    <row r="279" spans="2:75" ht="15.75" thickBot="1" x14ac:dyDescent="0.25">
      <c r="B279" s="224" t="str">
        <f t="shared" si="70"/>
        <v xml:space="preserve"> </v>
      </c>
      <c r="C279" s="67"/>
      <c r="D279" s="67"/>
      <c r="E279" s="225"/>
      <c r="F279" s="226"/>
      <c r="G279" s="227" t="str">
        <f t="shared" si="71"/>
        <v/>
      </c>
      <c r="H279" s="228" t="str">
        <f t="shared" ref="H279:H291" si="98">IF(F279="","",VLOOKUP($G279,Category,IF($F279=$C$73,2,IF($F279=$D$73,3,IF($F279=$E$73,4,IF($F279=$F$73,5,"")))),FALSE))</f>
        <v/>
      </c>
      <c r="I279" s="229"/>
      <c r="J279" s="167"/>
      <c r="K279" s="125"/>
      <c r="L279" s="230"/>
      <c r="M279" s="221"/>
      <c r="N279" s="231"/>
      <c r="O279" s="232"/>
      <c r="P279" s="233"/>
      <c r="Q279" s="234"/>
      <c r="R279" s="232"/>
      <c r="S279" s="233"/>
      <c r="T279" s="234"/>
      <c r="U279" s="232"/>
      <c r="V279" s="233"/>
      <c r="W279" s="234"/>
      <c r="X279" s="232"/>
      <c r="Y279" s="233"/>
      <c r="Z279" s="234"/>
      <c r="AA279" s="232"/>
      <c r="AB279" s="233"/>
      <c r="AC279" s="234"/>
      <c r="AD279" s="232"/>
      <c r="AE279" s="233"/>
      <c r="AF279" s="234"/>
      <c r="AG279" s="232"/>
      <c r="AH279" s="233"/>
      <c r="AI279" s="234"/>
      <c r="AJ279" s="232"/>
      <c r="AK279" s="233"/>
      <c r="AL279" s="234"/>
      <c r="AM279" s="232"/>
      <c r="AN279" s="233"/>
      <c r="AO279" s="234"/>
      <c r="AP279" s="130">
        <f t="shared" si="72"/>
        <v>0</v>
      </c>
      <c r="AQ279" s="235"/>
      <c r="AR279" s="235"/>
      <c r="AS279" s="67"/>
      <c r="AT279" s="172"/>
      <c r="AV279" s="145" t="str">
        <f t="shared" si="73"/>
        <v/>
      </c>
      <c r="AW279" s="145" t="str">
        <f t="shared" si="74"/>
        <v/>
      </c>
      <c r="AX279" s="145" t="str">
        <f t="shared" si="75"/>
        <v/>
      </c>
      <c r="AY279" s="145" t="str">
        <f t="shared" si="76"/>
        <v/>
      </c>
      <c r="AZ279" s="135">
        <f t="shared" si="77"/>
        <v>0</v>
      </c>
      <c r="BA279" s="145" t="str">
        <f t="shared" si="78"/>
        <v/>
      </c>
      <c r="BB279" s="145" t="str">
        <f t="shared" si="79"/>
        <v/>
      </c>
      <c r="BC279" s="145" t="str">
        <f t="shared" si="80"/>
        <v/>
      </c>
      <c r="BD279" s="145" t="str">
        <f t="shared" si="81"/>
        <v/>
      </c>
      <c r="BE279" s="145" t="str">
        <f t="shared" si="82"/>
        <v/>
      </c>
      <c r="BF279" s="135">
        <f t="shared" si="83"/>
        <v>0</v>
      </c>
      <c r="BG279" t="str">
        <f t="shared" si="96"/>
        <v/>
      </c>
      <c r="BH279" t="str">
        <f t="shared" si="96"/>
        <v/>
      </c>
      <c r="BI279" t="str">
        <f t="shared" si="96"/>
        <v/>
      </c>
      <c r="BJ279" t="str">
        <f t="shared" si="96"/>
        <v/>
      </c>
      <c r="BK279" t="str">
        <f t="shared" si="96"/>
        <v/>
      </c>
      <c r="BL279" t="str">
        <f t="shared" si="96"/>
        <v/>
      </c>
      <c r="BR279" t="str">
        <f t="shared" si="97"/>
        <v/>
      </c>
      <c r="BS279" t="str">
        <f t="shared" si="97"/>
        <v/>
      </c>
      <c r="BT279" t="str">
        <f t="shared" si="97"/>
        <v/>
      </c>
      <c r="BU279" t="str">
        <f t="shared" si="97"/>
        <v/>
      </c>
      <c r="BV279" t="str">
        <f t="shared" si="97"/>
        <v/>
      </c>
      <c r="BW279" t="str">
        <f t="shared" si="97"/>
        <v/>
      </c>
    </row>
    <row r="280" spans="2:75" ht="15.75" thickBot="1" x14ac:dyDescent="0.25">
      <c r="B280" s="224" t="str">
        <f t="shared" ref="B280:B291" si="99">IF(E280&gt;0,B279+1," ")</f>
        <v xml:space="preserve"> </v>
      </c>
      <c r="C280" s="67"/>
      <c r="D280" s="67"/>
      <c r="E280" s="225"/>
      <c r="F280" s="226"/>
      <c r="G280" s="227" t="str">
        <f t="shared" ref="G280:G291" si="100">IF($E280="","",IF($E280&lt;5,"Check Height",IF($E280&lt;12,"Small",IF($E280&gt;30,"Large","Medium"))))</f>
        <v/>
      </c>
      <c r="H280" s="228" t="str">
        <f t="shared" si="98"/>
        <v/>
      </c>
      <c r="I280" s="229"/>
      <c r="J280" s="167"/>
      <c r="K280" s="125"/>
      <c r="L280" s="230"/>
      <c r="M280" s="221"/>
      <c r="N280" s="231"/>
      <c r="O280" s="232"/>
      <c r="P280" s="233"/>
      <c r="Q280" s="234"/>
      <c r="R280" s="232"/>
      <c r="S280" s="233"/>
      <c r="T280" s="234"/>
      <c r="U280" s="232"/>
      <c r="V280" s="233"/>
      <c r="W280" s="234"/>
      <c r="X280" s="232"/>
      <c r="Y280" s="233"/>
      <c r="Z280" s="234"/>
      <c r="AA280" s="232"/>
      <c r="AB280" s="233"/>
      <c r="AC280" s="234"/>
      <c r="AD280" s="232"/>
      <c r="AE280" s="233"/>
      <c r="AF280" s="234"/>
      <c r="AG280" s="232"/>
      <c r="AH280" s="233"/>
      <c r="AI280" s="234"/>
      <c r="AJ280" s="232"/>
      <c r="AK280" s="233"/>
      <c r="AL280" s="234"/>
      <c r="AM280" s="232"/>
      <c r="AN280" s="233"/>
      <c r="AO280" s="234"/>
      <c r="AP280" s="130">
        <f t="shared" ref="AP280:AP291" si="101">SUMIF($O$85:$AO$85,"Dur",O280:AO280)</f>
        <v>0</v>
      </c>
      <c r="AQ280" s="235"/>
      <c r="AR280" s="235"/>
      <c r="AS280" s="67"/>
      <c r="AT280" s="172"/>
      <c r="AV280" s="145" t="str">
        <f t="shared" ref="AV280:AV291" si="102">IF(D280="","",(COUNTIF($AN280,AV$84)+COUNTIF($AK280,AV$84)+COUNTIF($AH280,AV$84)+COUNTIF($AE280,AV$84)+COUNTIF($AB280,AV$84)+COUNTIF($Y280,AV$84)+COUNTIF($V280,AV$84)+COUNTIF($S280,AV$84)+COUNTIF($P280,AV$84))/(9-(COUNTIF($AN280,"")+COUNTIF($AK280,"")+COUNTIF($AH280,"")+COUNTIF($AE280,"")+COUNTIF($AB280,"")+COUNTIF($Y280,"")+COUNTIF($V280,"")+COUNTIF($S280,"")+COUNTIF($P280,""))))</f>
        <v/>
      </c>
      <c r="AW280" s="145" t="str">
        <f t="shared" ref="AW280:AW291" si="103">IF(E280="","",(COUNTIF($AN280,AW$84)+COUNTIF($AK280,AW$84)+COUNTIF($AH280,AW$84)+COUNTIF($AE280,AW$84)+COUNTIF($AB280,AW$84)+COUNTIF($Y280,AW$84)+COUNTIF($V280,AW$84)+COUNTIF($S280,AW$84)+COUNTIF($P280,AW$84))/(9-(COUNTIF($AN280,"")+COUNTIF($AK280,"")+COUNTIF($AH280,"")+COUNTIF($AE280,"")+COUNTIF($AB280,"")+COUNTIF($Y280,"")+COUNTIF($V280,"")+COUNTIF($S280,"")+COUNTIF($P280,""))))</f>
        <v/>
      </c>
      <c r="AX280" s="145" t="str">
        <f t="shared" ref="AX280:AX291" si="104">IF(F280="","",(COUNTIF($AN280,AX$84)+COUNTIF($AK280,AX$84)+COUNTIF($AH280,AX$84)+COUNTIF($AE280,AX$84)+COUNTIF($AB280,AX$84)+COUNTIF($Y280,AX$84)+COUNTIF($V280,AX$84)+COUNTIF($S280,AX$84)+COUNTIF($P280,AX$84))/(9-(COUNTIF($AN280,"")+COUNTIF($AK280,"")+COUNTIF($AH280,"")+COUNTIF($AE280,"")+COUNTIF($AB280,"")+COUNTIF($Y280,"")+COUNTIF($V280,"")+COUNTIF($S280,"")+COUNTIF($P280,""))))</f>
        <v/>
      </c>
      <c r="AY280" s="145" t="str">
        <f t="shared" ref="AY280:AY291" si="105">IF(G280="","",(COUNTIF($AN280,AY$84)+COUNTIF($AK280,AY$84)+COUNTIF($AH280,AY$84)+COUNTIF($AE280,AY$84)+COUNTIF($AB280,AY$84)+COUNTIF($Y280,AY$84)+COUNTIF($V280,AY$84)+COUNTIF($S280,AY$84)+COUNTIF($P280,AY$84))/(9-(COUNTIF($AN280,"")+COUNTIF($AK280,"")+COUNTIF($AH280,"")+COUNTIF($AE280,"")+COUNTIF($AB280,"")+COUNTIF($Y280,"")+COUNTIF($V280,"")+COUNTIF($S280,"")+COUNTIF($P280,""))))</f>
        <v/>
      </c>
      <c r="AZ280" s="135">
        <f t="shared" ref="AZ280:AZ291" si="106">SUM(AV280:AY280)</f>
        <v>0</v>
      </c>
      <c r="BA280" s="145" t="str">
        <f t="shared" ref="BA280:BA291" si="107">IF(D280="","",(COUNTIF($AM280,BA$84)+COUNTIF($AJ280,BA$84)+COUNTIF($AG280,BA$84)+COUNTIF($AD280,BA$84)+COUNTIF($AA280,BA$84)+COUNTIF($X280,BA$84)+COUNTIF($U280,BA$84)+COUNTIF($R280,BA$84)+COUNTIF($O280,BA$84))/(9-(COUNTIF($AM280,"")+COUNTIF($AJ280,"")+COUNTIF($AG280,"")+COUNTIF($AD280,"")+COUNTIF($AA280,"")+COUNTIF($X280,"")+COUNTIF($U280,"")+COUNTIF($R280,"")+COUNTIF($O280,""))))</f>
        <v/>
      </c>
      <c r="BB280" s="145" t="str">
        <f t="shared" ref="BB280:BB291" si="108">IF(E280="","",(COUNTIF($AM280,BB$84)+COUNTIF($AJ280,BB$84)+COUNTIF($AG280,BB$84)+COUNTIF($AD280,BB$84)+COUNTIF($AA280,BB$84)+COUNTIF($X280,BB$84)+COUNTIF($U280,BB$84)+COUNTIF($R280,BB$84)+COUNTIF($O280,BB$84))/(9-(COUNTIF($AM280,"")+COUNTIF($AJ280,"")+COUNTIF($AG280,"")+COUNTIF($AD280,"")+COUNTIF($AA280,"")+COUNTIF($X280,"")+COUNTIF($U280,"")+COUNTIF($R280,"")+COUNTIF($O280,""))))</f>
        <v/>
      </c>
      <c r="BC280" s="145" t="str">
        <f t="shared" ref="BC280:BC291" si="109">IF(F280="","",(COUNTIF($AM280,BC$84)+COUNTIF($AJ280,BC$84)+COUNTIF($AG280,BC$84)+COUNTIF($AD280,BC$84)+COUNTIF($AA280,BC$84)+COUNTIF($X280,BC$84)+COUNTIF($U280,BC$84)+COUNTIF($R280,BC$84)+COUNTIF($O280,BC$84))/(9-(COUNTIF($AM280,"")+COUNTIF($AJ280,"")+COUNTIF($AG280,"")+COUNTIF($AD280,"")+COUNTIF($AA280,"")+COUNTIF($X280,"")+COUNTIF($U280,"")+COUNTIF($R280,"")+COUNTIF($O280,""))))</f>
        <v/>
      </c>
      <c r="BD280" s="145" t="str">
        <f t="shared" ref="BD280:BD291" si="110">IF(G280="","",(COUNTIF($AM280,BD$84)+COUNTIF($AJ280,BD$84)+COUNTIF($AG280,BD$84)+COUNTIF($AD280,BD$84)+COUNTIF($AA280,BD$84)+COUNTIF($X280,BD$84)+COUNTIF($U280,BD$84)+COUNTIF($R280,BD$84)+COUNTIF($O280,BD$84))/(9-(COUNTIF($AM280,"")+COUNTIF($AJ280,"")+COUNTIF($AG280,"")+COUNTIF($AD280,"")+COUNTIF($AA280,"")+COUNTIF($X280,"")+COUNTIF($U280,"")+COUNTIF($R280,"")+COUNTIF($O280,""))))</f>
        <v/>
      </c>
      <c r="BE280" s="145" t="str">
        <f t="shared" ref="BE280:BE291" si="111">IF(H280="","",(COUNTIF($AM280,BE$84)+COUNTIF($AJ280,BE$84)+COUNTIF($AG280,BE$84)+COUNTIF($AD280,BE$84)+COUNTIF($AA280,BE$84)+COUNTIF($X280,BE$84)+COUNTIF($U280,BE$84)+COUNTIF($R280,BE$84)+COUNTIF($O280,BE$84))/(9-(COUNTIF($AM280,"")+COUNTIF($AJ280,"")+COUNTIF($AG280,"")+COUNTIF($AD280,"")+COUNTIF($AA280,"")+COUNTIF($X280,"")+COUNTIF($U280,"")+COUNTIF($R280,"")+COUNTIF($O280,""))))</f>
        <v/>
      </c>
      <c r="BF280" s="135">
        <f t="shared" ref="BF280:BF291" si="112">SUM(BA280:BE280)</f>
        <v>0</v>
      </c>
      <c r="BG280" t="str">
        <f t="shared" si="96"/>
        <v/>
      </c>
      <c r="BH280" t="str">
        <f t="shared" si="96"/>
        <v/>
      </c>
      <c r="BI280" t="str">
        <f t="shared" si="96"/>
        <v/>
      </c>
      <c r="BJ280" t="str">
        <f t="shared" si="96"/>
        <v/>
      </c>
      <c r="BK280" t="str">
        <f t="shared" si="96"/>
        <v/>
      </c>
      <c r="BL280" t="str">
        <f t="shared" si="96"/>
        <v/>
      </c>
      <c r="BR280" t="str">
        <f t="shared" si="97"/>
        <v/>
      </c>
      <c r="BS280" t="str">
        <f t="shared" si="97"/>
        <v/>
      </c>
      <c r="BT280" t="str">
        <f t="shared" si="97"/>
        <v/>
      </c>
      <c r="BU280" t="str">
        <f t="shared" si="97"/>
        <v/>
      </c>
      <c r="BV280" t="str">
        <f t="shared" si="97"/>
        <v/>
      </c>
      <c r="BW280" t="str">
        <f t="shared" si="97"/>
        <v/>
      </c>
    </row>
    <row r="281" spans="2:75" ht="15.75" thickBot="1" x14ac:dyDescent="0.25">
      <c r="B281" s="224" t="str">
        <f t="shared" si="99"/>
        <v xml:space="preserve"> </v>
      </c>
      <c r="C281" s="67"/>
      <c r="D281" s="67"/>
      <c r="E281" s="225"/>
      <c r="F281" s="226"/>
      <c r="G281" s="227" t="str">
        <f t="shared" si="100"/>
        <v/>
      </c>
      <c r="H281" s="228" t="str">
        <f t="shared" si="98"/>
        <v/>
      </c>
      <c r="I281" s="229"/>
      <c r="J281" s="167"/>
      <c r="K281" s="125"/>
      <c r="L281" s="230"/>
      <c r="M281" s="221"/>
      <c r="N281" s="231"/>
      <c r="O281" s="232"/>
      <c r="P281" s="233"/>
      <c r="Q281" s="234"/>
      <c r="R281" s="232"/>
      <c r="S281" s="233"/>
      <c r="T281" s="234"/>
      <c r="U281" s="232"/>
      <c r="V281" s="233"/>
      <c r="W281" s="234"/>
      <c r="X281" s="232"/>
      <c r="Y281" s="233"/>
      <c r="Z281" s="234"/>
      <c r="AA281" s="232"/>
      <c r="AB281" s="233"/>
      <c r="AC281" s="234"/>
      <c r="AD281" s="232"/>
      <c r="AE281" s="233"/>
      <c r="AF281" s="234"/>
      <c r="AG281" s="232"/>
      <c r="AH281" s="233"/>
      <c r="AI281" s="234"/>
      <c r="AJ281" s="232"/>
      <c r="AK281" s="233"/>
      <c r="AL281" s="234"/>
      <c r="AM281" s="232"/>
      <c r="AN281" s="233"/>
      <c r="AO281" s="234"/>
      <c r="AP281" s="130">
        <f t="shared" si="101"/>
        <v>0</v>
      </c>
      <c r="AQ281" s="235"/>
      <c r="AR281" s="235"/>
      <c r="AS281" s="67"/>
      <c r="AT281" s="172"/>
      <c r="AV281" s="145" t="str">
        <f t="shared" si="102"/>
        <v/>
      </c>
      <c r="AW281" s="145" t="str">
        <f t="shared" si="103"/>
        <v/>
      </c>
      <c r="AX281" s="145" t="str">
        <f t="shared" si="104"/>
        <v/>
      </c>
      <c r="AY281" s="145" t="str">
        <f t="shared" si="105"/>
        <v/>
      </c>
      <c r="AZ281" s="135">
        <f t="shared" si="106"/>
        <v>0</v>
      </c>
      <c r="BA281" s="145" t="str">
        <f t="shared" si="107"/>
        <v/>
      </c>
      <c r="BB281" s="145" t="str">
        <f t="shared" si="108"/>
        <v/>
      </c>
      <c r="BC281" s="145" t="str">
        <f t="shared" si="109"/>
        <v/>
      </c>
      <c r="BD281" s="145" t="str">
        <f t="shared" si="110"/>
        <v/>
      </c>
      <c r="BE281" s="145" t="str">
        <f t="shared" si="111"/>
        <v/>
      </c>
      <c r="BF281" s="135">
        <f t="shared" si="112"/>
        <v>0</v>
      </c>
      <c r="BG281" t="str">
        <f t="shared" si="96"/>
        <v/>
      </c>
      <c r="BH281" t="str">
        <f t="shared" si="96"/>
        <v/>
      </c>
      <c r="BI281" t="str">
        <f t="shared" si="96"/>
        <v/>
      </c>
      <c r="BJ281" t="str">
        <f t="shared" si="96"/>
        <v/>
      </c>
      <c r="BK281" t="str">
        <f t="shared" si="96"/>
        <v/>
      </c>
      <c r="BL281" t="str">
        <f t="shared" si="96"/>
        <v/>
      </c>
      <c r="BR281" t="str">
        <f t="shared" si="97"/>
        <v/>
      </c>
      <c r="BS281" t="str">
        <f t="shared" si="97"/>
        <v/>
      </c>
      <c r="BT281" t="str">
        <f t="shared" si="97"/>
        <v/>
      </c>
      <c r="BU281" t="str">
        <f t="shared" si="97"/>
        <v/>
      </c>
      <c r="BV281" t="str">
        <f t="shared" si="97"/>
        <v/>
      </c>
      <c r="BW281" t="str">
        <f t="shared" si="97"/>
        <v/>
      </c>
    </row>
    <row r="282" spans="2:75" ht="15.75" thickBot="1" x14ac:dyDescent="0.25">
      <c r="B282" s="224" t="str">
        <f t="shared" si="99"/>
        <v xml:space="preserve"> </v>
      </c>
      <c r="C282" s="67"/>
      <c r="D282" s="67"/>
      <c r="E282" s="225"/>
      <c r="F282" s="226"/>
      <c r="G282" s="227" t="str">
        <f t="shared" si="100"/>
        <v/>
      </c>
      <c r="H282" s="228" t="str">
        <f t="shared" si="98"/>
        <v/>
      </c>
      <c r="I282" s="229"/>
      <c r="J282" s="167"/>
      <c r="K282" s="125"/>
      <c r="L282" s="230"/>
      <c r="M282" s="221"/>
      <c r="N282" s="231"/>
      <c r="O282" s="232"/>
      <c r="P282" s="233"/>
      <c r="Q282" s="234"/>
      <c r="R282" s="232"/>
      <c r="S282" s="233"/>
      <c r="T282" s="234"/>
      <c r="U282" s="232"/>
      <c r="V282" s="233"/>
      <c r="W282" s="234"/>
      <c r="X282" s="232"/>
      <c r="Y282" s="233"/>
      <c r="Z282" s="234"/>
      <c r="AA282" s="232"/>
      <c r="AB282" s="233"/>
      <c r="AC282" s="234"/>
      <c r="AD282" s="232"/>
      <c r="AE282" s="233"/>
      <c r="AF282" s="234"/>
      <c r="AG282" s="232"/>
      <c r="AH282" s="233"/>
      <c r="AI282" s="234"/>
      <c r="AJ282" s="232"/>
      <c r="AK282" s="233"/>
      <c r="AL282" s="234"/>
      <c r="AM282" s="232"/>
      <c r="AN282" s="233"/>
      <c r="AO282" s="234"/>
      <c r="AP282" s="130">
        <f t="shared" si="101"/>
        <v>0</v>
      </c>
      <c r="AQ282" s="235"/>
      <c r="AR282" s="235"/>
      <c r="AS282" s="67"/>
      <c r="AT282" s="172"/>
      <c r="AV282" s="145" t="str">
        <f t="shared" si="102"/>
        <v/>
      </c>
      <c r="AW282" s="145" t="str">
        <f t="shared" si="103"/>
        <v/>
      </c>
      <c r="AX282" s="145" t="str">
        <f t="shared" si="104"/>
        <v/>
      </c>
      <c r="AY282" s="145" t="str">
        <f t="shared" si="105"/>
        <v/>
      </c>
      <c r="AZ282" s="135">
        <f t="shared" si="106"/>
        <v>0</v>
      </c>
      <c r="BA282" s="145" t="str">
        <f t="shared" si="107"/>
        <v/>
      </c>
      <c r="BB282" s="145" t="str">
        <f t="shared" si="108"/>
        <v/>
      </c>
      <c r="BC282" s="145" t="str">
        <f t="shared" si="109"/>
        <v/>
      </c>
      <c r="BD282" s="145" t="str">
        <f t="shared" si="110"/>
        <v/>
      </c>
      <c r="BE282" s="145" t="str">
        <f t="shared" si="111"/>
        <v/>
      </c>
      <c r="BF282" s="135">
        <f t="shared" si="112"/>
        <v>0</v>
      </c>
      <c r="BG282" t="str">
        <f t="shared" si="96"/>
        <v/>
      </c>
      <c r="BH282" t="str">
        <f t="shared" si="96"/>
        <v/>
      </c>
      <c r="BI282" t="str">
        <f t="shared" si="96"/>
        <v/>
      </c>
      <c r="BJ282" t="str">
        <f t="shared" si="96"/>
        <v/>
      </c>
      <c r="BK282" t="str">
        <f t="shared" si="96"/>
        <v/>
      </c>
      <c r="BL282" t="str">
        <f t="shared" si="96"/>
        <v/>
      </c>
      <c r="BR282" t="str">
        <f t="shared" si="97"/>
        <v/>
      </c>
      <c r="BS282" t="str">
        <f t="shared" si="97"/>
        <v/>
      </c>
      <c r="BT282" t="str">
        <f t="shared" si="97"/>
        <v/>
      </c>
      <c r="BU282" t="str">
        <f t="shared" si="97"/>
        <v/>
      </c>
      <c r="BV282" t="str">
        <f t="shared" si="97"/>
        <v/>
      </c>
      <c r="BW282" t="str">
        <f t="shared" si="97"/>
        <v/>
      </c>
    </row>
    <row r="283" spans="2:75" ht="15.75" thickBot="1" x14ac:dyDescent="0.25">
      <c r="B283" s="224" t="str">
        <f t="shared" si="99"/>
        <v xml:space="preserve"> </v>
      </c>
      <c r="C283" s="67"/>
      <c r="D283" s="67"/>
      <c r="E283" s="225"/>
      <c r="F283" s="226"/>
      <c r="G283" s="227" t="str">
        <f t="shared" si="100"/>
        <v/>
      </c>
      <c r="H283" s="228" t="str">
        <f t="shared" si="98"/>
        <v/>
      </c>
      <c r="I283" s="229"/>
      <c r="J283" s="167"/>
      <c r="K283" s="125"/>
      <c r="L283" s="230"/>
      <c r="M283" s="221"/>
      <c r="N283" s="231"/>
      <c r="O283" s="232"/>
      <c r="P283" s="233"/>
      <c r="Q283" s="234"/>
      <c r="R283" s="232"/>
      <c r="S283" s="233"/>
      <c r="T283" s="234"/>
      <c r="U283" s="232"/>
      <c r="V283" s="233"/>
      <c r="W283" s="234"/>
      <c r="X283" s="232"/>
      <c r="Y283" s="233"/>
      <c r="Z283" s="234"/>
      <c r="AA283" s="232"/>
      <c r="AB283" s="233"/>
      <c r="AC283" s="234"/>
      <c r="AD283" s="232"/>
      <c r="AE283" s="233"/>
      <c r="AF283" s="234"/>
      <c r="AG283" s="232"/>
      <c r="AH283" s="233"/>
      <c r="AI283" s="234"/>
      <c r="AJ283" s="232"/>
      <c r="AK283" s="233"/>
      <c r="AL283" s="234"/>
      <c r="AM283" s="232"/>
      <c r="AN283" s="233"/>
      <c r="AO283" s="234"/>
      <c r="AP283" s="130">
        <f t="shared" si="101"/>
        <v>0</v>
      </c>
      <c r="AQ283" s="235"/>
      <c r="AR283" s="235"/>
      <c r="AS283" s="67"/>
      <c r="AT283" s="172"/>
      <c r="AV283" s="145" t="str">
        <f t="shared" si="102"/>
        <v/>
      </c>
      <c r="AW283" s="145" t="str">
        <f t="shared" si="103"/>
        <v/>
      </c>
      <c r="AX283" s="145" t="str">
        <f t="shared" si="104"/>
        <v/>
      </c>
      <c r="AY283" s="145" t="str">
        <f t="shared" si="105"/>
        <v/>
      </c>
      <c r="AZ283" s="135">
        <f t="shared" si="106"/>
        <v>0</v>
      </c>
      <c r="BA283" s="145" t="str">
        <f t="shared" si="107"/>
        <v/>
      </c>
      <c r="BB283" s="145" t="str">
        <f t="shared" si="108"/>
        <v/>
      </c>
      <c r="BC283" s="145" t="str">
        <f t="shared" si="109"/>
        <v/>
      </c>
      <c r="BD283" s="145" t="str">
        <f t="shared" si="110"/>
        <v/>
      </c>
      <c r="BE283" s="145" t="str">
        <f t="shared" si="111"/>
        <v/>
      </c>
      <c r="BF283" s="135">
        <f t="shared" si="112"/>
        <v>0</v>
      </c>
      <c r="BG283" t="str">
        <f t="shared" si="96"/>
        <v/>
      </c>
      <c r="BH283" t="str">
        <f t="shared" si="96"/>
        <v/>
      </c>
      <c r="BI283" t="str">
        <f t="shared" si="96"/>
        <v/>
      </c>
      <c r="BJ283" t="str">
        <f t="shared" si="96"/>
        <v/>
      </c>
      <c r="BK283" t="str">
        <f t="shared" si="96"/>
        <v/>
      </c>
      <c r="BL283" t="str">
        <f t="shared" si="96"/>
        <v/>
      </c>
      <c r="BR283" t="str">
        <f t="shared" si="97"/>
        <v/>
      </c>
      <c r="BS283" t="str">
        <f t="shared" si="97"/>
        <v/>
      </c>
      <c r="BT283" t="str">
        <f t="shared" si="97"/>
        <v/>
      </c>
      <c r="BU283" t="str">
        <f t="shared" si="97"/>
        <v/>
      </c>
      <c r="BV283" t="str">
        <f t="shared" si="97"/>
        <v/>
      </c>
      <c r="BW283" t="str">
        <f t="shared" si="97"/>
        <v/>
      </c>
    </row>
    <row r="284" spans="2:75" ht="15.75" thickBot="1" x14ac:dyDescent="0.25">
      <c r="B284" s="224" t="str">
        <f t="shared" si="99"/>
        <v xml:space="preserve"> </v>
      </c>
      <c r="C284" s="67"/>
      <c r="D284" s="67"/>
      <c r="E284" s="225"/>
      <c r="F284" s="226"/>
      <c r="G284" s="227" t="str">
        <f t="shared" si="100"/>
        <v/>
      </c>
      <c r="H284" s="228" t="str">
        <f t="shared" si="98"/>
        <v/>
      </c>
      <c r="I284" s="229"/>
      <c r="J284" s="167"/>
      <c r="K284" s="125"/>
      <c r="L284" s="230"/>
      <c r="M284" s="221"/>
      <c r="N284" s="231"/>
      <c r="O284" s="232"/>
      <c r="P284" s="233"/>
      <c r="Q284" s="234"/>
      <c r="R284" s="232"/>
      <c r="S284" s="233"/>
      <c r="T284" s="234"/>
      <c r="U284" s="232"/>
      <c r="V284" s="233"/>
      <c r="W284" s="234"/>
      <c r="X284" s="232"/>
      <c r="Y284" s="233"/>
      <c r="Z284" s="234"/>
      <c r="AA284" s="232"/>
      <c r="AB284" s="233"/>
      <c r="AC284" s="234"/>
      <c r="AD284" s="232"/>
      <c r="AE284" s="233"/>
      <c r="AF284" s="234"/>
      <c r="AG284" s="232"/>
      <c r="AH284" s="233"/>
      <c r="AI284" s="234"/>
      <c r="AJ284" s="232"/>
      <c r="AK284" s="233"/>
      <c r="AL284" s="234"/>
      <c r="AM284" s="232"/>
      <c r="AN284" s="233"/>
      <c r="AO284" s="234"/>
      <c r="AP284" s="130">
        <f t="shared" si="101"/>
        <v>0</v>
      </c>
      <c r="AQ284" s="235"/>
      <c r="AR284" s="235"/>
      <c r="AS284" s="67"/>
      <c r="AT284" s="172"/>
      <c r="AV284" s="145" t="str">
        <f t="shared" si="102"/>
        <v/>
      </c>
      <c r="AW284" s="145" t="str">
        <f t="shared" si="103"/>
        <v/>
      </c>
      <c r="AX284" s="145" t="str">
        <f t="shared" si="104"/>
        <v/>
      </c>
      <c r="AY284" s="145" t="str">
        <f t="shared" si="105"/>
        <v/>
      </c>
      <c r="AZ284" s="135">
        <f t="shared" si="106"/>
        <v>0</v>
      </c>
      <c r="BA284" s="145" t="str">
        <f t="shared" si="107"/>
        <v/>
      </c>
      <c r="BB284" s="145" t="str">
        <f t="shared" si="108"/>
        <v/>
      </c>
      <c r="BC284" s="145" t="str">
        <f t="shared" si="109"/>
        <v/>
      </c>
      <c r="BD284" s="145" t="str">
        <f t="shared" si="110"/>
        <v/>
      </c>
      <c r="BE284" s="145" t="str">
        <f t="shared" si="111"/>
        <v/>
      </c>
      <c r="BF284" s="135">
        <f t="shared" si="112"/>
        <v>0</v>
      </c>
      <c r="BG284" t="str">
        <f t="shared" si="96"/>
        <v/>
      </c>
      <c r="BH284" t="str">
        <f t="shared" si="96"/>
        <v/>
      </c>
      <c r="BI284" t="str">
        <f t="shared" si="96"/>
        <v/>
      </c>
      <c r="BJ284" t="str">
        <f t="shared" si="96"/>
        <v/>
      </c>
      <c r="BK284" t="str">
        <f t="shared" si="96"/>
        <v/>
      </c>
      <c r="BL284" t="str">
        <f t="shared" si="96"/>
        <v/>
      </c>
      <c r="BR284" t="str">
        <f t="shared" si="97"/>
        <v/>
      </c>
      <c r="BS284" t="str">
        <f t="shared" si="97"/>
        <v/>
      </c>
      <c r="BT284" t="str">
        <f t="shared" si="97"/>
        <v/>
      </c>
      <c r="BU284" t="str">
        <f t="shared" si="97"/>
        <v/>
      </c>
      <c r="BV284" t="str">
        <f t="shared" si="97"/>
        <v/>
      </c>
      <c r="BW284" t="str">
        <f t="shared" si="97"/>
        <v/>
      </c>
    </row>
    <row r="285" spans="2:75" ht="15.75" thickBot="1" x14ac:dyDescent="0.25">
      <c r="B285" s="224" t="str">
        <f t="shared" si="99"/>
        <v xml:space="preserve"> </v>
      </c>
      <c r="C285" s="67"/>
      <c r="D285" s="67"/>
      <c r="E285" s="225"/>
      <c r="F285" s="226"/>
      <c r="G285" s="227" t="str">
        <f t="shared" si="100"/>
        <v/>
      </c>
      <c r="H285" s="228" t="str">
        <f t="shared" si="98"/>
        <v/>
      </c>
      <c r="I285" s="229"/>
      <c r="J285" s="167"/>
      <c r="K285" s="125"/>
      <c r="L285" s="230"/>
      <c r="M285" s="221"/>
      <c r="N285" s="231"/>
      <c r="O285" s="232"/>
      <c r="P285" s="233"/>
      <c r="Q285" s="234"/>
      <c r="R285" s="232"/>
      <c r="S285" s="233"/>
      <c r="T285" s="234"/>
      <c r="U285" s="232"/>
      <c r="V285" s="233"/>
      <c r="W285" s="234"/>
      <c r="X285" s="232"/>
      <c r="Y285" s="233"/>
      <c r="Z285" s="234"/>
      <c r="AA285" s="232"/>
      <c r="AB285" s="233"/>
      <c r="AC285" s="234"/>
      <c r="AD285" s="232"/>
      <c r="AE285" s="233"/>
      <c r="AF285" s="234"/>
      <c r="AG285" s="232"/>
      <c r="AH285" s="233"/>
      <c r="AI285" s="234"/>
      <c r="AJ285" s="232"/>
      <c r="AK285" s="233"/>
      <c r="AL285" s="234"/>
      <c r="AM285" s="232"/>
      <c r="AN285" s="233"/>
      <c r="AO285" s="234"/>
      <c r="AP285" s="130">
        <f t="shared" si="101"/>
        <v>0</v>
      </c>
      <c r="AQ285" s="235"/>
      <c r="AR285" s="235"/>
      <c r="AS285" s="67"/>
      <c r="AT285" s="172"/>
      <c r="AV285" s="145" t="str">
        <f t="shared" si="102"/>
        <v/>
      </c>
      <c r="AW285" s="145" t="str">
        <f t="shared" si="103"/>
        <v/>
      </c>
      <c r="AX285" s="145" t="str">
        <f t="shared" si="104"/>
        <v/>
      </c>
      <c r="AY285" s="145" t="str">
        <f t="shared" si="105"/>
        <v/>
      </c>
      <c r="AZ285" s="135">
        <f t="shared" si="106"/>
        <v>0</v>
      </c>
      <c r="BA285" s="145" t="str">
        <f t="shared" si="107"/>
        <v/>
      </c>
      <c r="BB285" s="145" t="str">
        <f t="shared" si="108"/>
        <v/>
      </c>
      <c r="BC285" s="145" t="str">
        <f t="shared" si="109"/>
        <v/>
      </c>
      <c r="BD285" s="145" t="str">
        <f t="shared" si="110"/>
        <v/>
      </c>
      <c r="BE285" s="145" t="str">
        <f t="shared" si="111"/>
        <v/>
      </c>
      <c r="BF285" s="135">
        <f t="shared" si="112"/>
        <v>0</v>
      </c>
      <c r="BG285" t="str">
        <f t="shared" si="96"/>
        <v/>
      </c>
      <c r="BH285" t="str">
        <f t="shared" si="96"/>
        <v/>
      </c>
      <c r="BI285" t="str">
        <f t="shared" si="96"/>
        <v/>
      </c>
      <c r="BJ285" t="str">
        <f t="shared" si="96"/>
        <v/>
      </c>
      <c r="BK285" t="str">
        <f t="shared" si="96"/>
        <v/>
      </c>
      <c r="BL285" t="str">
        <f t="shared" si="96"/>
        <v/>
      </c>
      <c r="BR285" t="str">
        <f t="shared" si="97"/>
        <v/>
      </c>
      <c r="BS285" t="str">
        <f t="shared" si="97"/>
        <v/>
      </c>
      <c r="BT285" t="str">
        <f t="shared" si="97"/>
        <v/>
      </c>
      <c r="BU285" t="str">
        <f t="shared" si="97"/>
        <v/>
      </c>
      <c r="BV285" t="str">
        <f t="shared" si="97"/>
        <v/>
      </c>
      <c r="BW285" t="str">
        <f t="shared" si="97"/>
        <v/>
      </c>
    </row>
    <row r="286" spans="2:75" ht="15.75" thickBot="1" x14ac:dyDescent="0.25">
      <c r="B286" s="224" t="str">
        <f t="shared" si="99"/>
        <v xml:space="preserve"> </v>
      </c>
      <c r="C286" s="67"/>
      <c r="D286" s="67"/>
      <c r="E286" s="225"/>
      <c r="F286" s="226"/>
      <c r="G286" s="227" t="str">
        <f t="shared" si="100"/>
        <v/>
      </c>
      <c r="H286" s="228" t="str">
        <f t="shared" si="98"/>
        <v/>
      </c>
      <c r="I286" s="229"/>
      <c r="J286" s="167"/>
      <c r="K286" s="125"/>
      <c r="L286" s="230"/>
      <c r="M286" s="221"/>
      <c r="N286" s="231"/>
      <c r="O286" s="232"/>
      <c r="P286" s="233"/>
      <c r="Q286" s="234"/>
      <c r="R286" s="232"/>
      <c r="S286" s="233"/>
      <c r="T286" s="234"/>
      <c r="U286" s="232"/>
      <c r="V286" s="233"/>
      <c r="W286" s="234"/>
      <c r="X286" s="232"/>
      <c r="Y286" s="233"/>
      <c r="Z286" s="234"/>
      <c r="AA286" s="232"/>
      <c r="AB286" s="233"/>
      <c r="AC286" s="234"/>
      <c r="AD286" s="232"/>
      <c r="AE286" s="233"/>
      <c r="AF286" s="234"/>
      <c r="AG286" s="232"/>
      <c r="AH286" s="233"/>
      <c r="AI286" s="234"/>
      <c r="AJ286" s="232"/>
      <c r="AK286" s="233"/>
      <c r="AL286" s="234"/>
      <c r="AM286" s="232"/>
      <c r="AN286" s="233"/>
      <c r="AO286" s="234"/>
      <c r="AP286" s="130">
        <f t="shared" si="101"/>
        <v>0</v>
      </c>
      <c r="AQ286" s="235"/>
      <c r="AR286" s="235"/>
      <c r="AS286" s="67"/>
      <c r="AT286" s="172"/>
      <c r="AV286" s="145" t="str">
        <f t="shared" si="102"/>
        <v/>
      </c>
      <c r="AW286" s="145" t="str">
        <f t="shared" si="103"/>
        <v/>
      </c>
      <c r="AX286" s="145" t="str">
        <f t="shared" si="104"/>
        <v/>
      </c>
      <c r="AY286" s="145" t="str">
        <f t="shared" si="105"/>
        <v/>
      </c>
      <c r="AZ286" s="135">
        <f t="shared" si="106"/>
        <v>0</v>
      </c>
      <c r="BA286" s="145" t="str">
        <f t="shared" si="107"/>
        <v/>
      </c>
      <c r="BB286" s="145" t="str">
        <f t="shared" si="108"/>
        <v/>
      </c>
      <c r="BC286" s="145" t="str">
        <f t="shared" si="109"/>
        <v/>
      </c>
      <c r="BD286" s="145" t="str">
        <f t="shared" si="110"/>
        <v/>
      </c>
      <c r="BE286" s="145" t="str">
        <f t="shared" si="111"/>
        <v/>
      </c>
      <c r="BF286" s="135">
        <f t="shared" si="112"/>
        <v>0</v>
      </c>
      <c r="BG286" t="str">
        <f t="shared" si="96"/>
        <v/>
      </c>
      <c r="BH286" t="str">
        <f t="shared" si="96"/>
        <v/>
      </c>
      <c r="BI286" t="str">
        <f t="shared" si="96"/>
        <v/>
      </c>
      <c r="BJ286" t="str">
        <f t="shared" si="96"/>
        <v/>
      </c>
      <c r="BK286" t="str">
        <f t="shared" si="96"/>
        <v/>
      </c>
      <c r="BL286" t="str">
        <f t="shared" si="96"/>
        <v/>
      </c>
      <c r="BR286" t="str">
        <f t="shared" si="97"/>
        <v/>
      </c>
      <c r="BS286" t="str">
        <f t="shared" si="97"/>
        <v/>
      </c>
      <c r="BT286" t="str">
        <f t="shared" si="97"/>
        <v/>
      </c>
      <c r="BU286" t="str">
        <f t="shared" si="97"/>
        <v/>
      </c>
      <c r="BV286" t="str">
        <f t="shared" si="97"/>
        <v/>
      </c>
      <c r="BW286" t="str">
        <f t="shared" si="97"/>
        <v/>
      </c>
    </row>
    <row r="287" spans="2:75" ht="15.75" thickBot="1" x14ac:dyDescent="0.25">
      <c r="B287" s="224" t="str">
        <f t="shared" si="99"/>
        <v xml:space="preserve"> </v>
      </c>
      <c r="C287" s="67"/>
      <c r="D287" s="67"/>
      <c r="E287" s="225"/>
      <c r="F287" s="226"/>
      <c r="G287" s="227" t="str">
        <f t="shared" si="100"/>
        <v/>
      </c>
      <c r="H287" s="228" t="str">
        <f t="shared" si="98"/>
        <v/>
      </c>
      <c r="I287" s="229"/>
      <c r="J287" s="167"/>
      <c r="K287" s="125"/>
      <c r="L287" s="230"/>
      <c r="M287" s="221"/>
      <c r="N287" s="231"/>
      <c r="O287" s="232"/>
      <c r="P287" s="233"/>
      <c r="Q287" s="234"/>
      <c r="R287" s="232"/>
      <c r="S287" s="233"/>
      <c r="T287" s="234"/>
      <c r="U287" s="232"/>
      <c r="V287" s="233"/>
      <c r="W287" s="234"/>
      <c r="X287" s="232"/>
      <c r="Y287" s="233"/>
      <c r="Z287" s="234"/>
      <c r="AA287" s="232"/>
      <c r="AB287" s="233"/>
      <c r="AC287" s="234"/>
      <c r="AD287" s="232"/>
      <c r="AE287" s="233"/>
      <c r="AF287" s="234"/>
      <c r="AG287" s="232"/>
      <c r="AH287" s="233"/>
      <c r="AI287" s="234"/>
      <c r="AJ287" s="232"/>
      <c r="AK287" s="233"/>
      <c r="AL287" s="234"/>
      <c r="AM287" s="232"/>
      <c r="AN287" s="233"/>
      <c r="AO287" s="234"/>
      <c r="AP287" s="130">
        <f t="shared" si="101"/>
        <v>0</v>
      </c>
      <c r="AQ287" s="235"/>
      <c r="AR287" s="235"/>
      <c r="AS287" s="67"/>
      <c r="AT287" s="172"/>
      <c r="AV287" s="145" t="str">
        <f t="shared" si="102"/>
        <v/>
      </c>
      <c r="AW287" s="145" t="str">
        <f t="shared" si="103"/>
        <v/>
      </c>
      <c r="AX287" s="145" t="str">
        <f t="shared" si="104"/>
        <v/>
      </c>
      <c r="AY287" s="145" t="str">
        <f t="shared" si="105"/>
        <v/>
      </c>
      <c r="AZ287" s="135">
        <f t="shared" si="106"/>
        <v>0</v>
      </c>
      <c r="BA287" s="145" t="str">
        <f t="shared" si="107"/>
        <v/>
      </c>
      <c r="BB287" s="145" t="str">
        <f t="shared" si="108"/>
        <v/>
      </c>
      <c r="BC287" s="145" t="str">
        <f t="shared" si="109"/>
        <v/>
      </c>
      <c r="BD287" s="145" t="str">
        <f t="shared" si="110"/>
        <v/>
      </c>
      <c r="BE287" s="145" t="str">
        <f t="shared" si="111"/>
        <v/>
      </c>
      <c r="BF287" s="135">
        <f t="shared" si="112"/>
        <v>0</v>
      </c>
      <c r="BG287" t="str">
        <f t="shared" si="96"/>
        <v/>
      </c>
      <c r="BH287" t="str">
        <f t="shared" si="96"/>
        <v/>
      </c>
      <c r="BI287" t="str">
        <f t="shared" si="96"/>
        <v/>
      </c>
      <c r="BJ287" t="str">
        <f t="shared" si="96"/>
        <v/>
      </c>
      <c r="BK287" t="str">
        <f t="shared" si="96"/>
        <v/>
      </c>
      <c r="BL287" t="str">
        <f t="shared" si="96"/>
        <v/>
      </c>
      <c r="BR287" t="str">
        <f t="shared" si="97"/>
        <v/>
      </c>
      <c r="BS287" t="str">
        <f t="shared" si="97"/>
        <v/>
      </c>
      <c r="BT287" t="str">
        <f t="shared" si="97"/>
        <v/>
      </c>
      <c r="BU287" t="str">
        <f t="shared" si="97"/>
        <v/>
      </c>
      <c r="BV287" t="str">
        <f t="shared" si="97"/>
        <v/>
      </c>
      <c r="BW287" t="str">
        <f t="shared" si="97"/>
        <v/>
      </c>
    </row>
    <row r="288" spans="2:75" ht="15.75" thickBot="1" x14ac:dyDescent="0.25">
      <c r="B288" s="224" t="str">
        <f t="shared" si="99"/>
        <v xml:space="preserve"> </v>
      </c>
      <c r="C288" s="67"/>
      <c r="D288" s="67"/>
      <c r="E288" s="225"/>
      <c r="F288" s="226"/>
      <c r="G288" s="227" t="str">
        <f t="shared" si="100"/>
        <v/>
      </c>
      <c r="H288" s="228" t="str">
        <f t="shared" si="98"/>
        <v/>
      </c>
      <c r="I288" s="229"/>
      <c r="J288" s="167"/>
      <c r="K288" s="125"/>
      <c r="L288" s="230"/>
      <c r="M288" s="221"/>
      <c r="N288" s="231"/>
      <c r="O288" s="232"/>
      <c r="P288" s="233"/>
      <c r="Q288" s="234"/>
      <c r="R288" s="232"/>
      <c r="S288" s="233"/>
      <c r="T288" s="234"/>
      <c r="U288" s="232"/>
      <c r="V288" s="233"/>
      <c r="W288" s="234"/>
      <c r="X288" s="232"/>
      <c r="Y288" s="233"/>
      <c r="Z288" s="234"/>
      <c r="AA288" s="232"/>
      <c r="AB288" s="233"/>
      <c r="AC288" s="234"/>
      <c r="AD288" s="232"/>
      <c r="AE288" s="233"/>
      <c r="AF288" s="234"/>
      <c r="AG288" s="232"/>
      <c r="AH288" s="233"/>
      <c r="AI288" s="234"/>
      <c r="AJ288" s="232"/>
      <c r="AK288" s="233"/>
      <c r="AL288" s="234"/>
      <c r="AM288" s="232"/>
      <c r="AN288" s="233"/>
      <c r="AO288" s="234"/>
      <c r="AP288" s="130">
        <f t="shared" si="101"/>
        <v>0</v>
      </c>
      <c r="AQ288" s="235"/>
      <c r="AR288" s="235"/>
      <c r="AS288" s="67"/>
      <c r="AT288" s="172"/>
      <c r="AV288" s="145" t="str">
        <f t="shared" si="102"/>
        <v/>
      </c>
      <c r="AW288" s="145" t="str">
        <f t="shared" si="103"/>
        <v/>
      </c>
      <c r="AX288" s="145" t="str">
        <f t="shared" si="104"/>
        <v/>
      </c>
      <c r="AY288" s="145" t="str">
        <f t="shared" si="105"/>
        <v/>
      </c>
      <c r="AZ288" s="135">
        <f t="shared" si="106"/>
        <v>0</v>
      </c>
      <c r="BA288" s="145" t="str">
        <f t="shared" si="107"/>
        <v/>
      </c>
      <c r="BB288" s="145" t="str">
        <f t="shared" si="108"/>
        <v/>
      </c>
      <c r="BC288" s="145" t="str">
        <f t="shared" si="109"/>
        <v/>
      </c>
      <c r="BD288" s="145" t="str">
        <f t="shared" si="110"/>
        <v/>
      </c>
      <c r="BE288" s="145" t="str">
        <f t="shared" si="111"/>
        <v/>
      </c>
      <c r="BF288" s="135">
        <f t="shared" si="112"/>
        <v>0</v>
      </c>
      <c r="BG288" t="str">
        <f t="shared" si="96"/>
        <v/>
      </c>
      <c r="BH288" t="str">
        <f t="shared" si="96"/>
        <v/>
      </c>
      <c r="BI288" t="str">
        <f t="shared" si="96"/>
        <v/>
      </c>
      <c r="BJ288" t="str">
        <f t="shared" si="96"/>
        <v/>
      </c>
      <c r="BK288" t="str">
        <f t="shared" si="96"/>
        <v/>
      </c>
      <c r="BL288" t="str">
        <f t="shared" si="96"/>
        <v/>
      </c>
      <c r="BR288" t="str">
        <f t="shared" si="97"/>
        <v/>
      </c>
      <c r="BS288" t="str">
        <f t="shared" si="97"/>
        <v/>
      </c>
      <c r="BT288" t="str">
        <f t="shared" si="97"/>
        <v/>
      </c>
      <c r="BU288" t="str">
        <f t="shared" si="97"/>
        <v/>
      </c>
      <c r="BV288" t="str">
        <f t="shared" si="97"/>
        <v/>
      </c>
      <c r="BW288" t="str">
        <f t="shared" si="97"/>
        <v/>
      </c>
    </row>
    <row r="289" spans="2:75" ht="15.75" thickBot="1" x14ac:dyDescent="0.25">
      <c r="B289" s="224" t="str">
        <f t="shared" si="99"/>
        <v xml:space="preserve"> </v>
      </c>
      <c r="C289" s="67"/>
      <c r="D289" s="67"/>
      <c r="E289" s="225"/>
      <c r="F289" s="226"/>
      <c r="G289" s="227" t="str">
        <f t="shared" si="100"/>
        <v/>
      </c>
      <c r="H289" s="228" t="str">
        <f t="shared" si="98"/>
        <v/>
      </c>
      <c r="I289" s="229"/>
      <c r="J289" s="167"/>
      <c r="K289" s="125"/>
      <c r="L289" s="230"/>
      <c r="M289" s="221"/>
      <c r="N289" s="231"/>
      <c r="O289" s="232"/>
      <c r="P289" s="233"/>
      <c r="Q289" s="234"/>
      <c r="R289" s="232"/>
      <c r="S289" s="233"/>
      <c r="T289" s="234"/>
      <c r="U289" s="232"/>
      <c r="V289" s="233"/>
      <c r="W289" s="234"/>
      <c r="X289" s="232"/>
      <c r="Y289" s="233"/>
      <c r="Z289" s="234"/>
      <c r="AA289" s="232"/>
      <c r="AB289" s="233"/>
      <c r="AC289" s="234"/>
      <c r="AD289" s="232"/>
      <c r="AE289" s="233"/>
      <c r="AF289" s="234"/>
      <c r="AG289" s="232"/>
      <c r="AH289" s="233"/>
      <c r="AI289" s="234"/>
      <c r="AJ289" s="232"/>
      <c r="AK289" s="233"/>
      <c r="AL289" s="234"/>
      <c r="AM289" s="232"/>
      <c r="AN289" s="233"/>
      <c r="AO289" s="234"/>
      <c r="AP289" s="130">
        <f t="shared" si="101"/>
        <v>0</v>
      </c>
      <c r="AQ289" s="235"/>
      <c r="AR289" s="235"/>
      <c r="AS289" s="67"/>
      <c r="AT289" s="172"/>
      <c r="AV289" s="145" t="str">
        <f t="shared" si="102"/>
        <v/>
      </c>
      <c r="AW289" s="145" t="str">
        <f t="shared" si="103"/>
        <v/>
      </c>
      <c r="AX289" s="145" t="str">
        <f t="shared" si="104"/>
        <v/>
      </c>
      <c r="AY289" s="145" t="str">
        <f t="shared" si="105"/>
        <v/>
      </c>
      <c r="AZ289" s="135">
        <f t="shared" si="106"/>
        <v>0</v>
      </c>
      <c r="BA289" s="145" t="str">
        <f t="shared" si="107"/>
        <v/>
      </c>
      <c r="BB289" s="145" t="str">
        <f t="shared" si="108"/>
        <v/>
      </c>
      <c r="BC289" s="145" t="str">
        <f t="shared" si="109"/>
        <v/>
      </c>
      <c r="BD289" s="145" t="str">
        <f t="shared" si="110"/>
        <v/>
      </c>
      <c r="BE289" s="145" t="str">
        <f t="shared" si="111"/>
        <v/>
      </c>
      <c r="BF289" s="135">
        <f t="shared" si="112"/>
        <v>0</v>
      </c>
      <c r="BG289" t="str">
        <f t="shared" si="96"/>
        <v/>
      </c>
      <c r="BH289" t="str">
        <f t="shared" si="96"/>
        <v/>
      </c>
      <c r="BI289" t="str">
        <f t="shared" si="96"/>
        <v/>
      </c>
      <c r="BJ289" t="str">
        <f t="shared" si="96"/>
        <v/>
      </c>
      <c r="BK289" t="str">
        <f t="shared" si="96"/>
        <v/>
      </c>
      <c r="BL289" t="str">
        <f t="shared" si="96"/>
        <v/>
      </c>
      <c r="BR289" t="str">
        <f t="shared" si="97"/>
        <v/>
      </c>
      <c r="BS289" t="str">
        <f t="shared" si="97"/>
        <v/>
      </c>
      <c r="BT289" t="str">
        <f t="shared" si="97"/>
        <v/>
      </c>
      <c r="BU289" t="str">
        <f t="shared" si="97"/>
        <v/>
      </c>
      <c r="BV289" t="str">
        <f t="shared" si="97"/>
        <v/>
      </c>
      <c r="BW289" t="str">
        <f t="shared" si="97"/>
        <v/>
      </c>
    </row>
    <row r="290" spans="2:75" ht="15.75" thickBot="1" x14ac:dyDescent="0.25">
      <c r="B290" s="224" t="str">
        <f t="shared" si="99"/>
        <v xml:space="preserve"> </v>
      </c>
      <c r="C290" s="67"/>
      <c r="D290" s="67"/>
      <c r="E290" s="225"/>
      <c r="F290" s="226"/>
      <c r="G290" s="227" t="str">
        <f t="shared" si="100"/>
        <v/>
      </c>
      <c r="H290" s="228" t="str">
        <f t="shared" si="98"/>
        <v/>
      </c>
      <c r="I290" s="229"/>
      <c r="J290" s="167"/>
      <c r="K290" s="125"/>
      <c r="L290" s="230"/>
      <c r="M290" s="221"/>
      <c r="N290" s="231"/>
      <c r="O290" s="232"/>
      <c r="P290" s="233"/>
      <c r="Q290" s="234"/>
      <c r="R290" s="232"/>
      <c r="S290" s="233"/>
      <c r="T290" s="234"/>
      <c r="U290" s="232"/>
      <c r="V290" s="233"/>
      <c r="W290" s="234"/>
      <c r="X290" s="232"/>
      <c r="Y290" s="233"/>
      <c r="Z290" s="234"/>
      <c r="AA290" s="232"/>
      <c r="AB290" s="233"/>
      <c r="AC290" s="234"/>
      <c r="AD290" s="232"/>
      <c r="AE290" s="233"/>
      <c r="AF290" s="234"/>
      <c r="AG290" s="232"/>
      <c r="AH290" s="233"/>
      <c r="AI290" s="234"/>
      <c r="AJ290" s="232"/>
      <c r="AK290" s="233"/>
      <c r="AL290" s="234"/>
      <c r="AM290" s="232"/>
      <c r="AN290" s="233"/>
      <c r="AO290" s="234"/>
      <c r="AP290" s="130">
        <f t="shared" si="101"/>
        <v>0</v>
      </c>
      <c r="AQ290" s="235"/>
      <c r="AR290" s="235"/>
      <c r="AS290" s="67"/>
      <c r="AT290" s="172"/>
      <c r="AV290" s="145" t="str">
        <f t="shared" si="102"/>
        <v/>
      </c>
      <c r="AW290" s="145" t="str">
        <f t="shared" si="103"/>
        <v/>
      </c>
      <c r="AX290" s="145" t="str">
        <f t="shared" si="104"/>
        <v/>
      </c>
      <c r="AY290" s="145" t="str">
        <f t="shared" si="105"/>
        <v/>
      </c>
      <c r="AZ290" s="135">
        <f t="shared" si="106"/>
        <v>0</v>
      </c>
      <c r="BA290" s="145" t="str">
        <f t="shared" si="107"/>
        <v/>
      </c>
      <c r="BB290" s="145" t="str">
        <f t="shared" si="108"/>
        <v/>
      </c>
      <c r="BC290" s="145" t="str">
        <f t="shared" si="109"/>
        <v/>
      </c>
      <c r="BD290" s="145" t="str">
        <f t="shared" si="110"/>
        <v/>
      </c>
      <c r="BE290" s="145" t="str">
        <f t="shared" si="111"/>
        <v/>
      </c>
      <c r="BF290" s="135">
        <f t="shared" si="112"/>
        <v>0</v>
      </c>
      <c r="BG290" t="str">
        <f t="shared" si="96"/>
        <v/>
      </c>
      <c r="BH290" t="str">
        <f t="shared" si="96"/>
        <v/>
      </c>
      <c r="BI290" t="str">
        <f t="shared" si="96"/>
        <v/>
      </c>
      <c r="BJ290" t="str">
        <f t="shared" si="96"/>
        <v/>
      </c>
      <c r="BK290" t="str">
        <f t="shared" si="96"/>
        <v/>
      </c>
      <c r="BL290" t="str">
        <f t="shared" si="96"/>
        <v/>
      </c>
      <c r="BR290" t="str">
        <f t="shared" si="97"/>
        <v/>
      </c>
      <c r="BS290" t="str">
        <f t="shared" si="97"/>
        <v/>
      </c>
      <c r="BT290" t="str">
        <f t="shared" si="97"/>
        <v/>
      </c>
      <c r="BU290" t="str">
        <f t="shared" si="97"/>
        <v/>
      </c>
      <c r="BV290" t="str">
        <f t="shared" si="97"/>
        <v/>
      </c>
      <c r="BW290" t="str">
        <f t="shared" si="97"/>
        <v/>
      </c>
    </row>
    <row r="291" spans="2:75" ht="15.75" thickBot="1" x14ac:dyDescent="0.25">
      <c r="B291" s="239" t="str">
        <f t="shared" si="99"/>
        <v xml:space="preserve"> </v>
      </c>
      <c r="C291" s="72"/>
      <c r="D291" s="72"/>
      <c r="E291" s="240"/>
      <c r="F291" s="241"/>
      <c r="G291" s="242" t="str">
        <f t="shared" si="100"/>
        <v/>
      </c>
      <c r="H291" s="243" t="str">
        <f t="shared" si="98"/>
        <v/>
      </c>
      <c r="I291" s="244"/>
      <c r="J291" s="245"/>
      <c r="K291" s="246"/>
      <c r="L291" s="247"/>
      <c r="M291" s="223"/>
      <c r="N291" s="248"/>
      <c r="O291" s="249"/>
      <c r="P291" s="250"/>
      <c r="Q291" s="251"/>
      <c r="R291" s="249"/>
      <c r="S291" s="250"/>
      <c r="T291" s="251"/>
      <c r="U291" s="249"/>
      <c r="V291" s="250"/>
      <c r="W291" s="251"/>
      <c r="X291" s="249"/>
      <c r="Y291" s="250"/>
      <c r="Z291" s="251"/>
      <c r="AA291" s="249"/>
      <c r="AB291" s="250"/>
      <c r="AC291" s="251"/>
      <c r="AD291" s="249"/>
      <c r="AE291" s="250"/>
      <c r="AF291" s="251"/>
      <c r="AG291" s="249"/>
      <c r="AH291" s="250"/>
      <c r="AI291" s="251"/>
      <c r="AJ291" s="249"/>
      <c r="AK291" s="250"/>
      <c r="AL291" s="251"/>
      <c r="AM291" s="249"/>
      <c r="AN291" s="250"/>
      <c r="AO291" s="251"/>
      <c r="AP291" s="252">
        <f t="shared" si="101"/>
        <v>0</v>
      </c>
      <c r="AQ291" s="253"/>
      <c r="AR291" s="253"/>
      <c r="AS291" s="72"/>
      <c r="AT291" s="170"/>
      <c r="AV291" s="145" t="str">
        <f t="shared" si="102"/>
        <v/>
      </c>
      <c r="AW291" s="145" t="str">
        <f t="shared" si="103"/>
        <v/>
      </c>
      <c r="AX291" s="145" t="str">
        <f t="shared" si="104"/>
        <v/>
      </c>
      <c r="AY291" s="145" t="str">
        <f t="shared" si="105"/>
        <v/>
      </c>
      <c r="AZ291" s="135">
        <f t="shared" si="106"/>
        <v>0</v>
      </c>
      <c r="BA291" s="145" t="str">
        <f t="shared" si="107"/>
        <v/>
      </c>
      <c r="BB291" s="145" t="str">
        <f t="shared" si="108"/>
        <v/>
      </c>
      <c r="BC291" s="145" t="str">
        <f t="shared" si="109"/>
        <v/>
      </c>
      <c r="BD291" s="145" t="str">
        <f t="shared" si="110"/>
        <v/>
      </c>
      <c r="BE291" s="145" t="str">
        <f t="shared" si="111"/>
        <v/>
      </c>
      <c r="BF291" s="135">
        <f t="shared" si="112"/>
        <v>0</v>
      </c>
      <c r="BG291" t="str">
        <f t="shared" si="96"/>
        <v/>
      </c>
      <c r="BH291" t="str">
        <f t="shared" si="96"/>
        <v/>
      </c>
      <c r="BI291" t="str">
        <f t="shared" si="96"/>
        <v/>
      </c>
      <c r="BJ291" t="str">
        <f t="shared" si="96"/>
        <v/>
      </c>
      <c r="BK291" t="str">
        <f t="shared" si="96"/>
        <v/>
      </c>
      <c r="BL291" t="str">
        <f t="shared" si="96"/>
        <v/>
      </c>
      <c r="BR291" t="str">
        <f t="shared" si="97"/>
        <v/>
      </c>
      <c r="BS291" t="str">
        <f t="shared" si="97"/>
        <v/>
      </c>
      <c r="BT291" t="str">
        <f t="shared" si="97"/>
        <v/>
      </c>
      <c r="BU291" t="str">
        <f t="shared" si="97"/>
        <v/>
      </c>
      <c r="BV291" t="str">
        <f t="shared" si="97"/>
        <v/>
      </c>
      <c r="BW291" t="str">
        <f t="shared" si="97"/>
        <v/>
      </c>
    </row>
  </sheetData>
  <sheetProtection algorithmName="SHA-512" hashValue="r+Wvc6PNIyXngJYlMwQb9VNDTrzOJ86iiiur/U5voupsqvnEXFuzGFDrM8VB2f/sb4rmjSOuhIoRhCxPdPiatg==" saltValue="8H6IyQnZ+Xt7zrsdkuxjcQ==" spinCount="100000" sheet="1" selectLockedCells="1" sort="0" autoFilter="0"/>
  <autoFilter ref="B86:AT291" xr:uid="{00000000-0009-0000-0000-000001000000}"/>
  <mergeCells count="46">
    <mergeCell ref="O24:Z24"/>
    <mergeCell ref="O26:O30"/>
    <mergeCell ref="O31:O35"/>
    <mergeCell ref="O36:O40"/>
    <mergeCell ref="O46:O50"/>
    <mergeCell ref="O41:O45"/>
    <mergeCell ref="B60:B64"/>
    <mergeCell ref="B65:B69"/>
    <mergeCell ref="B24:H24"/>
    <mergeCell ref="B41:B45"/>
    <mergeCell ref="B48:H48"/>
    <mergeCell ref="B50:B54"/>
    <mergeCell ref="B55:B59"/>
    <mergeCell ref="B26:B30"/>
    <mergeCell ref="B31:B35"/>
    <mergeCell ref="B36:B40"/>
    <mergeCell ref="F83:F85"/>
    <mergeCell ref="H83:H85"/>
    <mergeCell ref="L83:L85"/>
    <mergeCell ref="O81:AT81"/>
    <mergeCell ref="AT83:AT85"/>
    <mergeCell ref="O83:AO83"/>
    <mergeCell ref="AG84:AI84"/>
    <mergeCell ref="R84:T84"/>
    <mergeCell ref="O84:Q84"/>
    <mergeCell ref="U84:W84"/>
    <mergeCell ref="J83:J85"/>
    <mergeCell ref="N83:N85"/>
    <mergeCell ref="F81:N81"/>
    <mergeCell ref="I83:I85"/>
    <mergeCell ref="B83:B85"/>
    <mergeCell ref="K83:K85"/>
    <mergeCell ref="X84:Z84"/>
    <mergeCell ref="AP83:AP85"/>
    <mergeCell ref="AS83:AS85"/>
    <mergeCell ref="AD84:AF84"/>
    <mergeCell ref="D83:D85"/>
    <mergeCell ref="AR83:AR85"/>
    <mergeCell ref="AQ83:AQ85"/>
    <mergeCell ref="AA84:AC84"/>
    <mergeCell ref="M83:M85"/>
    <mergeCell ref="AJ84:AL84"/>
    <mergeCell ref="AM84:AO84"/>
    <mergeCell ref="E83:E85"/>
    <mergeCell ref="C83:C85"/>
    <mergeCell ref="G83:G85"/>
  </mergeCells>
  <phoneticPr fontId="5" type="noConversion"/>
  <conditionalFormatting sqref="G87:G291">
    <cfRule type="containsText" dxfId="75" priority="6" operator="containsText" text="Check Height">
      <formula>NOT(ISERROR(SEARCH("Check Height",G87)))</formula>
    </cfRule>
  </conditionalFormatting>
  <conditionalFormatting sqref="H87:I291">
    <cfRule type="containsText" dxfId="74" priority="5" operator="containsText" text="0">
      <formula>NOT(ISERROR(SEARCH("0",H87)))</formula>
    </cfRule>
  </conditionalFormatting>
  <conditionalFormatting sqref="F87:F291">
    <cfRule type="cellIs" dxfId="73" priority="4" operator="equal">
      <formula>"Unknown"</formula>
    </cfRule>
  </conditionalFormatting>
  <conditionalFormatting sqref="L87:L291">
    <cfRule type="cellIs" dxfId="72" priority="3" operator="between">
      <formula>50</formula>
      <formula>1</formula>
    </cfRule>
  </conditionalFormatting>
  <dataValidations count="12">
    <dataValidation type="list" allowBlank="1" showInputMessage="1" showErrorMessage="1" promptTitle="Level of involvement" sqref="O87:O291 AG87:AG291 AD87:AD291 AA87:AA291 X87:X291 U87:U291 R87:R291 AJ87:AJ291 AM87:AM291" xr:uid="{00000000-0002-0000-0100-000000000000}">
      <formula1>"1,2,3,4,5"</formula1>
    </dataValidation>
    <dataValidation type="list" allowBlank="1" showInputMessage="1" showErrorMessage="1" sqref="F87:F291" xr:uid="{00000000-0002-0000-0100-000001000000}">
      <formula1>$F$1:$F$5</formula1>
    </dataValidation>
    <dataValidation type="list" allowBlank="1" showInputMessage="1" showErrorMessage="1" sqref="K87:K291" xr:uid="{00000000-0002-0000-0100-000002000000}">
      <formula1>"Concrete,Embank.,Reservoir Conc,Arch,Tailings"</formula1>
    </dataValidation>
    <dataValidation type="list" showInputMessage="1" showErrorMessage="1" sqref="P87:P291 S87:S291 AK87:AK291 AN87:AN291 AH87:AH291 Y87:Y291 AB87:AB291" xr:uid="{00000000-0002-0000-0100-000003000000}">
      <formula1>$K$7:$K$11</formula1>
    </dataValidation>
    <dataValidation type="list" showInputMessage="1" showErrorMessage="1" sqref="M87:M291" xr:uid="{2C724A48-7129-448C-9F7A-A5B8C02C89FE}">
      <formula1>$AT$29:$AT$43</formula1>
    </dataValidation>
    <dataValidation type="list" allowBlank="1" showInputMessage="1" showErrorMessage="1" sqref="I87:I291" xr:uid="{00A2ABCF-7F29-4E4A-ABBE-969DC06D5374}">
      <formula1>$E$9:$E$11</formula1>
    </dataValidation>
    <dataValidation type="decimal" operator="greaterThan" allowBlank="1" showInputMessage="1" showErrorMessage="1" errorTitle="ERROR" error="Only use Numbers" sqref="E87:E291" xr:uid="{562D1020-2408-4698-8C78-EC36973F83A1}">
      <formula1>0</formula1>
    </dataValidation>
    <dataValidation type="textLength" allowBlank="1" showInputMessage="1" showErrorMessage="1" errorTitle="Locality Number Format" error="Please Use X000/00 Format" sqref="C87:C291" xr:uid="{DD85A558-29B3-411A-901E-D2863C2D3406}">
      <formula1>7</formula1>
      <formula2>7</formula2>
    </dataValidation>
    <dataValidation type="whole" operator="greaterThan" allowBlank="1" showInputMessage="1" showErrorMessage="1" errorTitle="ERROR" error="Please use Whole Numbers only" sqref="J87:J291" xr:uid="{36046297-AF89-4D06-83DC-48AEC5842B05}">
      <formula1>0</formula1>
    </dataValidation>
    <dataValidation type="decimal" operator="greaterThan" allowBlank="1" showInputMessage="1" showErrorMessage="1" errorTitle="Error" error="Please use Numbers Only" sqref="Q87:Q291 T87:T291 W87:W291 Z87:Z291 AC87:AC291 AF87:AF291 AI87:AI291 AL87:AL291 AO87:AO291" xr:uid="{3ECF5412-89B2-422C-9C73-9CA0B63527F2}">
      <formula1>0</formula1>
    </dataValidation>
    <dataValidation type="whole" operator="greaterThan" allowBlank="1" showInputMessage="1" showErrorMessage="1" errorTitle="Error" error="Please use Whole Numbers Only" sqref="L87:L291 N87:N291" xr:uid="{4730F52A-ACCC-479E-B66E-92F32E462B73}">
      <formula1>0</formula1>
    </dataValidation>
    <dataValidation type="list" showInputMessage="1" showErrorMessage="1" sqref="V87:V291 AE87:AE291" xr:uid="{903B81AD-6017-476A-8312-4F0E89BFC95D}">
      <formula1>$K$29:$K$31</formula1>
    </dataValidation>
  </dataValidations>
  <printOptions horizontalCentered="1" verticalCentered="1"/>
  <pageMargins left="0.25" right="0.25" top="0.2" bottom="0.2" header="0" footer="0"/>
  <pageSetup paperSize="8" scale="42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4:AF33"/>
  <sheetViews>
    <sheetView zoomScale="80" zoomScaleNormal="80" workbookViewId="0">
      <selection activeCell="Q32" sqref="Q32"/>
    </sheetView>
  </sheetViews>
  <sheetFormatPr defaultRowHeight="14.25" x14ac:dyDescent="0.2"/>
  <cols>
    <col min="1" max="1" width="5.75" style="177" customWidth="1"/>
    <col min="2" max="2" width="10" style="177" customWidth="1"/>
    <col min="3" max="7" width="9.5" style="177" customWidth="1"/>
    <col min="8" max="8" width="6.5" style="177" customWidth="1"/>
    <col min="9" max="9" width="2.375" style="177" customWidth="1"/>
    <col min="10" max="10" width="5.625" style="177" customWidth="1"/>
    <col min="11" max="11" width="10" style="177" customWidth="1"/>
    <col min="12" max="12" width="9.25" style="177" customWidth="1"/>
    <col min="13" max="13" width="10.625" style="177" customWidth="1"/>
    <col min="14" max="16" width="9.25" style="177" customWidth="1"/>
    <col min="17" max="17" width="7.125" style="177" customWidth="1"/>
    <col min="18" max="18" width="2.875" style="177" customWidth="1"/>
    <col min="19" max="19" width="5.25" style="177" customWidth="1"/>
    <col min="20" max="20" width="16" style="177" customWidth="1"/>
    <col min="21" max="29" width="12" style="177" customWidth="1"/>
    <col min="30" max="30" width="9.5" style="177" customWidth="1"/>
    <col min="31" max="31" width="2.5" style="177" customWidth="1"/>
    <col min="32" max="16384" width="9" style="177"/>
  </cols>
  <sheetData>
    <row r="4" spans="1:31" ht="15" thickBot="1" x14ac:dyDescent="0.25"/>
    <row r="5" spans="1:31" ht="21" customHeight="1" thickTop="1" thickBot="1" x14ac:dyDescent="0.3">
      <c r="C5" s="530" t="s">
        <v>122</v>
      </c>
      <c r="D5" s="531"/>
      <c r="E5" s="531"/>
      <c r="F5" s="531"/>
      <c r="G5" s="531"/>
      <c r="H5" s="531"/>
      <c r="I5" s="531"/>
      <c r="J5" s="531"/>
      <c r="K5" s="532"/>
      <c r="M5" s="528" t="s">
        <v>123</v>
      </c>
      <c r="N5" s="528"/>
      <c r="O5" s="339">
        <f>Q32</f>
        <v>3</v>
      </c>
      <c r="S5" s="539" t="s">
        <v>82</v>
      </c>
      <c r="T5" s="540"/>
      <c r="U5" s="540"/>
      <c r="V5" s="540"/>
      <c r="W5" s="540"/>
      <c r="X5" s="540"/>
      <c r="Y5" s="540"/>
      <c r="Z5" s="540"/>
      <c r="AA5" s="540"/>
      <c r="AB5" s="540"/>
      <c r="AC5" s="540"/>
      <c r="AD5" s="541"/>
      <c r="AE5" s="340"/>
    </row>
    <row r="6" spans="1:31" ht="30.75" customHeight="1" thickBot="1" x14ac:dyDescent="0.25">
      <c r="C6" s="533" t="str">
        <f>IF((+Schedule!F81)="","",(+Schedule!F81))</f>
        <v/>
      </c>
      <c r="D6" s="534"/>
      <c r="E6" s="534"/>
      <c r="F6" s="534"/>
      <c r="G6" s="534"/>
      <c r="H6" s="534"/>
      <c r="I6" s="534"/>
      <c r="J6" s="534"/>
      <c r="K6" s="535"/>
      <c r="M6" s="528" t="s">
        <v>124</v>
      </c>
      <c r="N6" s="528"/>
      <c r="O6" s="341">
        <f>Q31</f>
        <v>0</v>
      </c>
      <c r="S6" s="342" t="s">
        <v>77</v>
      </c>
      <c r="T6" s="343" t="s">
        <v>53</v>
      </c>
      <c r="U6" s="344" t="s">
        <v>3</v>
      </c>
      <c r="V6" s="344" t="s">
        <v>64</v>
      </c>
      <c r="W6" s="344" t="s">
        <v>5</v>
      </c>
      <c r="X6" s="344" t="s">
        <v>6</v>
      </c>
      <c r="Y6" s="344" t="s">
        <v>7</v>
      </c>
      <c r="Z6" s="344" t="s">
        <v>8</v>
      </c>
      <c r="AA6" s="344" t="s">
        <v>9</v>
      </c>
      <c r="AB6" s="344" t="s">
        <v>10</v>
      </c>
      <c r="AC6" s="344" t="s">
        <v>11</v>
      </c>
      <c r="AD6" s="345"/>
      <c r="AE6" s="346"/>
    </row>
    <row r="7" spans="1:31" ht="17.25" customHeight="1" x14ac:dyDescent="0.2">
      <c r="M7" s="529" t="s">
        <v>125</v>
      </c>
      <c r="N7" s="529"/>
      <c r="O7" s="341">
        <f>SUM(L25:P25)+SUM(L20:P20)+SUM(L15:P15)</f>
        <v>0</v>
      </c>
      <c r="S7" s="537" t="s">
        <v>19</v>
      </c>
      <c r="T7" s="347" t="s">
        <v>116</v>
      </c>
      <c r="U7" s="348">
        <f>Schedule!Q26</f>
        <v>0</v>
      </c>
      <c r="V7" s="349">
        <f>Schedule!R26</f>
        <v>1</v>
      </c>
      <c r="W7" s="349">
        <f>Schedule!S26</f>
        <v>1</v>
      </c>
      <c r="X7" s="349">
        <f>Schedule!T26</f>
        <v>0</v>
      </c>
      <c r="Y7" s="349">
        <f>Schedule!U26</f>
        <v>0</v>
      </c>
      <c r="Z7" s="349">
        <f>Schedule!V26</f>
        <v>0</v>
      </c>
      <c r="AA7" s="349">
        <f>Schedule!W26</f>
        <v>0</v>
      </c>
      <c r="AB7" s="349">
        <f>Schedule!X26</f>
        <v>0</v>
      </c>
      <c r="AC7" s="349">
        <f>Schedule!Y26</f>
        <v>1</v>
      </c>
      <c r="AD7" s="350">
        <f>SUM(U7:AC7)</f>
        <v>3</v>
      </c>
    </row>
    <row r="8" spans="1:31" ht="17.25" customHeight="1" thickBot="1" x14ac:dyDescent="0.25">
      <c r="L8" s="339" t="s">
        <v>31</v>
      </c>
      <c r="M8" s="351">
        <f>O8/48</f>
        <v>6.25E-2</v>
      </c>
      <c r="N8" s="352" t="s">
        <v>30</v>
      </c>
      <c r="O8" s="353">
        <f>O5-O6-O7</f>
        <v>3</v>
      </c>
      <c r="S8" s="537"/>
      <c r="T8" s="354" t="s">
        <v>117</v>
      </c>
      <c r="U8" s="348">
        <f>Schedule!Q27</f>
        <v>0</v>
      </c>
      <c r="V8" s="349">
        <f>Schedule!R27</f>
        <v>0</v>
      </c>
      <c r="W8" s="349">
        <f>Schedule!S27</f>
        <v>0</v>
      </c>
      <c r="X8" s="349">
        <f>Schedule!T27</f>
        <v>0</v>
      </c>
      <c r="Y8" s="349">
        <f>Schedule!U27</f>
        <v>0</v>
      </c>
      <c r="Z8" s="349">
        <f>Schedule!V27</f>
        <v>0</v>
      </c>
      <c r="AA8" s="349">
        <f>Schedule!W27</f>
        <v>0</v>
      </c>
      <c r="AB8" s="349">
        <f>Schedule!X27</f>
        <v>0</v>
      </c>
      <c r="AC8" s="349">
        <f>Schedule!Y27</f>
        <v>0</v>
      </c>
      <c r="AD8" s="355">
        <f t="shared" ref="AD8:AD11" si="0">SUM(U8:AC8)</f>
        <v>0</v>
      </c>
    </row>
    <row r="9" spans="1:31" ht="17.25" customHeight="1" thickTop="1" thickBot="1" x14ac:dyDescent="0.25">
      <c r="S9" s="537"/>
      <c r="T9" s="356" t="s">
        <v>118</v>
      </c>
      <c r="U9" s="348">
        <f>Schedule!Q28</f>
        <v>0</v>
      </c>
      <c r="V9" s="349">
        <f>Schedule!R28</f>
        <v>0</v>
      </c>
      <c r="W9" s="349">
        <f>Schedule!S28</f>
        <v>0</v>
      </c>
      <c r="X9" s="349">
        <f>Schedule!T28</f>
        <v>0</v>
      </c>
      <c r="Y9" s="349">
        <f>Schedule!U28</f>
        <v>0</v>
      </c>
      <c r="Z9" s="349">
        <f>Schedule!V28</f>
        <v>0</v>
      </c>
      <c r="AA9" s="349">
        <f>Schedule!W28</f>
        <v>0</v>
      </c>
      <c r="AB9" s="349">
        <f>Schedule!X28</f>
        <v>0</v>
      </c>
      <c r="AC9" s="349">
        <f>Schedule!Y28</f>
        <v>0</v>
      </c>
      <c r="AD9" s="355">
        <f t="shared" si="0"/>
        <v>0</v>
      </c>
    </row>
    <row r="10" spans="1:31" ht="17.25" customHeight="1" thickTop="1" thickBot="1" x14ac:dyDescent="0.3">
      <c r="A10" s="539" t="s">
        <v>180</v>
      </c>
      <c r="B10" s="540"/>
      <c r="C10" s="540"/>
      <c r="D10" s="540"/>
      <c r="E10" s="540"/>
      <c r="F10" s="540"/>
      <c r="G10" s="541"/>
      <c r="J10" s="539" t="s">
        <v>179</v>
      </c>
      <c r="K10" s="540"/>
      <c r="L10" s="540"/>
      <c r="M10" s="540"/>
      <c r="N10" s="540"/>
      <c r="O10" s="540"/>
      <c r="P10" s="541"/>
      <c r="S10" s="537"/>
      <c r="T10" s="357" t="s">
        <v>119</v>
      </c>
      <c r="U10" s="348">
        <f>Schedule!Q29</f>
        <v>0</v>
      </c>
      <c r="V10" s="349">
        <f>Schedule!R29</f>
        <v>0</v>
      </c>
      <c r="W10" s="349">
        <f>Schedule!S29</f>
        <v>0</v>
      </c>
      <c r="X10" s="349">
        <f>Schedule!T29</f>
        <v>0</v>
      </c>
      <c r="Y10" s="349">
        <f>Schedule!U29</f>
        <v>0</v>
      </c>
      <c r="Z10" s="349">
        <f>Schedule!V29</f>
        <v>0</v>
      </c>
      <c r="AA10" s="349">
        <f>Schedule!W29</f>
        <v>0</v>
      </c>
      <c r="AB10" s="349">
        <f>Schedule!X29</f>
        <v>0</v>
      </c>
      <c r="AC10" s="349">
        <f>Schedule!Y29</f>
        <v>0</v>
      </c>
      <c r="AD10" s="358">
        <f t="shared" si="0"/>
        <v>0</v>
      </c>
    </row>
    <row r="11" spans="1:31" ht="27.75" customHeight="1" thickTop="1" thickBot="1" x14ac:dyDescent="0.25">
      <c r="A11" s="359" t="s">
        <v>77</v>
      </c>
      <c r="B11" s="343" t="s">
        <v>81</v>
      </c>
      <c r="C11" s="343" t="s">
        <v>19</v>
      </c>
      <c r="D11" s="343" t="s">
        <v>63</v>
      </c>
      <c r="E11" s="343" t="s">
        <v>18</v>
      </c>
      <c r="F11" s="343" t="s">
        <v>67</v>
      </c>
      <c r="G11" s="360" t="s">
        <v>70</v>
      </c>
      <c r="J11" s="361" t="s">
        <v>77</v>
      </c>
      <c r="K11" s="362" t="s">
        <v>81</v>
      </c>
      <c r="L11" s="362" t="s">
        <v>19</v>
      </c>
      <c r="M11" s="362" t="s">
        <v>63</v>
      </c>
      <c r="N11" s="362" t="s">
        <v>18</v>
      </c>
      <c r="O11" s="362" t="s">
        <v>67</v>
      </c>
      <c r="P11" s="363" t="s">
        <v>70</v>
      </c>
      <c r="S11" s="538"/>
      <c r="T11" s="364"/>
      <c r="U11" s="365">
        <f>SUM(U7:U10)</f>
        <v>0</v>
      </c>
      <c r="V11" s="366">
        <f t="shared" ref="V11:AC11" si="1">SUM(V7:V10)</f>
        <v>1</v>
      </c>
      <c r="W11" s="366">
        <f t="shared" si="1"/>
        <v>1</v>
      </c>
      <c r="X11" s="366">
        <f t="shared" si="1"/>
        <v>0</v>
      </c>
      <c r="Y11" s="366">
        <f t="shared" si="1"/>
        <v>0</v>
      </c>
      <c r="Z11" s="366">
        <f t="shared" si="1"/>
        <v>0</v>
      </c>
      <c r="AA11" s="366">
        <f t="shared" si="1"/>
        <v>0</v>
      </c>
      <c r="AB11" s="366">
        <f t="shared" si="1"/>
        <v>0</v>
      </c>
      <c r="AC11" s="366">
        <f t="shared" si="1"/>
        <v>1</v>
      </c>
      <c r="AD11" s="367">
        <f t="shared" si="0"/>
        <v>3</v>
      </c>
      <c r="AE11" s="368" t="str">
        <f>IF(SUM(AD7:AD10)=AD11,"",SUM(AD7:AD10))</f>
        <v/>
      </c>
    </row>
    <row r="12" spans="1:31" ht="17.25" customHeight="1" thickTop="1" x14ac:dyDescent="0.2">
      <c r="A12" s="536" t="s">
        <v>20</v>
      </c>
      <c r="B12" s="369" t="s">
        <v>79</v>
      </c>
      <c r="C12" s="369">
        <f>Schedule!D26</f>
        <v>0</v>
      </c>
      <c r="D12" s="369">
        <f>Schedule!E26</f>
        <v>0</v>
      </c>
      <c r="E12" s="369">
        <f>Schedule!F26</f>
        <v>0</v>
      </c>
      <c r="F12" s="369">
        <f>Schedule!G26</f>
        <v>0</v>
      </c>
      <c r="G12" s="369">
        <f>Schedule!H26</f>
        <v>0</v>
      </c>
      <c r="J12" s="536" t="s">
        <v>20</v>
      </c>
      <c r="K12" s="369" t="s">
        <v>79</v>
      </c>
      <c r="L12" s="369">
        <f>Schedule!D50</f>
        <v>0</v>
      </c>
      <c r="M12" s="369">
        <f>Schedule!E50</f>
        <v>0</v>
      </c>
      <c r="N12" s="369">
        <f>Schedule!F50</f>
        <v>0</v>
      </c>
      <c r="O12" s="369">
        <f>Schedule!G50</f>
        <v>0</v>
      </c>
      <c r="P12" s="369">
        <f>Schedule!H50</f>
        <v>0</v>
      </c>
      <c r="S12" s="542" t="s">
        <v>63</v>
      </c>
      <c r="T12" s="370" t="s">
        <v>116</v>
      </c>
      <c r="U12" s="371">
        <f>Schedule!Q31</f>
        <v>0</v>
      </c>
      <c r="V12" s="371">
        <f>Schedule!R31</f>
        <v>0</v>
      </c>
      <c r="W12" s="371">
        <f>Schedule!S31</f>
        <v>0</v>
      </c>
      <c r="X12" s="371">
        <f>Schedule!T31</f>
        <v>0</v>
      </c>
      <c r="Y12" s="371">
        <f>Schedule!U31</f>
        <v>0</v>
      </c>
      <c r="Z12" s="371">
        <f>Schedule!V31</f>
        <v>0</v>
      </c>
      <c r="AA12" s="371">
        <f>Schedule!W31</f>
        <v>0</v>
      </c>
      <c r="AB12" s="371">
        <f>Schedule!X31</f>
        <v>0</v>
      </c>
      <c r="AC12" s="371">
        <f>Schedule!Y31</f>
        <v>0</v>
      </c>
      <c r="AD12" s="372">
        <f>SUM(U12:AC12)</f>
        <v>0</v>
      </c>
    </row>
    <row r="13" spans="1:31" ht="17.25" customHeight="1" x14ac:dyDescent="0.2">
      <c r="A13" s="537"/>
      <c r="B13" s="373" t="s">
        <v>56</v>
      </c>
      <c r="C13" s="373">
        <f>Schedule!D27</f>
        <v>1</v>
      </c>
      <c r="D13" s="373">
        <f>Schedule!E27</f>
        <v>0</v>
      </c>
      <c r="E13" s="373">
        <f>Schedule!F27</f>
        <v>0</v>
      </c>
      <c r="F13" s="373">
        <f>Schedule!G27</f>
        <v>0</v>
      </c>
      <c r="G13" s="373">
        <f>Schedule!H27</f>
        <v>0</v>
      </c>
      <c r="J13" s="537"/>
      <c r="K13" s="373" t="s">
        <v>56</v>
      </c>
      <c r="L13" s="373">
        <f>Schedule!D51</f>
        <v>3</v>
      </c>
      <c r="M13" s="373">
        <f>Schedule!E51</f>
        <v>0</v>
      </c>
      <c r="N13" s="373">
        <f>Schedule!F51</f>
        <v>0</v>
      </c>
      <c r="O13" s="373">
        <f>Schedule!G51</f>
        <v>0</v>
      </c>
      <c r="P13" s="373">
        <f>Schedule!H51</f>
        <v>0</v>
      </c>
      <c r="S13" s="543"/>
      <c r="T13" s="354" t="s">
        <v>117</v>
      </c>
      <c r="U13" s="374">
        <f>Schedule!Q32</f>
        <v>0</v>
      </c>
      <c r="V13" s="374">
        <f>Schedule!R32</f>
        <v>0</v>
      </c>
      <c r="W13" s="374">
        <f>Schedule!S32</f>
        <v>0</v>
      </c>
      <c r="X13" s="374">
        <f>Schedule!T32</f>
        <v>0</v>
      </c>
      <c r="Y13" s="374">
        <f>Schedule!U32</f>
        <v>0</v>
      </c>
      <c r="Z13" s="374">
        <f>Schedule!V32</f>
        <v>0</v>
      </c>
      <c r="AA13" s="374">
        <f>Schedule!W32</f>
        <v>0</v>
      </c>
      <c r="AB13" s="374">
        <f>Schedule!X32</f>
        <v>0</v>
      </c>
      <c r="AC13" s="374">
        <f>Schedule!Y32</f>
        <v>0</v>
      </c>
      <c r="AD13" s="375">
        <f t="shared" ref="AD13:AD16" si="2">SUM(U13:AC13)</f>
        <v>0</v>
      </c>
    </row>
    <row r="14" spans="1:31" ht="17.25" customHeight="1" x14ac:dyDescent="0.2">
      <c r="A14" s="537"/>
      <c r="B14" s="376" t="s">
        <v>60</v>
      </c>
      <c r="C14" s="373">
        <f>Schedule!D28</f>
        <v>0</v>
      </c>
      <c r="D14" s="373">
        <f>Schedule!E28</f>
        <v>0</v>
      </c>
      <c r="E14" s="373">
        <f>Schedule!F28</f>
        <v>0</v>
      </c>
      <c r="F14" s="373">
        <f>Schedule!G28</f>
        <v>0</v>
      </c>
      <c r="G14" s="373">
        <f>Schedule!H28</f>
        <v>0</v>
      </c>
      <c r="J14" s="537"/>
      <c r="K14" s="376" t="s">
        <v>60</v>
      </c>
      <c r="L14" s="373">
        <f>Schedule!D52</f>
        <v>0</v>
      </c>
      <c r="M14" s="373">
        <f>Schedule!E52</f>
        <v>0</v>
      </c>
      <c r="N14" s="373">
        <f>Schedule!F52</f>
        <v>0</v>
      </c>
      <c r="O14" s="373">
        <f>Schedule!G52</f>
        <v>0</v>
      </c>
      <c r="P14" s="373">
        <f>Schedule!H52</f>
        <v>0</v>
      </c>
      <c r="S14" s="543"/>
      <c r="T14" s="356" t="s">
        <v>118</v>
      </c>
      <c r="U14" s="374">
        <f>Schedule!Q33</f>
        <v>0</v>
      </c>
      <c r="V14" s="374">
        <f>Schedule!R33</f>
        <v>0</v>
      </c>
      <c r="W14" s="374">
        <f>Schedule!S33</f>
        <v>0</v>
      </c>
      <c r="X14" s="374">
        <f>Schedule!T33</f>
        <v>0</v>
      </c>
      <c r="Y14" s="374">
        <f>Schedule!U33</f>
        <v>0</v>
      </c>
      <c r="Z14" s="374">
        <f>Schedule!V33</f>
        <v>0</v>
      </c>
      <c r="AA14" s="374">
        <f>Schedule!W33</f>
        <v>0</v>
      </c>
      <c r="AB14" s="374">
        <f>Schedule!X33</f>
        <v>0</v>
      </c>
      <c r="AC14" s="374">
        <f>Schedule!Y33</f>
        <v>0</v>
      </c>
      <c r="AD14" s="375">
        <f t="shared" si="2"/>
        <v>0</v>
      </c>
    </row>
    <row r="15" spans="1:31" ht="17.25" customHeight="1" thickBot="1" x14ac:dyDescent="0.25">
      <c r="A15" s="537"/>
      <c r="B15" s="377" t="s">
        <v>59</v>
      </c>
      <c r="C15" s="377">
        <f>Schedule!D29</f>
        <v>0</v>
      </c>
      <c r="D15" s="377">
        <f>Schedule!E29</f>
        <v>0</v>
      </c>
      <c r="E15" s="377">
        <f>Schedule!F29</f>
        <v>0</v>
      </c>
      <c r="F15" s="377">
        <f>Schedule!G29</f>
        <v>0</v>
      </c>
      <c r="G15" s="377">
        <f>Schedule!H29</f>
        <v>0</v>
      </c>
      <c r="J15" s="537"/>
      <c r="K15" s="377" t="s">
        <v>59</v>
      </c>
      <c r="L15" s="378">
        <f>Schedule!D53</f>
        <v>0</v>
      </c>
      <c r="M15" s="378">
        <f>Schedule!E53</f>
        <v>0</v>
      </c>
      <c r="N15" s="378">
        <f>Schedule!F53</f>
        <v>0</v>
      </c>
      <c r="O15" s="378">
        <f>Schedule!G53</f>
        <v>0</v>
      </c>
      <c r="P15" s="378">
        <f>Schedule!H53</f>
        <v>0</v>
      </c>
      <c r="S15" s="543"/>
      <c r="T15" s="357" t="s">
        <v>119</v>
      </c>
      <c r="U15" s="379">
        <f>Schedule!Q34</f>
        <v>0</v>
      </c>
      <c r="V15" s="379">
        <f>Schedule!R34</f>
        <v>0</v>
      </c>
      <c r="W15" s="379">
        <f>Schedule!S34</f>
        <v>0</v>
      </c>
      <c r="X15" s="379">
        <f>Schedule!T34</f>
        <v>0</v>
      </c>
      <c r="Y15" s="379">
        <f>Schedule!U34</f>
        <v>0</v>
      </c>
      <c r="Z15" s="379">
        <f>Schedule!V34</f>
        <v>0</v>
      </c>
      <c r="AA15" s="379">
        <f>Schedule!W34</f>
        <v>0</v>
      </c>
      <c r="AB15" s="379">
        <f>Schedule!X34</f>
        <v>0</v>
      </c>
      <c r="AC15" s="379">
        <f>Schedule!Y34</f>
        <v>0</v>
      </c>
      <c r="AD15" s="380">
        <f t="shared" si="2"/>
        <v>0</v>
      </c>
    </row>
    <row r="16" spans="1:31" ht="17.25" customHeight="1" thickTop="1" thickBot="1" x14ac:dyDescent="0.3">
      <c r="A16" s="538"/>
      <c r="B16" s="364"/>
      <c r="C16" s="381">
        <f>SUM(C12:C15)</f>
        <v>1</v>
      </c>
      <c r="D16" s="381">
        <f t="shared" ref="D16:G16" si="3">SUM(D12:D15)</f>
        <v>0</v>
      </c>
      <c r="E16" s="381">
        <f t="shared" si="3"/>
        <v>0</v>
      </c>
      <c r="F16" s="381">
        <f t="shared" si="3"/>
        <v>0</v>
      </c>
      <c r="G16" s="382">
        <f t="shared" si="3"/>
        <v>0</v>
      </c>
      <c r="H16" s="383">
        <f>SUM(C16:G16)</f>
        <v>1</v>
      </c>
      <c r="J16" s="538"/>
      <c r="K16" s="364"/>
      <c r="L16" s="381">
        <f>SUM(L12:L15)</f>
        <v>3</v>
      </c>
      <c r="M16" s="381">
        <f t="shared" ref="M16:P16" si="4">SUM(M12:M15)</f>
        <v>0</v>
      </c>
      <c r="N16" s="381">
        <f t="shared" si="4"/>
        <v>0</v>
      </c>
      <c r="O16" s="381">
        <f t="shared" si="4"/>
        <v>0</v>
      </c>
      <c r="P16" s="382">
        <f t="shared" si="4"/>
        <v>0</v>
      </c>
      <c r="Q16" s="383">
        <f>SUM(L16:P16)</f>
        <v>3</v>
      </c>
      <c r="S16" s="544"/>
      <c r="T16" s="384"/>
      <c r="U16" s="366">
        <f>SUM(U12:U15)</f>
        <v>0</v>
      </c>
      <c r="V16" s="366">
        <f t="shared" ref="V16:AC16" si="5">SUM(V12:V15)</f>
        <v>0</v>
      </c>
      <c r="W16" s="366">
        <f t="shared" si="5"/>
        <v>0</v>
      </c>
      <c r="X16" s="366">
        <f t="shared" si="5"/>
        <v>0</v>
      </c>
      <c r="Y16" s="366">
        <f t="shared" si="5"/>
        <v>0</v>
      </c>
      <c r="Z16" s="366">
        <f t="shared" si="5"/>
        <v>0</v>
      </c>
      <c r="AA16" s="366">
        <f t="shared" si="5"/>
        <v>0</v>
      </c>
      <c r="AB16" s="366">
        <f t="shared" si="5"/>
        <v>0</v>
      </c>
      <c r="AC16" s="366">
        <f t="shared" si="5"/>
        <v>0</v>
      </c>
      <c r="AD16" s="385">
        <f t="shared" si="2"/>
        <v>0</v>
      </c>
      <c r="AE16" s="386" t="str">
        <f>IF(SUM(AD12:AD15)=AD16,"",SUM(AD12:AD15))</f>
        <v/>
      </c>
    </row>
    <row r="17" spans="1:32" ht="17.25" customHeight="1" thickTop="1" x14ac:dyDescent="0.2">
      <c r="A17" s="536" t="s">
        <v>21</v>
      </c>
      <c r="B17" s="369" t="s">
        <v>79</v>
      </c>
      <c r="C17" s="369">
        <f>Schedule!D31</f>
        <v>0</v>
      </c>
      <c r="D17" s="369">
        <f>Schedule!E31</f>
        <v>0</v>
      </c>
      <c r="E17" s="369">
        <f>Schedule!F31</f>
        <v>0</v>
      </c>
      <c r="F17" s="369">
        <f>Schedule!G31</f>
        <v>0</v>
      </c>
      <c r="G17" s="369">
        <f>Schedule!H31</f>
        <v>0</v>
      </c>
      <c r="J17" s="536" t="s">
        <v>21</v>
      </c>
      <c r="K17" s="369" t="s">
        <v>79</v>
      </c>
      <c r="L17" s="369">
        <f>Schedule!D55</f>
        <v>0</v>
      </c>
      <c r="M17" s="369">
        <f>Schedule!E55</f>
        <v>0</v>
      </c>
      <c r="N17" s="369">
        <f>Schedule!F55</f>
        <v>0</v>
      </c>
      <c r="O17" s="369">
        <f>Schedule!G55</f>
        <v>0</v>
      </c>
      <c r="P17" s="369">
        <f>Schedule!H55</f>
        <v>0</v>
      </c>
      <c r="S17" s="536" t="s">
        <v>18</v>
      </c>
      <c r="T17" s="370" t="s">
        <v>116</v>
      </c>
      <c r="U17" s="371">
        <f>Schedule!Q36</f>
        <v>0</v>
      </c>
      <c r="V17" s="371">
        <f>Schedule!R36</f>
        <v>0</v>
      </c>
      <c r="W17" s="371">
        <f>Schedule!S36</f>
        <v>0</v>
      </c>
      <c r="X17" s="371">
        <f>Schedule!T36</f>
        <v>0</v>
      </c>
      <c r="Y17" s="371">
        <f>Schedule!U36</f>
        <v>0</v>
      </c>
      <c r="Z17" s="371">
        <f>Schedule!V36</f>
        <v>0</v>
      </c>
      <c r="AA17" s="371">
        <f>Schedule!W36</f>
        <v>0</v>
      </c>
      <c r="AB17" s="371">
        <f>Schedule!X36</f>
        <v>0</v>
      </c>
      <c r="AC17" s="371">
        <f>Schedule!Y36</f>
        <v>0</v>
      </c>
      <c r="AD17" s="372">
        <f>SUM(U17:AC17)</f>
        <v>0</v>
      </c>
    </row>
    <row r="18" spans="1:32" ht="17.25" customHeight="1" x14ac:dyDescent="0.2">
      <c r="A18" s="537"/>
      <c r="B18" s="373" t="s">
        <v>56</v>
      </c>
      <c r="C18" s="373">
        <f>Schedule!D32</f>
        <v>0</v>
      </c>
      <c r="D18" s="373">
        <f>Schedule!E32</f>
        <v>0</v>
      </c>
      <c r="E18" s="373">
        <f>Schedule!F32</f>
        <v>0</v>
      </c>
      <c r="F18" s="373">
        <f>Schedule!G32</f>
        <v>0</v>
      </c>
      <c r="G18" s="373">
        <f>Schedule!H32</f>
        <v>0</v>
      </c>
      <c r="J18" s="537"/>
      <c r="K18" s="373" t="s">
        <v>56</v>
      </c>
      <c r="L18" s="373">
        <f>Schedule!D56</f>
        <v>0</v>
      </c>
      <c r="M18" s="373">
        <f>Schedule!E56</f>
        <v>0</v>
      </c>
      <c r="N18" s="373">
        <f>Schedule!F56</f>
        <v>0</v>
      </c>
      <c r="O18" s="373">
        <f>Schedule!G56</f>
        <v>0</v>
      </c>
      <c r="P18" s="373">
        <f>Schedule!H56</f>
        <v>0</v>
      </c>
      <c r="S18" s="537"/>
      <c r="T18" s="354" t="s">
        <v>117</v>
      </c>
      <c r="U18" s="374">
        <f>Schedule!Q37</f>
        <v>0</v>
      </c>
      <c r="V18" s="374">
        <f>Schedule!R37</f>
        <v>0</v>
      </c>
      <c r="W18" s="374">
        <f>Schedule!S37</f>
        <v>0</v>
      </c>
      <c r="X18" s="374">
        <f>Schedule!T37</f>
        <v>0</v>
      </c>
      <c r="Y18" s="374">
        <f>Schedule!U37</f>
        <v>0</v>
      </c>
      <c r="Z18" s="374">
        <f>Schedule!V37</f>
        <v>0</v>
      </c>
      <c r="AA18" s="374">
        <f>Schedule!W37</f>
        <v>0</v>
      </c>
      <c r="AB18" s="374">
        <f>Schedule!X37</f>
        <v>0</v>
      </c>
      <c r="AC18" s="374">
        <f>Schedule!Y37</f>
        <v>0</v>
      </c>
      <c r="AD18" s="375">
        <f t="shared" ref="AD18:AD21" si="6">SUM(U18:AC18)</f>
        <v>0</v>
      </c>
    </row>
    <row r="19" spans="1:32" ht="17.25" customHeight="1" x14ac:dyDescent="0.2">
      <c r="A19" s="537"/>
      <c r="B19" s="376" t="s">
        <v>60</v>
      </c>
      <c r="C19" s="373">
        <f>Schedule!D33</f>
        <v>0</v>
      </c>
      <c r="D19" s="373">
        <f>Schedule!E33</f>
        <v>0</v>
      </c>
      <c r="E19" s="373">
        <f>Schedule!F33</f>
        <v>0</v>
      </c>
      <c r="F19" s="373">
        <f>Schedule!G33</f>
        <v>0</v>
      </c>
      <c r="G19" s="373">
        <f>Schedule!H33</f>
        <v>0</v>
      </c>
      <c r="J19" s="537"/>
      <c r="K19" s="376" t="s">
        <v>60</v>
      </c>
      <c r="L19" s="373">
        <f>Schedule!D57</f>
        <v>0</v>
      </c>
      <c r="M19" s="373">
        <f>Schedule!E57</f>
        <v>0</v>
      </c>
      <c r="N19" s="373">
        <f>Schedule!F57</f>
        <v>0</v>
      </c>
      <c r="O19" s="373">
        <f>Schedule!G57</f>
        <v>0</v>
      </c>
      <c r="P19" s="373">
        <f>Schedule!H57</f>
        <v>0</v>
      </c>
      <c r="S19" s="537"/>
      <c r="T19" s="356" t="s">
        <v>118</v>
      </c>
      <c r="U19" s="374">
        <f>Schedule!Q38</f>
        <v>0</v>
      </c>
      <c r="V19" s="374">
        <f>Schedule!R38</f>
        <v>0</v>
      </c>
      <c r="W19" s="374">
        <f>Schedule!S38</f>
        <v>0</v>
      </c>
      <c r="X19" s="374">
        <f>Schedule!T38</f>
        <v>0</v>
      </c>
      <c r="Y19" s="374">
        <f>Schedule!U38</f>
        <v>0</v>
      </c>
      <c r="Z19" s="374">
        <f>Schedule!V38</f>
        <v>0</v>
      </c>
      <c r="AA19" s="374">
        <f>Schedule!W38</f>
        <v>0</v>
      </c>
      <c r="AB19" s="374">
        <f>Schedule!X38</f>
        <v>0</v>
      </c>
      <c r="AC19" s="374">
        <f>Schedule!Y38</f>
        <v>0</v>
      </c>
      <c r="AD19" s="375">
        <f t="shared" si="6"/>
        <v>0</v>
      </c>
    </row>
    <row r="20" spans="1:32" ht="17.25" customHeight="1" thickBot="1" x14ac:dyDescent="0.25">
      <c r="A20" s="537"/>
      <c r="B20" s="377" t="s">
        <v>59</v>
      </c>
      <c r="C20" s="377">
        <f>Schedule!D34</f>
        <v>0</v>
      </c>
      <c r="D20" s="377">
        <f>Schedule!E34</f>
        <v>0</v>
      </c>
      <c r="E20" s="377">
        <f>Schedule!F34</f>
        <v>0</v>
      </c>
      <c r="F20" s="377">
        <f>Schedule!G34</f>
        <v>0</v>
      </c>
      <c r="G20" s="377">
        <f>Schedule!H34</f>
        <v>0</v>
      </c>
      <c r="J20" s="537"/>
      <c r="K20" s="377" t="s">
        <v>59</v>
      </c>
      <c r="L20" s="378">
        <f>Schedule!D58</f>
        <v>0</v>
      </c>
      <c r="M20" s="378">
        <f>Schedule!E58</f>
        <v>0</v>
      </c>
      <c r="N20" s="378">
        <f>Schedule!F58</f>
        <v>0</v>
      </c>
      <c r="O20" s="378">
        <f>Schedule!G58</f>
        <v>0</v>
      </c>
      <c r="P20" s="378">
        <f>Schedule!H58</f>
        <v>0</v>
      </c>
      <c r="S20" s="537"/>
      <c r="T20" s="357" t="s">
        <v>119</v>
      </c>
      <c r="U20" s="379">
        <f>Schedule!Q39</f>
        <v>0</v>
      </c>
      <c r="V20" s="379">
        <f>Schedule!R39</f>
        <v>0</v>
      </c>
      <c r="W20" s="379">
        <f>Schedule!S39</f>
        <v>0</v>
      </c>
      <c r="X20" s="379">
        <f>Schedule!T39</f>
        <v>0</v>
      </c>
      <c r="Y20" s="379">
        <f>Schedule!U39</f>
        <v>0</v>
      </c>
      <c r="Z20" s="379">
        <f>Schedule!V39</f>
        <v>0</v>
      </c>
      <c r="AA20" s="379">
        <f>Schedule!W39</f>
        <v>0</v>
      </c>
      <c r="AB20" s="379">
        <f>Schedule!X39</f>
        <v>0</v>
      </c>
      <c r="AC20" s="379">
        <f>Schedule!Y39</f>
        <v>0</v>
      </c>
      <c r="AD20" s="387">
        <f t="shared" si="6"/>
        <v>0</v>
      </c>
    </row>
    <row r="21" spans="1:32" ht="17.25" customHeight="1" thickTop="1" thickBot="1" x14ac:dyDescent="0.3">
      <c r="A21" s="538"/>
      <c r="B21" s="364"/>
      <c r="C21" s="381">
        <f>SUM(C17:C20)</f>
        <v>0</v>
      </c>
      <c r="D21" s="381">
        <f t="shared" ref="D21:G21" si="7">SUM(D17:D20)</f>
        <v>0</v>
      </c>
      <c r="E21" s="381">
        <f t="shared" si="7"/>
        <v>0</v>
      </c>
      <c r="F21" s="381">
        <f t="shared" si="7"/>
        <v>0</v>
      </c>
      <c r="G21" s="382">
        <f t="shared" si="7"/>
        <v>0</v>
      </c>
      <c r="H21" s="383">
        <f>SUM(C21:G21)</f>
        <v>0</v>
      </c>
      <c r="J21" s="538"/>
      <c r="K21" s="364"/>
      <c r="L21" s="381">
        <f>SUM(L17:L20)</f>
        <v>0</v>
      </c>
      <c r="M21" s="381">
        <f t="shared" ref="M21:P21" si="8">SUM(M17:M20)</f>
        <v>0</v>
      </c>
      <c r="N21" s="381">
        <f t="shared" si="8"/>
        <v>0</v>
      </c>
      <c r="O21" s="381">
        <f t="shared" si="8"/>
        <v>0</v>
      </c>
      <c r="P21" s="382">
        <f t="shared" si="8"/>
        <v>0</v>
      </c>
      <c r="Q21" s="383">
        <f>SUM(L21:P21)</f>
        <v>0</v>
      </c>
      <c r="S21" s="538"/>
      <c r="T21" s="384"/>
      <c r="U21" s="366">
        <f>SUM(U17:U20)</f>
        <v>0</v>
      </c>
      <c r="V21" s="366">
        <f t="shared" ref="V21:AC21" si="9">SUM(V17:V20)</f>
        <v>0</v>
      </c>
      <c r="W21" s="366">
        <f t="shared" si="9"/>
        <v>0</v>
      </c>
      <c r="X21" s="366">
        <f t="shared" si="9"/>
        <v>0</v>
      </c>
      <c r="Y21" s="366">
        <f t="shared" si="9"/>
        <v>0</v>
      </c>
      <c r="Z21" s="366">
        <f t="shared" si="9"/>
        <v>0</v>
      </c>
      <c r="AA21" s="366">
        <f t="shared" si="9"/>
        <v>0</v>
      </c>
      <c r="AB21" s="366">
        <f t="shared" si="9"/>
        <v>0</v>
      </c>
      <c r="AC21" s="366">
        <f t="shared" si="9"/>
        <v>0</v>
      </c>
      <c r="AD21" s="385">
        <f t="shared" si="6"/>
        <v>0</v>
      </c>
      <c r="AE21" s="386" t="str">
        <f>IF(SUM(AD17:AD20)=AD21,"",SUM(AD17:AD20))</f>
        <v/>
      </c>
    </row>
    <row r="22" spans="1:32" ht="17.25" customHeight="1" thickTop="1" x14ac:dyDescent="0.2">
      <c r="A22" s="536" t="s">
        <v>22</v>
      </c>
      <c r="B22" s="369" t="s">
        <v>79</v>
      </c>
      <c r="C22" s="369">
        <f>Schedule!D36</f>
        <v>0</v>
      </c>
      <c r="D22" s="369">
        <f>Schedule!E36</f>
        <v>0</v>
      </c>
      <c r="E22" s="369">
        <f>Schedule!F36</f>
        <v>0</v>
      </c>
      <c r="F22" s="369">
        <f>Schedule!G36</f>
        <v>0</v>
      </c>
      <c r="G22" s="369">
        <f>Schedule!H36</f>
        <v>0</v>
      </c>
      <c r="J22" s="536" t="s">
        <v>22</v>
      </c>
      <c r="K22" s="369" t="s">
        <v>79</v>
      </c>
      <c r="L22" s="369">
        <f>Schedule!D60</f>
        <v>0</v>
      </c>
      <c r="M22" s="369">
        <f>Schedule!E60</f>
        <v>0</v>
      </c>
      <c r="N22" s="369">
        <f>Schedule!F60</f>
        <v>0</v>
      </c>
      <c r="O22" s="369">
        <f>Schedule!G60</f>
        <v>0</v>
      </c>
      <c r="P22" s="369">
        <f>Schedule!H60</f>
        <v>0</v>
      </c>
      <c r="S22" s="536" t="s">
        <v>67</v>
      </c>
      <c r="T22" s="370" t="s">
        <v>116</v>
      </c>
      <c r="U22" s="371">
        <f>Schedule!Q41</f>
        <v>0</v>
      </c>
      <c r="V22" s="371">
        <f>Schedule!R41</f>
        <v>0</v>
      </c>
      <c r="W22" s="371">
        <f>Schedule!S41</f>
        <v>0</v>
      </c>
      <c r="X22" s="371">
        <f>Schedule!T41</f>
        <v>0</v>
      </c>
      <c r="Y22" s="371">
        <f>Schedule!U41</f>
        <v>0</v>
      </c>
      <c r="Z22" s="371">
        <f>Schedule!V41</f>
        <v>0</v>
      </c>
      <c r="AA22" s="371">
        <f>Schedule!W41</f>
        <v>0</v>
      </c>
      <c r="AB22" s="371">
        <f>Schedule!X41</f>
        <v>0</v>
      </c>
      <c r="AC22" s="371">
        <f>Schedule!Y41</f>
        <v>0</v>
      </c>
      <c r="AD22" s="372">
        <f>SUM(U22:AC22)</f>
        <v>0</v>
      </c>
    </row>
    <row r="23" spans="1:32" ht="17.25" customHeight="1" x14ac:dyDescent="0.2">
      <c r="A23" s="537"/>
      <c r="B23" s="373" t="s">
        <v>56</v>
      </c>
      <c r="C23" s="373">
        <f>Schedule!D37</f>
        <v>0</v>
      </c>
      <c r="D23" s="373">
        <f>Schedule!E37</f>
        <v>0</v>
      </c>
      <c r="E23" s="373">
        <f>Schedule!F37</f>
        <v>0</v>
      </c>
      <c r="F23" s="373">
        <f>Schedule!G37</f>
        <v>0</v>
      </c>
      <c r="G23" s="373">
        <f>Schedule!H37</f>
        <v>0</v>
      </c>
      <c r="J23" s="537"/>
      <c r="K23" s="373" t="s">
        <v>56</v>
      </c>
      <c r="L23" s="373">
        <f>Schedule!D61</f>
        <v>0</v>
      </c>
      <c r="M23" s="373">
        <f>Schedule!E61</f>
        <v>0</v>
      </c>
      <c r="N23" s="373">
        <f>Schedule!F61</f>
        <v>0</v>
      </c>
      <c r="O23" s="373">
        <f>Schedule!G61</f>
        <v>0</v>
      </c>
      <c r="P23" s="373">
        <f>Schedule!H61</f>
        <v>0</v>
      </c>
      <c r="S23" s="537"/>
      <c r="T23" s="347" t="s">
        <v>117</v>
      </c>
      <c r="U23" s="374">
        <f>Schedule!Q42</f>
        <v>0</v>
      </c>
      <c r="V23" s="374">
        <f>Schedule!R42</f>
        <v>0</v>
      </c>
      <c r="W23" s="374">
        <f>Schedule!S42</f>
        <v>0</v>
      </c>
      <c r="X23" s="374">
        <f>Schedule!T42</f>
        <v>0</v>
      </c>
      <c r="Y23" s="374">
        <f>Schedule!U42</f>
        <v>0</v>
      </c>
      <c r="Z23" s="374">
        <f>Schedule!V42</f>
        <v>0</v>
      </c>
      <c r="AA23" s="374">
        <f>Schedule!W42</f>
        <v>0</v>
      </c>
      <c r="AB23" s="374">
        <f>Schedule!X42</f>
        <v>0</v>
      </c>
      <c r="AC23" s="374">
        <f>Schedule!Y42</f>
        <v>0</v>
      </c>
      <c r="AD23" s="375">
        <f t="shared" ref="AD23:AD26" si="10">SUM(U23:AC23)</f>
        <v>0</v>
      </c>
    </row>
    <row r="24" spans="1:32" ht="17.25" customHeight="1" x14ac:dyDescent="0.2">
      <c r="A24" s="537"/>
      <c r="B24" s="376" t="s">
        <v>60</v>
      </c>
      <c r="C24" s="373">
        <f>Schedule!D38</f>
        <v>0</v>
      </c>
      <c r="D24" s="373">
        <f>Schedule!E38</f>
        <v>0</v>
      </c>
      <c r="E24" s="373">
        <f>Schedule!F38</f>
        <v>0</v>
      </c>
      <c r="F24" s="373">
        <f>Schedule!G38</f>
        <v>0</v>
      </c>
      <c r="G24" s="373">
        <f>Schedule!H38</f>
        <v>0</v>
      </c>
      <c r="J24" s="537"/>
      <c r="K24" s="376" t="s">
        <v>60</v>
      </c>
      <c r="L24" s="373">
        <f>Schedule!D62</f>
        <v>0</v>
      </c>
      <c r="M24" s="373">
        <f>Schedule!E62</f>
        <v>0</v>
      </c>
      <c r="N24" s="373">
        <f>Schedule!F62</f>
        <v>0</v>
      </c>
      <c r="O24" s="373">
        <f>Schedule!G62</f>
        <v>0</v>
      </c>
      <c r="P24" s="373">
        <f>Schedule!H62</f>
        <v>0</v>
      </c>
      <c r="S24" s="537"/>
      <c r="T24" s="347" t="s">
        <v>118</v>
      </c>
      <c r="U24" s="374">
        <f>Schedule!Q43</f>
        <v>0</v>
      </c>
      <c r="V24" s="374">
        <f>Schedule!R43</f>
        <v>0</v>
      </c>
      <c r="W24" s="374">
        <f>Schedule!S43</f>
        <v>0</v>
      </c>
      <c r="X24" s="374">
        <f>Schedule!T43</f>
        <v>0</v>
      </c>
      <c r="Y24" s="374">
        <f>Schedule!U43</f>
        <v>0</v>
      </c>
      <c r="Z24" s="374">
        <f>Schedule!V43</f>
        <v>0</v>
      </c>
      <c r="AA24" s="374">
        <f>Schedule!W43</f>
        <v>0</v>
      </c>
      <c r="AB24" s="374">
        <f>Schedule!X43</f>
        <v>0</v>
      </c>
      <c r="AC24" s="374">
        <f>Schedule!Y43</f>
        <v>0</v>
      </c>
      <c r="AD24" s="375">
        <f t="shared" si="10"/>
        <v>0</v>
      </c>
    </row>
    <row r="25" spans="1:32" ht="17.25" customHeight="1" thickBot="1" x14ac:dyDescent="0.25">
      <c r="A25" s="537"/>
      <c r="B25" s="377" t="s">
        <v>59</v>
      </c>
      <c r="C25" s="377">
        <f>Schedule!D39</f>
        <v>0</v>
      </c>
      <c r="D25" s="377">
        <f>Schedule!E39</f>
        <v>0</v>
      </c>
      <c r="E25" s="377">
        <f>Schedule!F39</f>
        <v>0</v>
      </c>
      <c r="F25" s="377">
        <f>Schedule!G39</f>
        <v>0</v>
      </c>
      <c r="G25" s="377">
        <f>Schedule!H39</f>
        <v>0</v>
      </c>
      <c r="J25" s="537"/>
      <c r="K25" s="377" t="s">
        <v>59</v>
      </c>
      <c r="L25" s="378">
        <f>Schedule!D63</f>
        <v>0</v>
      </c>
      <c r="M25" s="378">
        <f>Schedule!E63</f>
        <v>0</v>
      </c>
      <c r="N25" s="378">
        <f>Schedule!F63</f>
        <v>0</v>
      </c>
      <c r="O25" s="378">
        <f>Schedule!G63</f>
        <v>0</v>
      </c>
      <c r="P25" s="378">
        <f>Schedule!H63</f>
        <v>0</v>
      </c>
      <c r="S25" s="537"/>
      <c r="T25" s="347" t="s">
        <v>119</v>
      </c>
      <c r="U25" s="379">
        <f>Schedule!Q44</f>
        <v>0</v>
      </c>
      <c r="V25" s="379">
        <f>Schedule!R44</f>
        <v>0</v>
      </c>
      <c r="W25" s="379">
        <f>Schedule!S44</f>
        <v>0</v>
      </c>
      <c r="X25" s="379">
        <f>Schedule!T44</f>
        <v>0</v>
      </c>
      <c r="Y25" s="379">
        <f>Schedule!U44</f>
        <v>0</v>
      </c>
      <c r="Z25" s="379">
        <f>Schedule!V44</f>
        <v>0</v>
      </c>
      <c r="AA25" s="379">
        <f>Schedule!W44</f>
        <v>0</v>
      </c>
      <c r="AB25" s="379">
        <f>Schedule!X44</f>
        <v>0</v>
      </c>
      <c r="AC25" s="379">
        <f>Schedule!Y44</f>
        <v>0</v>
      </c>
      <c r="AD25" s="387">
        <f t="shared" si="10"/>
        <v>0</v>
      </c>
    </row>
    <row r="26" spans="1:32" ht="17.25" customHeight="1" thickTop="1" thickBot="1" x14ac:dyDescent="0.3">
      <c r="A26" s="538"/>
      <c r="B26" s="364"/>
      <c r="C26" s="381">
        <f>SUM(C22:C25)</f>
        <v>0</v>
      </c>
      <c r="D26" s="381">
        <f t="shared" ref="D26:G26" si="11">SUM(D22:D25)</f>
        <v>0</v>
      </c>
      <c r="E26" s="381">
        <f t="shared" si="11"/>
        <v>0</v>
      </c>
      <c r="F26" s="381">
        <f t="shared" si="11"/>
        <v>0</v>
      </c>
      <c r="G26" s="382">
        <f t="shared" si="11"/>
        <v>0</v>
      </c>
      <c r="H26" s="383">
        <f>SUM(C26:G26)</f>
        <v>0</v>
      </c>
      <c r="J26" s="538"/>
      <c r="K26" s="364"/>
      <c r="L26" s="381">
        <f>SUM(L22:L25)</f>
        <v>0</v>
      </c>
      <c r="M26" s="381">
        <f t="shared" ref="M26:P26" si="12">SUM(M22:M25)</f>
        <v>0</v>
      </c>
      <c r="N26" s="381">
        <f t="shared" si="12"/>
        <v>0</v>
      </c>
      <c r="O26" s="381">
        <f t="shared" si="12"/>
        <v>0</v>
      </c>
      <c r="P26" s="382">
        <f t="shared" si="12"/>
        <v>0</v>
      </c>
      <c r="Q26" s="383">
        <f>SUM(L26:P26)</f>
        <v>0</v>
      </c>
      <c r="S26" s="538"/>
      <c r="T26" s="388"/>
      <c r="U26" s="389">
        <f>SUM(U22:U25)</f>
        <v>0</v>
      </c>
      <c r="V26" s="389">
        <f t="shared" ref="V26:AC26" si="13">SUM(V22:V25)</f>
        <v>0</v>
      </c>
      <c r="W26" s="389">
        <f t="shared" si="13"/>
        <v>0</v>
      </c>
      <c r="X26" s="389">
        <f t="shared" si="13"/>
        <v>0</v>
      </c>
      <c r="Y26" s="389">
        <f t="shared" si="13"/>
        <v>0</v>
      </c>
      <c r="Z26" s="389">
        <f t="shared" si="13"/>
        <v>0</v>
      </c>
      <c r="AA26" s="389">
        <f t="shared" si="13"/>
        <v>0</v>
      </c>
      <c r="AB26" s="389">
        <f t="shared" si="13"/>
        <v>0</v>
      </c>
      <c r="AC26" s="389">
        <f t="shared" si="13"/>
        <v>0</v>
      </c>
      <c r="AD26" s="385">
        <f t="shared" si="10"/>
        <v>0</v>
      </c>
      <c r="AE26" s="386" t="str">
        <f>IF(SUM(AD22:AD25)=AD26,"",SUM(AD22:AD25))</f>
        <v/>
      </c>
    </row>
    <row r="27" spans="1:32" ht="17.25" customHeight="1" thickTop="1" x14ac:dyDescent="0.2">
      <c r="A27" s="525" t="s">
        <v>78</v>
      </c>
      <c r="B27" s="390" t="s">
        <v>79</v>
      </c>
      <c r="C27" s="390">
        <f>Schedule!D41</f>
        <v>0</v>
      </c>
      <c r="D27" s="390">
        <f>Schedule!E41</f>
        <v>0</v>
      </c>
      <c r="E27" s="390">
        <f>Schedule!F41</f>
        <v>0</v>
      </c>
      <c r="F27" s="390">
        <f>Schedule!G41</f>
        <v>0</v>
      </c>
      <c r="G27" s="390">
        <f>Schedule!H41</f>
        <v>0</v>
      </c>
      <c r="J27" s="525" t="s">
        <v>78</v>
      </c>
      <c r="K27" s="369" t="s">
        <v>79</v>
      </c>
      <c r="L27" s="391">
        <f>Schedule!D65</f>
        <v>0</v>
      </c>
      <c r="M27" s="391">
        <f>Schedule!E65</f>
        <v>0</v>
      </c>
      <c r="N27" s="391">
        <f>Schedule!F65</f>
        <v>0</v>
      </c>
      <c r="O27" s="391">
        <f>Schedule!G65</f>
        <v>0</v>
      </c>
      <c r="P27" s="391">
        <f>Schedule!H65</f>
        <v>0</v>
      </c>
      <c r="S27" s="542" t="s">
        <v>70</v>
      </c>
      <c r="T27" s="370" t="s">
        <v>116</v>
      </c>
      <c r="U27" s="371">
        <f>Schedule!Q46</f>
        <v>0</v>
      </c>
      <c r="V27" s="371">
        <f>Schedule!R46</f>
        <v>0</v>
      </c>
      <c r="W27" s="371">
        <f>Schedule!S46</f>
        <v>0</v>
      </c>
      <c r="X27" s="371">
        <f>Schedule!T46</f>
        <v>0</v>
      </c>
      <c r="Y27" s="371">
        <f>Schedule!U46</f>
        <v>0</v>
      </c>
      <c r="Z27" s="371">
        <f>Schedule!V46</f>
        <v>0</v>
      </c>
      <c r="AA27" s="371">
        <f>Schedule!W46</f>
        <v>0</v>
      </c>
      <c r="AB27" s="371">
        <f>Schedule!X46</f>
        <v>0</v>
      </c>
      <c r="AC27" s="371">
        <f>Schedule!Y46</f>
        <v>0</v>
      </c>
      <c r="AD27" s="372">
        <f>SUM(U27:AC27)</f>
        <v>0</v>
      </c>
    </row>
    <row r="28" spans="1:32" ht="15" x14ac:dyDescent="0.2">
      <c r="A28" s="526"/>
      <c r="B28" s="373" t="s">
        <v>56</v>
      </c>
      <c r="C28" s="390">
        <f>Schedule!D42</f>
        <v>0</v>
      </c>
      <c r="D28" s="390">
        <f>Schedule!E42</f>
        <v>0</v>
      </c>
      <c r="E28" s="390">
        <f>Schedule!F42</f>
        <v>0</v>
      </c>
      <c r="F28" s="390">
        <f>Schedule!G42</f>
        <v>0</v>
      </c>
      <c r="G28" s="390">
        <f>Schedule!H42</f>
        <v>0</v>
      </c>
      <c r="J28" s="526"/>
      <c r="K28" s="373" t="s">
        <v>56</v>
      </c>
      <c r="L28" s="392">
        <f>Schedule!D66</f>
        <v>0</v>
      </c>
      <c r="M28" s="392">
        <f>Schedule!E66</f>
        <v>0</v>
      </c>
      <c r="N28" s="392">
        <f>Schedule!F66</f>
        <v>0</v>
      </c>
      <c r="O28" s="392">
        <f>Schedule!G66</f>
        <v>0</v>
      </c>
      <c r="P28" s="392">
        <f>Schedule!H66</f>
        <v>0</v>
      </c>
      <c r="S28" s="543"/>
      <c r="T28" s="354" t="s">
        <v>117</v>
      </c>
      <c r="U28" s="374">
        <f>Schedule!Q47</f>
        <v>0</v>
      </c>
      <c r="V28" s="374">
        <f>Schedule!R47</f>
        <v>0</v>
      </c>
      <c r="W28" s="374">
        <f>Schedule!S47</f>
        <v>0</v>
      </c>
      <c r="X28" s="374">
        <f>Schedule!T47</f>
        <v>0</v>
      </c>
      <c r="Y28" s="374">
        <f>Schedule!U47</f>
        <v>0</v>
      </c>
      <c r="Z28" s="374">
        <f>Schedule!V47</f>
        <v>0</v>
      </c>
      <c r="AA28" s="374">
        <f>Schedule!W47</f>
        <v>0</v>
      </c>
      <c r="AB28" s="374">
        <f>Schedule!X47</f>
        <v>0</v>
      </c>
      <c r="AC28" s="374">
        <f>Schedule!Y47</f>
        <v>0</v>
      </c>
      <c r="AD28" s="375">
        <f t="shared" ref="AD28:AD31" si="14">SUM(U28:AC28)</f>
        <v>0</v>
      </c>
    </row>
    <row r="29" spans="1:32" ht="15" x14ac:dyDescent="0.2">
      <c r="A29" s="526"/>
      <c r="B29" s="376" t="s">
        <v>60</v>
      </c>
      <c r="C29" s="390">
        <f>Schedule!D43</f>
        <v>0</v>
      </c>
      <c r="D29" s="390">
        <f>Schedule!E43</f>
        <v>0</v>
      </c>
      <c r="E29" s="390">
        <f>Schedule!F43</f>
        <v>0</v>
      </c>
      <c r="F29" s="390">
        <f>Schedule!G43</f>
        <v>0</v>
      </c>
      <c r="G29" s="390">
        <f>Schedule!H43</f>
        <v>0</v>
      </c>
      <c r="J29" s="526"/>
      <c r="K29" s="376" t="s">
        <v>60</v>
      </c>
      <c r="L29" s="392">
        <f>Schedule!D67</f>
        <v>0</v>
      </c>
      <c r="M29" s="392">
        <f>Schedule!E67</f>
        <v>0</v>
      </c>
      <c r="N29" s="392">
        <f>Schedule!F67</f>
        <v>0</v>
      </c>
      <c r="O29" s="392">
        <f>Schedule!G67</f>
        <v>0</v>
      </c>
      <c r="P29" s="392">
        <f>Schedule!H67</f>
        <v>0</v>
      </c>
      <c r="S29" s="543"/>
      <c r="T29" s="356" t="s">
        <v>118</v>
      </c>
      <c r="U29" s="374">
        <f>Schedule!Q48</f>
        <v>0</v>
      </c>
      <c r="V29" s="374">
        <f>Schedule!R48</f>
        <v>0</v>
      </c>
      <c r="W29" s="374">
        <f>Schedule!S48</f>
        <v>0</v>
      </c>
      <c r="X29" s="374">
        <f>Schedule!T48</f>
        <v>0</v>
      </c>
      <c r="Y29" s="374">
        <f>Schedule!U48</f>
        <v>0</v>
      </c>
      <c r="Z29" s="374">
        <f>Schedule!V48</f>
        <v>0</v>
      </c>
      <c r="AA29" s="374">
        <f>Schedule!W48</f>
        <v>0</v>
      </c>
      <c r="AB29" s="374">
        <f>Schedule!X48</f>
        <v>0</v>
      </c>
      <c r="AC29" s="374">
        <f>Schedule!Y48</f>
        <v>0</v>
      </c>
      <c r="AD29" s="375">
        <f t="shared" si="14"/>
        <v>0</v>
      </c>
    </row>
    <row r="30" spans="1:32" ht="15.75" thickBot="1" x14ac:dyDescent="0.25">
      <c r="A30" s="526"/>
      <c r="B30" s="377" t="s">
        <v>59</v>
      </c>
      <c r="C30" s="390">
        <f>Schedule!D44</f>
        <v>0</v>
      </c>
      <c r="D30" s="390">
        <f>Schedule!E44</f>
        <v>0</v>
      </c>
      <c r="E30" s="390">
        <f>Schedule!F44</f>
        <v>0</v>
      </c>
      <c r="F30" s="390">
        <f>Schedule!G44</f>
        <v>0</v>
      </c>
      <c r="G30" s="390">
        <f>Schedule!H44</f>
        <v>0</v>
      </c>
      <c r="J30" s="526"/>
      <c r="K30" s="377" t="s">
        <v>59</v>
      </c>
      <c r="L30" s="378">
        <f>Schedule!D68</f>
        <v>0</v>
      </c>
      <c r="M30" s="378">
        <f>Schedule!E68</f>
        <v>0</v>
      </c>
      <c r="N30" s="378">
        <f>Schedule!F68</f>
        <v>0</v>
      </c>
      <c r="O30" s="378">
        <f>Schedule!G68</f>
        <v>0</v>
      </c>
      <c r="P30" s="378">
        <f>Schedule!H68</f>
        <v>0</v>
      </c>
      <c r="S30" s="543"/>
      <c r="T30" s="357" t="s">
        <v>119</v>
      </c>
      <c r="U30" s="379">
        <f>Schedule!Q49</f>
        <v>0</v>
      </c>
      <c r="V30" s="379">
        <f>Schedule!R49</f>
        <v>0</v>
      </c>
      <c r="W30" s="379">
        <f>Schedule!S49</f>
        <v>0</v>
      </c>
      <c r="X30" s="379">
        <f>Schedule!T49</f>
        <v>0</v>
      </c>
      <c r="Y30" s="379">
        <f>Schedule!U49</f>
        <v>0</v>
      </c>
      <c r="Z30" s="379">
        <f>Schedule!V49</f>
        <v>0</v>
      </c>
      <c r="AA30" s="379">
        <f>Schedule!W49</f>
        <v>0</v>
      </c>
      <c r="AB30" s="379">
        <f>Schedule!X49</f>
        <v>0</v>
      </c>
      <c r="AC30" s="379">
        <f>Schedule!Y49</f>
        <v>0</v>
      </c>
      <c r="AD30" s="387">
        <f t="shared" si="14"/>
        <v>0</v>
      </c>
    </row>
    <row r="31" spans="1:32" ht="16.5" thickTop="1" thickBot="1" x14ac:dyDescent="0.3">
      <c r="A31" s="527"/>
      <c r="B31" s="393"/>
      <c r="C31" s="394">
        <f>SUM(C27:C30)</f>
        <v>0</v>
      </c>
      <c r="D31" s="394">
        <f t="shared" ref="D31:G31" si="15">SUM(D27:D30)</f>
        <v>0</v>
      </c>
      <c r="E31" s="394">
        <f t="shared" si="15"/>
        <v>0</v>
      </c>
      <c r="F31" s="394">
        <f t="shared" si="15"/>
        <v>0</v>
      </c>
      <c r="G31" s="395">
        <f t="shared" si="15"/>
        <v>0</v>
      </c>
      <c r="H31" s="396">
        <f>SUM(C31:G31)</f>
        <v>0</v>
      </c>
      <c r="J31" s="527"/>
      <c r="K31" s="393"/>
      <c r="L31" s="394">
        <f>SUM(L27:L30)</f>
        <v>0</v>
      </c>
      <c r="M31" s="394">
        <f t="shared" ref="M31:P31" si="16">SUM(M27:M30)</f>
        <v>0</v>
      </c>
      <c r="N31" s="394">
        <f t="shared" si="16"/>
        <v>0</v>
      </c>
      <c r="O31" s="394">
        <f t="shared" si="16"/>
        <v>0</v>
      </c>
      <c r="P31" s="395">
        <f t="shared" si="16"/>
        <v>0</v>
      </c>
      <c r="Q31" s="396">
        <f>SUM(L31:P31)</f>
        <v>0</v>
      </c>
      <c r="S31" s="544"/>
      <c r="T31" s="388"/>
      <c r="U31" s="366">
        <f>SUM(U27:U30)</f>
        <v>0</v>
      </c>
      <c r="V31" s="366">
        <f t="shared" ref="V31:AC31" si="17">SUM(V27:V30)</f>
        <v>0</v>
      </c>
      <c r="W31" s="366">
        <f t="shared" si="17"/>
        <v>0</v>
      </c>
      <c r="X31" s="366">
        <f t="shared" si="17"/>
        <v>0</v>
      </c>
      <c r="Y31" s="366">
        <f t="shared" si="17"/>
        <v>0</v>
      </c>
      <c r="Z31" s="366">
        <f t="shared" si="17"/>
        <v>0</v>
      </c>
      <c r="AA31" s="366">
        <f t="shared" si="17"/>
        <v>0</v>
      </c>
      <c r="AB31" s="366">
        <f t="shared" si="17"/>
        <v>0</v>
      </c>
      <c r="AC31" s="366">
        <f t="shared" si="17"/>
        <v>0</v>
      </c>
      <c r="AD31" s="385">
        <f t="shared" si="14"/>
        <v>0</v>
      </c>
      <c r="AE31" s="386" t="str">
        <f>IF(SUM(AD27:AD30)=AD31,"",SUM(AD27:AD30))</f>
        <v/>
      </c>
    </row>
    <row r="32" spans="1:32" ht="19.5" thickTop="1" thickBot="1" x14ac:dyDescent="0.3">
      <c r="C32" s="397">
        <f>C16+C21+C26+C31</f>
        <v>1</v>
      </c>
      <c r="D32" s="397">
        <f t="shared" ref="D32:G32" si="18">D16+D21+D26+D31</f>
        <v>0</v>
      </c>
      <c r="E32" s="397">
        <f t="shared" si="18"/>
        <v>0</v>
      </c>
      <c r="F32" s="397">
        <f t="shared" si="18"/>
        <v>0</v>
      </c>
      <c r="G32" s="397">
        <f t="shared" si="18"/>
        <v>0</v>
      </c>
      <c r="H32" s="398">
        <f>SUM(C32:G32)</f>
        <v>1</v>
      </c>
      <c r="L32" s="399">
        <f>L16+L21+L26+L31</f>
        <v>3</v>
      </c>
      <c r="M32" s="399">
        <f t="shared" ref="M32:P32" si="19">M16+M21+M26+M31</f>
        <v>0</v>
      </c>
      <c r="N32" s="399">
        <f t="shared" si="19"/>
        <v>0</v>
      </c>
      <c r="O32" s="399">
        <f t="shared" si="19"/>
        <v>0</v>
      </c>
      <c r="P32" s="399">
        <f t="shared" si="19"/>
        <v>0</v>
      </c>
      <c r="Q32" s="400">
        <f>SUM(L32:P32)</f>
        <v>3</v>
      </c>
      <c r="T32" s="401"/>
      <c r="U32" s="402">
        <f>U11+U16+U21+U26+U31</f>
        <v>0</v>
      </c>
      <c r="V32" s="403">
        <f t="shared" ref="V32:AD32" si="20">V11+V16+V21+V26+V31</f>
        <v>1</v>
      </c>
      <c r="W32" s="403">
        <f t="shared" si="20"/>
        <v>1</v>
      </c>
      <c r="X32" s="403">
        <f t="shared" si="20"/>
        <v>0</v>
      </c>
      <c r="Y32" s="403">
        <f t="shared" si="20"/>
        <v>0</v>
      </c>
      <c r="Z32" s="403">
        <f t="shared" si="20"/>
        <v>0</v>
      </c>
      <c r="AA32" s="403">
        <f t="shared" si="20"/>
        <v>0</v>
      </c>
      <c r="AB32" s="403">
        <f t="shared" si="20"/>
        <v>0</v>
      </c>
      <c r="AC32" s="403">
        <f t="shared" si="20"/>
        <v>1</v>
      </c>
      <c r="AD32" s="404">
        <f t="shared" si="20"/>
        <v>3</v>
      </c>
      <c r="AE32" s="386" t="str">
        <f>IF((AD11+AD16+AD21+AD26+AD31)=AD32,"",SUM(AD11+AD16+AD21+AD26+AD31))</f>
        <v/>
      </c>
      <c r="AF32" s="405"/>
    </row>
    <row r="33" ht="15" thickTop="1" x14ac:dyDescent="0.2"/>
  </sheetData>
  <sheetProtection algorithmName="SHA-512" hashValue="VV+3MjasPhMcNIRJuFuF7JLBqtbI0wgvU5wnDOumU4KHVnzgyQ7nobpxTZMntw/v+dQVhaVZPRGdVlExV4+gDA==" saltValue="1iZCRJnj/IRJrShDwlewbw==" spinCount="100000" sheet="1" objects="1" scenarios="1"/>
  <mergeCells count="21">
    <mergeCell ref="S12:S16"/>
    <mergeCell ref="S17:S21"/>
    <mergeCell ref="S22:S26"/>
    <mergeCell ref="S27:S31"/>
    <mergeCell ref="S5:AD5"/>
    <mergeCell ref="S7:S11"/>
    <mergeCell ref="J27:J31"/>
    <mergeCell ref="A27:A31"/>
    <mergeCell ref="M6:N6"/>
    <mergeCell ref="M5:N5"/>
    <mergeCell ref="M7:N7"/>
    <mergeCell ref="C5:K5"/>
    <mergeCell ref="C6:K6"/>
    <mergeCell ref="J12:J16"/>
    <mergeCell ref="J17:J21"/>
    <mergeCell ref="J22:J26"/>
    <mergeCell ref="J10:P10"/>
    <mergeCell ref="A12:A16"/>
    <mergeCell ref="A17:A21"/>
    <mergeCell ref="A22:A26"/>
    <mergeCell ref="A10:G10"/>
  </mergeCells>
  <pageMargins left="0.25" right="0.25" top="0.75" bottom="0.75" header="0.3" footer="0.3"/>
  <pageSetup paperSize="9" scale="91" fitToWidth="2" orientation="landscape" r:id="rId1"/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L138"/>
  <sheetViews>
    <sheetView zoomScale="90" zoomScaleNormal="90" workbookViewId="0">
      <pane ySplit="3" topLeftCell="A4" activePane="bottomLeft" state="frozen"/>
      <selection pane="bottomLeft" activeCell="AF28" sqref="AF28"/>
    </sheetView>
  </sheetViews>
  <sheetFormatPr defaultRowHeight="14.25" x14ac:dyDescent="0.2"/>
  <cols>
    <col min="1" max="1" width="15.625" style="177" customWidth="1"/>
    <col min="2" max="2" width="9" style="177"/>
    <col min="3" max="3" width="16" style="177" customWidth="1"/>
    <col min="4" max="5" width="4" style="177" customWidth="1"/>
    <col min="6" max="6" width="4.75" style="177" customWidth="1"/>
    <col min="7" max="8" width="4" style="177" customWidth="1"/>
    <col min="9" max="9" width="4.75" style="177" customWidth="1"/>
    <col min="10" max="11" width="4" style="177" customWidth="1"/>
    <col min="12" max="12" width="4.75" style="177" customWidth="1"/>
    <col min="13" max="14" width="4" style="177" customWidth="1"/>
    <col min="15" max="15" width="4.75" style="177" customWidth="1"/>
    <col min="16" max="17" width="4" style="177" customWidth="1"/>
    <col min="18" max="18" width="4.75" style="177" customWidth="1"/>
    <col min="19" max="20" width="4" style="177" customWidth="1"/>
    <col min="21" max="21" width="4.75" style="177" customWidth="1"/>
    <col min="22" max="23" width="4" style="177" customWidth="1"/>
    <col min="24" max="24" width="4.75" style="177" customWidth="1"/>
    <col min="25" max="26" width="4" style="177" customWidth="1"/>
    <col min="27" max="27" width="4.75" style="177" customWidth="1"/>
    <col min="28" max="29" width="4" style="177" customWidth="1"/>
    <col min="30" max="30" width="4.75" style="177" customWidth="1"/>
    <col min="31" max="31" width="7.625" style="177" customWidth="1"/>
    <col min="32" max="34" width="9" style="177"/>
    <col min="35" max="35" width="9" style="177" hidden="1" customWidth="1"/>
    <col min="36" max="36" width="19.625" style="177" hidden="1" customWidth="1"/>
    <col min="37" max="39" width="0" style="177" hidden="1" customWidth="1"/>
    <col min="40" max="16384" width="9" style="177"/>
  </cols>
  <sheetData>
    <row r="1" spans="1:38" ht="33" customHeight="1" thickBot="1" x14ac:dyDescent="0.25">
      <c r="A1" s="269" t="s">
        <v>27</v>
      </c>
      <c r="B1" s="573" t="str">
        <f>IF('Sum Res'!C4="","",'Sum Res'!C4)</f>
        <v/>
      </c>
      <c r="C1" s="573"/>
      <c r="D1" s="576" t="s">
        <v>84</v>
      </c>
      <c r="E1" s="577"/>
      <c r="F1" s="577"/>
      <c r="G1" s="577"/>
      <c r="H1" s="577"/>
      <c r="I1" s="577"/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577"/>
      <c r="W1" s="577"/>
      <c r="X1" s="577"/>
      <c r="Y1" s="577"/>
      <c r="Z1" s="577"/>
      <c r="AA1" s="577"/>
      <c r="AB1" s="577"/>
      <c r="AC1" s="577"/>
      <c r="AD1" s="578"/>
      <c r="AE1" s="570" t="s">
        <v>13</v>
      </c>
      <c r="AF1" s="560" t="s">
        <v>31</v>
      </c>
    </row>
    <row r="2" spans="1:38" ht="39.75" customHeight="1" thickBot="1" x14ac:dyDescent="0.25">
      <c r="A2" s="269" t="s">
        <v>58</v>
      </c>
      <c r="B2" s="574" t="str">
        <f>IF(APPNAME="","",APPNAME)</f>
        <v/>
      </c>
      <c r="C2" s="575"/>
      <c r="D2" s="567" t="s">
        <v>3</v>
      </c>
      <c r="E2" s="568"/>
      <c r="F2" s="569"/>
      <c r="G2" s="567" t="s">
        <v>64</v>
      </c>
      <c r="H2" s="568"/>
      <c r="I2" s="569"/>
      <c r="J2" s="567" t="s">
        <v>5</v>
      </c>
      <c r="K2" s="568"/>
      <c r="L2" s="569"/>
      <c r="M2" s="567" t="s">
        <v>6</v>
      </c>
      <c r="N2" s="568"/>
      <c r="O2" s="569"/>
      <c r="P2" s="567" t="s">
        <v>7</v>
      </c>
      <c r="Q2" s="568"/>
      <c r="R2" s="569"/>
      <c r="S2" s="567" t="s">
        <v>8</v>
      </c>
      <c r="T2" s="568"/>
      <c r="U2" s="569"/>
      <c r="V2" s="567" t="s">
        <v>9</v>
      </c>
      <c r="W2" s="568"/>
      <c r="X2" s="569"/>
      <c r="Y2" s="567" t="s">
        <v>10</v>
      </c>
      <c r="Z2" s="568"/>
      <c r="AA2" s="569"/>
      <c r="AB2" s="567" t="s">
        <v>11</v>
      </c>
      <c r="AC2" s="568"/>
      <c r="AD2" s="569"/>
      <c r="AE2" s="571"/>
      <c r="AF2" s="561"/>
    </row>
    <row r="3" spans="1:38" ht="20.25" customHeight="1" thickBot="1" x14ac:dyDescent="0.25">
      <c r="A3" s="548" t="s">
        <v>121</v>
      </c>
      <c r="B3" s="549"/>
      <c r="C3" s="157"/>
      <c r="D3" s="270" t="s">
        <v>83</v>
      </c>
      <c r="E3" s="271" t="s">
        <v>85</v>
      </c>
      <c r="F3" s="272" t="s">
        <v>86</v>
      </c>
      <c r="G3" s="270" t="s">
        <v>83</v>
      </c>
      <c r="H3" s="271" t="s">
        <v>85</v>
      </c>
      <c r="I3" s="272" t="s">
        <v>86</v>
      </c>
      <c r="J3" s="270" t="s">
        <v>83</v>
      </c>
      <c r="K3" s="271" t="s">
        <v>85</v>
      </c>
      <c r="L3" s="272" t="s">
        <v>86</v>
      </c>
      <c r="M3" s="270" t="s">
        <v>83</v>
      </c>
      <c r="N3" s="271" t="s">
        <v>85</v>
      </c>
      <c r="O3" s="272" t="s">
        <v>86</v>
      </c>
      <c r="P3" s="270" t="s">
        <v>83</v>
      </c>
      <c r="Q3" s="271" t="s">
        <v>85</v>
      </c>
      <c r="R3" s="272" t="s">
        <v>86</v>
      </c>
      <c r="S3" s="270" t="s">
        <v>83</v>
      </c>
      <c r="T3" s="271" t="s">
        <v>85</v>
      </c>
      <c r="U3" s="272" t="s">
        <v>86</v>
      </c>
      <c r="V3" s="270" t="s">
        <v>83</v>
      </c>
      <c r="W3" s="271" t="s">
        <v>85</v>
      </c>
      <c r="X3" s="272" t="s">
        <v>86</v>
      </c>
      <c r="Y3" s="270" t="s">
        <v>83</v>
      </c>
      <c r="Z3" s="271" t="s">
        <v>85</v>
      </c>
      <c r="AA3" s="272" t="s">
        <v>86</v>
      </c>
      <c r="AB3" s="270" t="s">
        <v>83</v>
      </c>
      <c r="AC3" s="271" t="s">
        <v>85</v>
      </c>
      <c r="AD3" s="272" t="s">
        <v>86</v>
      </c>
      <c r="AE3" s="572"/>
      <c r="AF3" s="562"/>
    </row>
    <row r="4" spans="1:38" ht="18" customHeight="1" thickBot="1" x14ac:dyDescent="0.25">
      <c r="A4" s="269" t="s">
        <v>130</v>
      </c>
      <c r="B4" s="579" t="str">
        <f>"Embank."</f>
        <v>Embank.</v>
      </c>
      <c r="C4" s="560" t="s">
        <v>36</v>
      </c>
      <c r="D4" s="273">
        <v>1</v>
      </c>
      <c r="E4" s="274" t="s">
        <v>23</v>
      </c>
      <c r="F4" s="275">
        <f>IF($C$3="",(SUMIFS(Schedule!Q$87:Q$291,Schedule!$K$87:$K$291,Embank,Schedule!P$87:P$291,E$4,Schedule!O$87:O$291,D4,Schedule!$G$87:$G$291,Schedule!$F$9,Schedule!$I$87:$I$291,"")+SUMIFS(Schedule!Q$87:Q$291,Schedule!$K$87:$K$291,Embank,Schedule!P$87:P$291,E$4,Schedule!O$87:O$291,D4,Schedule!$G$87:$G$291,Schedule!$F$9,Schedule!$I$87:$I$291,"I"))+(SUMIFS(Schedule!Q$87:Q$291,Schedule!$K$87:$K$291,Embank,Schedule!P$87:P$291,E$4,Schedule!O$87:O$291,D4,Schedule!$G$87:$G$291,Schedule!$F$10,Schedule!$I$87:$I$291,"")+SUMIFS(Schedule!Q$87:Q$291,Schedule!$K$87:$K$291,Embank,Schedule!P$87:P$291,E$4,Schedule!O$87:O$291,D4,Schedule!$G$87:$G$291,Schedule!$F$10,Schedule!$I$87:$I$291,"I"))+(SUMIFS(Schedule!Q$87:Q$291,Schedule!$K$87:$K$291,Embank,Schedule!P$87:P$291,E$4,Schedule!O$87:O$291,D4,Schedule!$G$87:$G$291,Schedule!$F$11,Schedule!$I$87:$I$291,"")+SUMIFS(Schedule!Q$87:Q$291,Schedule!$K$87:$K$291,Embank,Schedule!P$87:P$291,E$4,Schedule!O$87:O$291,D4,Schedule!$G$87:$G$291,Schedule!$F$11,Schedule!$I$87:$I$291,"I")),IF($C$3='Sum Res'!$S$5,(SUMIFS(Schedule!Q$87:Q$291,Schedule!$K$87:$K$291,Embank,Schedule!P$87:P$291,E$4,Schedule!O$87:O$291,D4,Schedule!$G$87:$G$291,Schedule!$F$9,Schedule!$I$87:$I$291,"")+SUMIFS(Schedule!Q$87:Q$291,Schedule!$K$87:$K$291,Embank,Schedule!P$87:P$291,E$4,Schedule!O$87:O$291,D4,Schedule!$G$87:$G$291,Schedule!$F$9,Schedule!$I$87:$I$291,"I"))+(SUMIFS(Schedule!Q$87:Q$291,Schedule!$K$87:$K$291,Embank,Schedule!P$87:P$291,E$4,Schedule!O$87:O$291,D4,Schedule!$G$87:$G$291,Schedule!$F$10,Schedule!$I$87:$I$291,"")+SUMIFS(Schedule!Q$87:Q$291,Schedule!$K$87:$K$291,Embank,Schedule!P$87:P$291,E$4,Schedule!O$87:O$291,D4,Schedule!$G$87:$G$291,Schedule!$F$10,Schedule!$I$87:$I$291,"I"))+(SUMIFS(Schedule!Q$87:Q$291,Schedule!$K$87:$K$291,Embank,Schedule!P$87:P$291,E$4,Schedule!O$87:O$291,D4,Schedule!$G$87:$G$291,Schedule!$F$11,Schedule!$I$87:$I$291,"")+SUMIFS(Schedule!Q$87:Q$291,Schedule!$K$87:$K$291,Embank,Schedule!P$87:P$291,E$4,Schedule!O$87:O$291,D4,Schedule!$G$87:$G$291,Schedule!$F$11,Schedule!$I$87:$I$291,"I")),(SUMIFS(Schedule!Q$87:Q$291,Schedule!$K$87:$K$291,Embank,Schedule!P$87:P$291,E$4,Schedule!O$87:O$291,D4,Schedule!$G$87:$G$291,Schedule!$F$9,Schedule!$I$87:$I$291,"")+SUMIFS(Schedule!Q$87:Q$291,Schedule!$K$87:$K$291,Embank,Schedule!P$87:P$291,E$4,Schedule!O$87:O$291,D4,Schedule!$G$87:$G$291,Schedule!$F$9,Schedule!$I$87:$I$291,"I"))+(SUMIFS(Schedule!Q$87:Q$291,Schedule!$K$87:$K$291,Embank,Schedule!P$87:P$291,E$4,Schedule!O$87:O$291,D4,Schedule!$G$87:$G$291,Schedule!$F$10,Schedule!$I$87:$I$291,"")+SUMIFS(Schedule!Q$87:Q$291,Schedule!$K$87:$K$291,Embank,Schedule!P$87:P$291,E$4,Schedule!O$87:O$291,D4,Schedule!$G$87:$G$291,Schedule!$F$10,Schedule!$I$87:$I$291,"I"))+(SUMIFS(Schedule!Q$87:Q$291,Schedule!$K$87:$K$291,Embank,Schedule!P$87:P$291,E$4,Schedule!O$87:O$291,D4,Schedule!$G$87:$G$291,Schedule!$F$11,Schedule!$I$87:$I$291,"")+SUMIFS(Schedule!Q$87:Q$291,Schedule!$K$87:$K$291,Embank,Schedule!P$87:P$291,E$4,Schedule!O$87:O$291,D4,Schedule!$G$87:$G$291,Schedule!$F$11,Schedule!$I$87:$I$291,"I"))+(SUMIFS(Schedule!Q$87:Q$291,Schedule!$K$87:$K$291,Embank,Schedule!P$87:P$291,E$4,Schedule!O$87:O$291,D4,Schedule!$G$87:$G$291,Schedule!$F$8,Schedule!$I$87:$I$291,"")+SUMIFS(Schedule!Q$87:Q$291,Schedule!$K$87:$K$291,Embank,Schedule!P$87:P$291,E$4,Schedule!O$87:O$291,D4,Schedule!$G$87:$G$291,Schedule!$F$8,Schedule!$I$87:$I$291,"I"))))</f>
        <v>0</v>
      </c>
      <c r="G4" s="273">
        <v>1</v>
      </c>
      <c r="H4" s="274" t="s">
        <v>23</v>
      </c>
      <c r="I4" s="275">
        <f>IF($C$3="",(SUMIFS(Schedule!T$87:T$291,Schedule!$K$87:$K$291,Embank,Schedule!S$87:S$291,H$4,Schedule!R$87:R$291,G4,Schedule!$G$87:$G$291,Schedule!$F$9,Schedule!$I$87:$I$291,"")+SUMIFS(Schedule!T$87:T$291,Schedule!$K$87:$K$291,Embank,Schedule!S$87:S$291,H$4,Schedule!R$87:R$291,G4,Schedule!$G$87:$G$291,Schedule!$F$9,Schedule!$I$87:$I$291,"I"))+(SUMIFS(Schedule!T$87:T$291,Schedule!$K$87:$K$291,Embank,Schedule!S$87:S$291,H$4,Schedule!R$87:R$291,G4,Schedule!$G$87:$G$291,Schedule!$F$10,Schedule!$I$87:$I$291,"")+SUMIFS(Schedule!T$87:T$291,Schedule!$K$87:$K$291,Embank,Schedule!S$87:S$291,H$4,Schedule!R$87:R$291,G4,Schedule!$G$87:$G$291,Schedule!$F$10,Schedule!$I$87:$I$291,"I"))+(SUMIFS(Schedule!T$87:T$291,Schedule!$K$87:$K$291,Embank,Schedule!S$87:S$291,H$4,Schedule!R$87:R$291,G4,Schedule!$G$87:$G$291,Schedule!$F$11,Schedule!$I$87:$I$291,"")+SUMIFS(Schedule!T$87:T$291,Schedule!$K$87:$K$291,Embank,Schedule!S$87:S$291,H$4,Schedule!R$87:R$291,G4,Schedule!$G$87:$G$291,Schedule!$F$11,Schedule!$I$87:$I$291,"I")),IF($C$3='Sum Res'!$S$5,(SUMIFS(Schedule!T$87:T$291,Schedule!$K$87:$K$291,Embank,Schedule!S$87:S$291,H$4,Schedule!R$87:R$291,G4,Schedule!$G$87:$G$291,Schedule!$F$9,Schedule!$I$87:$I$291,"")+SUMIFS(Schedule!T$87:T$291,Schedule!$K$87:$K$291,Embank,Schedule!S$87:S$291,H$4,Schedule!R$87:R$291,G4,Schedule!$G$87:$G$291,Schedule!$F$9,Schedule!$I$87:$I$291,"I"))+(SUMIFS(Schedule!T$87:T$291,Schedule!$K$87:$K$291,Embank,Schedule!S$87:S$291,H$4,Schedule!R$87:R$291,G4,Schedule!$G$87:$G$291,Schedule!$F$10,Schedule!$I$87:$I$291,"")+SUMIFS(Schedule!T$87:T$291,Schedule!$K$87:$K$291,Embank,Schedule!S$87:S$291,H$4,Schedule!R$87:R$291,G4,Schedule!$G$87:$G$291,Schedule!$F$10,Schedule!$I$87:$I$291,"I"))+(SUMIFS(Schedule!T$87:T$291,Schedule!$K$87:$K$291,Embank,Schedule!S$87:S$291,H$4,Schedule!R$87:R$291,G4,Schedule!$G$87:$G$291,Schedule!$F$11,Schedule!$I$87:$I$291,"")+SUMIFS(Schedule!T$87:T$291,Schedule!$K$87:$K$291,Embank,Schedule!S$87:S$291,H$4,Schedule!R$87:R$291,G4,Schedule!$G$87:$G$291,Schedule!$F$11,Schedule!$I$87:$I$291,"I")),(SUMIFS(Schedule!T$87:T$291,Schedule!$K$87:$K$291,Embank,Schedule!S$87:S$291,H$4,Schedule!R$87:R$291,G4,Schedule!$G$87:$G$291,Schedule!$F$9,Schedule!$I$87:$I$291,"")+SUMIFS(Schedule!T$87:T$291,Schedule!$K$87:$K$291,Embank,Schedule!S$87:S$291,H$4,Schedule!R$87:R$291,G4,Schedule!$G$87:$G$291,Schedule!$F$9,Schedule!$I$87:$I$291,"I"))+(SUMIFS(Schedule!T$87:T$291,Schedule!$K$87:$K$291,Embank,Schedule!S$87:S$291,H$4,Schedule!R$87:R$291,G4,Schedule!$G$87:$G$291,Schedule!$F$10,Schedule!$I$87:$I$291,"")+SUMIFS(Schedule!T$87:T$291,Schedule!$K$87:$K$291,Embank,Schedule!S$87:S$291,H$4,Schedule!R$87:R$291,G4,Schedule!$G$87:$G$291,Schedule!$F$10,Schedule!$I$87:$I$291,"I"))+(SUMIFS(Schedule!T$87:T$291,Schedule!$K$87:$K$291,Embank,Schedule!S$87:S$291,H$4,Schedule!R$87:R$291,G4,Schedule!$G$87:$G$291,Schedule!$F$11,Schedule!$I$87:$I$291,"")+SUMIFS(Schedule!T$87:T$291,Schedule!$K$87:$K$291,Embank,Schedule!S$87:S$291,H$4,Schedule!R$87:R$291,G4,Schedule!$G$87:$G$291,Schedule!$F$11,Schedule!$I$87:$I$291,"I"))+(SUMIFS(Schedule!T$87:T$291,Schedule!$K$87:$K$291,Embank,Schedule!S$87:S$291,H$4,Schedule!R$87:R$291,G4,Schedule!$G$87:$G$291,Schedule!$F$8,Schedule!$I$87:$I$291,"")+SUMIFS(Schedule!T$87:T$291,Schedule!$K$87:$K$291,Embank,Schedule!S$87:S$291,H$4,Schedule!R$87:R$291,G4,Schedule!$G$87:$G$291,Schedule!$F$8,Schedule!$I$87:$I$291,"I"))))</f>
        <v>0</v>
      </c>
      <c r="J4" s="273">
        <v>1</v>
      </c>
      <c r="K4" s="274" t="s">
        <v>23</v>
      </c>
      <c r="L4" s="275">
        <f>IF($C$3="",(SUMIFS(Schedule!W$87:W$291,Schedule!$K$87:$K$291,Embank,Schedule!V$87:V$291,K$4,Schedule!U$87:U$291,J4,Schedule!$G$87:$G$291,Schedule!$F$9,Schedule!$I$87:$I$291,"")+SUMIFS(Schedule!W$87:W$291,Schedule!$K$87:$K$291,Embank,Schedule!V$87:V$291,K$4,Schedule!U$87:U$291,J4,Schedule!$G$87:$G$291,Schedule!$F$9,Schedule!$I$87:$I$291,"I"))+(SUMIFS(Schedule!W$87:W$291,Schedule!$K$87:$K$291,Embank,Schedule!V$87:V$291,K$4,Schedule!U$87:U$291,J4,Schedule!$G$87:$G$291,Schedule!$F$10,Schedule!$I$87:$I$291,"")+SUMIFS(Schedule!W$87:W$291,Schedule!$K$87:$K$291,Embank,Schedule!V$87:V$291,K$4,Schedule!U$87:U$291,J4,Schedule!$G$87:$G$291,Schedule!$F$10,Schedule!$I$87:$I$291,"I"))+(SUMIFS(Schedule!W$87:W$291,Schedule!$K$87:$K$291,Embank,Schedule!V$87:V$291,K$4,Schedule!U$87:U$291,J4,Schedule!$G$87:$G$291,Schedule!$F$11,Schedule!$I$87:$I$291,"")+SUMIFS(Schedule!W$87:W$291,Schedule!$K$87:$K$291,Embank,Schedule!V$87:V$291,K$4,Schedule!U$87:U$291,J4,Schedule!$G$87:$G$291,Schedule!$F$11,Schedule!$I$87:$I$291,"I")),IF($C$3='Sum Res'!$S$5,(SUMIFS(Schedule!W$87:W$291,Schedule!$K$87:$K$291,Embank,Schedule!V$87:V$291,K$4,Schedule!U$87:U$291,J4,Schedule!$G$87:$G$291,Schedule!$F$9,Schedule!$I$87:$I$291,"")+SUMIFS(Schedule!W$87:W$291,Schedule!$K$87:$K$291,Embank,Schedule!V$87:V$291,K$4,Schedule!U$87:U$291,J4,Schedule!$G$87:$G$291,Schedule!$F$9,Schedule!$I$87:$I$291,"I"))+(SUMIFS(Schedule!W$87:W$291,Schedule!$K$87:$K$291,Embank,Schedule!V$87:V$291,K$4,Schedule!U$87:U$291,J4,Schedule!$G$87:$G$291,Schedule!$F$10,Schedule!$I$87:$I$291,"")+SUMIFS(Schedule!W$87:W$291,Schedule!$K$87:$K$291,Embank,Schedule!V$87:V$291,K$4,Schedule!U$87:U$291,J4,Schedule!$G$87:$G$291,Schedule!$F$10,Schedule!$I$87:$I$291,"I"))+(SUMIFS(Schedule!W$87:W$291,Schedule!$K$87:$K$291,Embank,Schedule!V$87:V$291,K$4,Schedule!U$87:U$291,J4,Schedule!$G$87:$G$291,Schedule!$F$11,Schedule!$I$87:$I$291,"")+SUMIFS(Schedule!W$87:W$291,Schedule!$K$87:$K$291,Embank,Schedule!V$87:V$291,K$4,Schedule!U$87:U$291,J4,Schedule!$G$87:$G$291,Schedule!$F$11,Schedule!$I$87:$I$291,"I")),(SUMIFS(Schedule!W$87:W$291,Schedule!$K$87:$K$291,Embank,Schedule!V$87:V$291,K$4,Schedule!U$87:U$291,J4,Schedule!$G$87:$G$291,Schedule!$F$9,Schedule!$I$87:$I$291,"")+SUMIFS(Schedule!W$87:W$291,Schedule!$K$87:$K$291,Embank,Schedule!V$87:V$291,K$4,Schedule!U$87:U$291,J4,Schedule!$G$87:$G$291,Schedule!$F$9,Schedule!$I$87:$I$291,"I"))+(SUMIFS(Schedule!W$87:W$291,Schedule!$K$87:$K$291,Embank,Schedule!V$87:V$291,K$4,Schedule!U$87:U$291,J4,Schedule!$G$87:$G$291,Schedule!$F$10,Schedule!$I$87:$I$291,"")+SUMIFS(Schedule!W$87:W$291,Schedule!$K$87:$K$291,Embank,Schedule!V$87:V$291,K$4,Schedule!U$87:U$291,J4,Schedule!$G$87:$G$291,Schedule!$F$10,Schedule!$I$87:$I$291,"I"))+(SUMIFS(Schedule!W$87:W$291,Schedule!$K$87:$K$291,Embank,Schedule!V$87:V$291,K$4,Schedule!U$87:U$291,J4,Schedule!$G$87:$G$291,Schedule!$F$11,Schedule!$I$87:$I$291,"")+SUMIFS(Schedule!W$87:W$291,Schedule!$K$87:$K$291,Embank,Schedule!V$87:V$291,K$4,Schedule!U$87:U$291,J4,Schedule!$G$87:$G$291,Schedule!$F$11,Schedule!$I$87:$I$291,"I"))+(SUMIFS(Schedule!W$87:W$291,Schedule!$K$87:$K$291,Embank,Schedule!V$87:V$291,K$4,Schedule!U$87:U$291,J4,Schedule!$G$87:$G$291,Schedule!$F$8,Schedule!$I$87:$I$291,"")+SUMIFS(Schedule!W$87:W$291,Schedule!$K$87:$K$291,Embank,Schedule!V$87:V$291,K$4,Schedule!U$87:U$291,J4,Schedule!$G$87:$G$291,Schedule!$F$8,Schedule!$I$87:$I$291,"I"))))</f>
        <v>0</v>
      </c>
      <c r="M4" s="273">
        <v>1</v>
      </c>
      <c r="N4" s="274" t="s">
        <v>23</v>
      </c>
      <c r="O4" s="275">
        <f>IF($C$3="",(SUMIFS(Schedule!Z$87:Z$291,Schedule!$K$87:$K$291,Embank,Schedule!Y$87:Y$291,N$4,Schedule!X$87:X$291,M4,Schedule!$G$87:$G$291,Schedule!$F$9,Schedule!$I$87:$I$291,"")+SUMIFS(Schedule!Z$87:Z$291,Schedule!$K$87:$K$291,Embank,Schedule!Y$87:Y$291,N$4,Schedule!X$87:X$291,M4,Schedule!$G$87:$G$291,Schedule!$F$9,Schedule!$I$87:$I$291,"I"))+(SUMIFS(Schedule!Z$87:Z$291,Schedule!$K$87:$K$291,Embank,Schedule!Y$87:Y$291,N$4,Schedule!X$87:X$291,M4,Schedule!$G$87:$G$291,Schedule!$F$10,Schedule!$I$87:$I$291,"")+SUMIFS(Schedule!Z$87:Z$291,Schedule!$K$87:$K$291,Embank,Schedule!Y$87:Y$291,N$4,Schedule!X$87:X$291,M4,Schedule!$G$87:$G$291,Schedule!$F$10,Schedule!$I$87:$I$291,"I"))+(SUMIFS(Schedule!Z$87:Z$291,Schedule!$K$87:$K$291,Embank,Schedule!Y$87:Y$291,N$4,Schedule!X$87:X$291,M4,Schedule!$G$87:$G$291,Schedule!$F$11,Schedule!$I$87:$I$291,"")+SUMIFS(Schedule!Z$87:Z$291,Schedule!$K$87:$K$291,Embank,Schedule!Y$87:Y$291,N$4,Schedule!X$87:X$291,M4,Schedule!$G$87:$G$291,Schedule!$F$11,Schedule!$I$87:$I$291,"I")),IF($C$3='Sum Res'!$S$5,(SUMIFS(Schedule!Z$87:Z$291,Schedule!$K$87:$K$291,Embank,Schedule!Y$87:Y$291,N$4,Schedule!X$87:X$291,M4,Schedule!$G$87:$G$291,Schedule!$F$9,Schedule!$I$87:$I$291,"")+SUMIFS(Schedule!Z$87:Z$291,Schedule!$K$87:$K$291,Embank,Schedule!Y$87:Y$291,N$4,Schedule!X$87:X$291,M4,Schedule!$G$87:$G$291,Schedule!$F$9,Schedule!$I$87:$I$291,"I"))+(SUMIFS(Schedule!Z$87:Z$291,Schedule!$K$87:$K$291,Embank,Schedule!Y$87:Y$291,N$4,Schedule!X$87:X$291,M4,Schedule!$G$87:$G$291,Schedule!$F$10,Schedule!$I$87:$I$291,"")+SUMIFS(Schedule!Z$87:Z$291,Schedule!$K$87:$K$291,Embank,Schedule!Y$87:Y$291,N$4,Schedule!X$87:X$291,M4,Schedule!$G$87:$G$291,Schedule!$F$10,Schedule!$I$87:$I$291,"I"))+(SUMIFS(Schedule!Z$87:Z$291,Schedule!$K$87:$K$291,Embank,Schedule!Y$87:Y$291,N$4,Schedule!X$87:X$291,M4,Schedule!$G$87:$G$291,Schedule!$F$11,Schedule!$I$87:$I$291,"")+SUMIFS(Schedule!Z$87:Z$291,Schedule!$K$87:$K$291,Embank,Schedule!Y$87:Y$291,N$4,Schedule!X$87:X$291,M4,Schedule!$G$87:$G$291,Schedule!$F$11,Schedule!$I$87:$I$291,"I")),(SUMIFS(Schedule!Z$87:Z$291,Schedule!$K$87:$K$291,Embank,Schedule!Y$87:Y$291,N$4,Schedule!X$87:X$291,M4,Schedule!$G$87:$G$291,Schedule!$F$9,Schedule!$I$87:$I$291,"")+SUMIFS(Schedule!Z$87:Z$291,Schedule!$K$87:$K$291,Embank,Schedule!Y$87:Y$291,N$4,Schedule!X$87:X$291,M4,Schedule!$G$87:$G$291,Schedule!$F$9,Schedule!$I$87:$I$291,"I"))+(SUMIFS(Schedule!Z$87:Z$291,Schedule!$K$87:$K$291,Embank,Schedule!Y$87:Y$291,N$4,Schedule!X$87:X$291,M4,Schedule!$G$87:$G$291,Schedule!$F$10,Schedule!$I$87:$I$291,"")+SUMIFS(Schedule!Z$87:Z$291,Schedule!$K$87:$K$291,Embank,Schedule!Y$87:Y$291,N$4,Schedule!X$87:X$291,M4,Schedule!$G$87:$G$291,Schedule!$F$10,Schedule!$I$87:$I$291,"I"))+(SUMIFS(Schedule!Z$87:Z$291,Schedule!$K$87:$K$291,Embank,Schedule!Y$87:Y$291,N$4,Schedule!X$87:X$291,M4,Schedule!$G$87:$G$291,Schedule!$F$11,Schedule!$I$87:$I$291,"")+SUMIFS(Schedule!Z$87:Z$291,Schedule!$K$87:$K$291,Embank,Schedule!Y$87:Y$291,N$4,Schedule!X$87:X$291,M4,Schedule!$G$87:$G$291,Schedule!$F$11,Schedule!$I$87:$I$291,"I"))+(SUMIFS(Schedule!Z$87:Z$291,Schedule!$K$87:$K$291,Embank,Schedule!Y$87:Y$291,N$4,Schedule!X$87:X$291,M4,Schedule!$G$87:$G$291,Schedule!$F$8,Schedule!$I$87:$I$291,"")+SUMIFS(Schedule!Z$87:Z$291,Schedule!$K$87:$K$291,Embank,Schedule!Y$87:Y$291,N$4,Schedule!X$87:X$291,M4,Schedule!$G$87:$G$291,Schedule!$F$8,Schedule!$I$87:$I$291,"I"))))</f>
        <v>0</v>
      </c>
      <c r="P4" s="273">
        <v>1</v>
      </c>
      <c r="Q4" s="274" t="s">
        <v>23</v>
      </c>
      <c r="R4" s="275">
        <f>IF($C$3="",(SUMIFS(Schedule!AC$87:AC$291,Schedule!$K$87:$K$291,Embank,Schedule!AB$87:AB$291,Q$4,Schedule!AA$87:AA$291,P4,Schedule!$G$87:$G$291,Schedule!$F$9,Schedule!$I$87:$I$291,"")+SUMIFS(Schedule!AC$87:AC$291,Schedule!$K$87:$K$291,Embank,Schedule!AB$87:AB$291,Q$4,Schedule!AA$87:AA$291,P4,Schedule!$G$87:$G$291,Schedule!$F$9,Schedule!$I$87:$I$291,"I"))+(SUMIFS(Schedule!AC$87:AC$291,Schedule!$K$87:$K$291,Embank,Schedule!AB$87:AB$291,Q$4,Schedule!AA$87:AA$291,P4,Schedule!$G$87:$G$291,Schedule!$F$10,Schedule!$I$87:$I$291,"")+SUMIFS(Schedule!AC$87:AC$291,Schedule!$K$87:$K$291,Embank,Schedule!AB$87:AB$291,Q$4,Schedule!AA$87:AA$291,P4,Schedule!$G$87:$G$291,Schedule!$F$10,Schedule!$I$87:$I$291,"I"))+(SUMIFS(Schedule!AC$87:AC$291,Schedule!$K$87:$K$291,Embank,Schedule!AB$87:AB$291,Q$4,Schedule!AA$87:AA$291,P4,Schedule!$G$87:$G$291,Schedule!$F$11,Schedule!$I$87:$I$291,"")+SUMIFS(Schedule!AC$87:AC$291,Schedule!$K$87:$K$291,Embank,Schedule!AB$87:AB$291,Q$4,Schedule!AA$87:AA$291,P4,Schedule!$G$87:$G$291,Schedule!$F$11,Schedule!$I$87:$I$291,"I")),IF($C$3='Sum Res'!$S$5,(SUMIFS(Schedule!AC$87:AC$291,Schedule!$K$87:$K$291,Embank,Schedule!AB$87:AB$291,Q$4,Schedule!AA$87:AA$291,P4,Schedule!$G$87:$G$291,Schedule!$F$9,Schedule!$I$87:$I$291,"")+SUMIFS(Schedule!AC$87:AC$291,Schedule!$K$87:$K$291,Embank,Schedule!AB$87:AB$291,Q$4,Schedule!AA$87:AA$291,P4,Schedule!$G$87:$G$291,Schedule!$F$9,Schedule!$I$87:$I$291,"I"))+(SUMIFS(Schedule!AC$87:AC$291,Schedule!$K$87:$K$291,Embank,Schedule!AB$87:AB$291,Q$4,Schedule!AA$87:AA$291,P4,Schedule!$G$87:$G$291,Schedule!$F$10,Schedule!$I$87:$I$291,"")+SUMIFS(Schedule!AC$87:AC$291,Schedule!$K$87:$K$291,Embank,Schedule!AB$87:AB$291,Q$4,Schedule!AA$87:AA$291,P4,Schedule!$G$87:$G$291,Schedule!$F$10,Schedule!$I$87:$I$291,"I"))+(SUMIFS(Schedule!AC$87:AC$291,Schedule!$K$87:$K$291,Embank,Schedule!AB$87:AB$291,Q$4,Schedule!AA$87:AA$291,P4,Schedule!$G$87:$G$291,Schedule!$F$11,Schedule!$I$87:$I$291,"")+SUMIFS(Schedule!AC$87:AC$291,Schedule!$K$87:$K$291,Embank,Schedule!AB$87:AB$291,Q$4,Schedule!AA$87:AA$291,P4,Schedule!$G$87:$G$291,Schedule!$F$11,Schedule!$I$87:$I$291,"I")),(SUMIFS(Schedule!AC$87:AC$291,Schedule!$K$87:$K$291,Embank,Schedule!AB$87:AB$291,Q$4,Schedule!AA$87:AA$291,P4,Schedule!$G$87:$G$291,Schedule!$F$9,Schedule!$I$87:$I$291,"")+SUMIFS(Schedule!AC$87:AC$291,Schedule!$K$87:$K$291,Embank,Schedule!AB$87:AB$291,Q$4,Schedule!AA$87:AA$291,P4,Schedule!$G$87:$G$291,Schedule!$F$9,Schedule!$I$87:$I$291,"I"))+(SUMIFS(Schedule!AC$87:AC$291,Schedule!$K$87:$K$291,Embank,Schedule!AB$87:AB$291,Q$4,Schedule!AA$87:AA$291,P4,Schedule!$G$87:$G$291,Schedule!$F$10,Schedule!$I$87:$I$291,"")+SUMIFS(Schedule!AC$87:AC$291,Schedule!$K$87:$K$291,Embank,Schedule!AB$87:AB$291,Q$4,Schedule!AA$87:AA$291,P4,Schedule!$G$87:$G$291,Schedule!$F$10,Schedule!$I$87:$I$291,"I"))+(SUMIFS(Schedule!AC$87:AC$291,Schedule!$K$87:$K$291,Embank,Schedule!AB$87:AB$291,Q$4,Schedule!AA$87:AA$291,P4,Schedule!$G$87:$G$291,Schedule!$F$11,Schedule!$I$87:$I$291,"")+SUMIFS(Schedule!AC$87:AC$291,Schedule!$K$87:$K$291,Embank,Schedule!AB$87:AB$291,Q$4,Schedule!AA$87:AA$291,P4,Schedule!$G$87:$G$291,Schedule!$F$11,Schedule!$I$87:$I$291,"I"))+(SUMIFS(Schedule!AC$87:AC$291,Schedule!$K$87:$K$291,Embank,Schedule!AB$87:AB$291,Q$4,Schedule!AA$87:AA$291,P4,Schedule!$G$87:$G$291,Schedule!$F$8,Schedule!$I$87:$I$291,"")+SUMIFS(Schedule!AC$87:AC$291,Schedule!$K$87:$K$291,Embank,Schedule!AB$87:AB$291,Q$4,Schedule!AA$87:AA$291,P4,Schedule!$G$87:$G$291,Schedule!$F$8,Schedule!$I$87:$I$291,"I"))))</f>
        <v>0</v>
      </c>
      <c r="S4" s="273">
        <v>1</v>
      </c>
      <c r="T4" s="274" t="s">
        <v>23</v>
      </c>
      <c r="U4" s="275">
        <f>IF($C$3="",(SUMIFS(Schedule!AF$87:AF$291,Schedule!$K$87:$K$291,Embank,Schedule!AE$87:AE$291,T$4,Schedule!AD$87:AD$291,S4,Schedule!$G$87:$G$291,Schedule!$F$9,Schedule!$I$87:$I$291,"")+SUMIFS(Schedule!AF$87:AF$291,Schedule!$K$87:$K$291,Embank,Schedule!AE$87:AE$291,T$4,Schedule!AD$87:AD$291,S4,Schedule!$G$87:$G$291,Schedule!$F$9,Schedule!$I$87:$I$291,"I"))+(SUMIFS(Schedule!AF$87:AF$291,Schedule!$K$87:$K$291,Embank,Schedule!AE$87:AE$291,T$4,Schedule!AD$87:AD$291,S4,Schedule!$G$87:$G$291,Schedule!$F$10,Schedule!$I$87:$I$291,"")+SUMIFS(Schedule!AF$87:AF$291,Schedule!$K$87:$K$291,Embank,Schedule!AE$87:AE$291,T$4,Schedule!AD$87:AD$291,S4,Schedule!$G$87:$G$291,Schedule!$F$10,Schedule!$I$87:$I$291,"I"))+(SUMIFS(Schedule!AF$87:AF$291,Schedule!$K$87:$K$291,Embank,Schedule!AE$87:AE$291,T$4,Schedule!AD$87:AD$291,S4,Schedule!$G$87:$G$291,Schedule!$F$11,Schedule!$I$87:$I$291,"")+SUMIFS(Schedule!AF$87:AF$291,Schedule!$K$87:$K$291,Embank,Schedule!AE$87:AE$291,T$4,Schedule!AD$87:AD$291,S4,Schedule!$G$87:$G$291,Schedule!$F$11,Schedule!$I$87:$I$291,"I")),IF($C$3='Sum Res'!$S$5,(SUMIFS(Schedule!AF$87:AF$291,Schedule!$K$87:$K$291,Embank,Schedule!AE$87:AE$291,T$4,Schedule!AD$87:AD$291,S4,Schedule!$G$87:$G$291,Schedule!$F$9,Schedule!$I$87:$I$291,"")+SUMIFS(Schedule!AF$87:AF$291,Schedule!$K$87:$K$291,Embank,Schedule!AE$87:AE$291,T$4,Schedule!AD$87:AD$291,S4,Schedule!$G$87:$G$291,Schedule!$F$9,Schedule!$I$87:$I$291,"I"))+(SUMIFS(Schedule!AF$87:AF$291,Schedule!$K$87:$K$291,Embank,Schedule!AE$87:AE$291,T$4,Schedule!AD$87:AD$291,S4,Schedule!$G$87:$G$291,Schedule!$F$10,Schedule!$I$87:$I$291,"")+SUMIFS(Schedule!AF$87:AF$291,Schedule!$K$87:$K$291,Embank,Schedule!AE$87:AE$291,T$4,Schedule!AD$87:AD$291,S4,Schedule!$G$87:$G$291,Schedule!$F$10,Schedule!$I$87:$I$291,"I"))+(SUMIFS(Schedule!AF$87:AF$291,Schedule!$K$87:$K$291,Embank,Schedule!AE$87:AE$291,T$4,Schedule!AD$87:AD$291,S4,Schedule!$G$87:$G$291,Schedule!$F$11,Schedule!$I$87:$I$291,"")+SUMIFS(Schedule!AF$87:AF$291,Schedule!$K$87:$K$291,Embank,Schedule!AE$87:AE$291,T$4,Schedule!AD$87:AD$291,S4,Schedule!$G$87:$G$291,Schedule!$F$11,Schedule!$I$87:$I$291,"I")),(SUMIFS(Schedule!AF$87:AF$291,Schedule!$K$87:$K$291,Embank,Schedule!AE$87:AE$291,T$4,Schedule!AD$87:AD$291,S4,Schedule!$G$87:$G$291,Schedule!$F$9,Schedule!$I$87:$I$291,"")+SUMIFS(Schedule!AF$87:AF$291,Schedule!$K$87:$K$291,Embank,Schedule!AE$87:AE$291,T$4,Schedule!AD$87:AD$291,S4,Schedule!$G$87:$G$291,Schedule!$F$9,Schedule!$I$87:$I$291,"I"))+(SUMIFS(Schedule!AF$87:AF$291,Schedule!$K$87:$K$291,Embank,Schedule!AE$87:AE$291,T$4,Schedule!AD$87:AD$291,S4,Schedule!$G$87:$G$291,Schedule!$F$10,Schedule!$I$87:$I$291,"")+SUMIFS(Schedule!AF$87:AF$291,Schedule!$K$87:$K$291,Embank,Schedule!AE$87:AE$291,T$4,Schedule!AD$87:AD$291,S4,Schedule!$G$87:$G$291,Schedule!$F$10,Schedule!$I$87:$I$291,"I"))+(SUMIFS(Schedule!AF$87:AF$291,Schedule!$K$87:$K$291,Embank,Schedule!AE$87:AE$291,T$4,Schedule!AD$87:AD$291,S4,Schedule!$G$87:$G$291,Schedule!$F$11,Schedule!$I$87:$I$291,"")+SUMIFS(Schedule!AF$87:AF$291,Schedule!$K$87:$K$291,Embank,Schedule!AE$87:AE$291,T$4,Schedule!AD$87:AD$291,S4,Schedule!$G$87:$G$291,Schedule!$F$11,Schedule!$I$87:$I$291,"I"))+(SUMIFS(Schedule!AF$87:AF$291,Schedule!$K$87:$K$291,Embank,Schedule!AE$87:AE$291,T$4,Schedule!AD$87:AD$291,S4,Schedule!$G$87:$G$291,Schedule!$F$8,Schedule!$I$87:$I$291,"")+SUMIFS(Schedule!AF$87:AF$291,Schedule!$K$87:$K$291,Embank,Schedule!AE$87:AE$291,T$4,Schedule!AD$87:AD$291,S4,Schedule!$G$87:$G$291,Schedule!$F$8,Schedule!$I$87:$I$291,"I"))))</f>
        <v>0</v>
      </c>
      <c r="V4" s="273">
        <v>1</v>
      </c>
      <c r="W4" s="274" t="s">
        <v>23</v>
      </c>
      <c r="X4" s="275">
        <f>IF($C$3="",(SUMIFS(Schedule!AI$87:AI$291,Schedule!$K$87:$K$291,Embank,Schedule!AH$87:AH$291,W$4,Schedule!AG$87:AG$291,V4,Schedule!$G$87:$G$291,Schedule!$F$9,Schedule!$I$87:$I$291,"")+SUMIFS(Schedule!AI$87:AI$291,Schedule!$K$87:$K$291,Embank,Schedule!AH$87:AH$291,W$4,Schedule!AG$87:AG$291,V4,Schedule!$G$87:$G$291,Schedule!$F$9,Schedule!$I$87:$I$291,"I"))+(SUMIFS(Schedule!AI$87:AI$291,Schedule!$K$87:$K$291,Embank,Schedule!AH$87:AH$291,W$4,Schedule!AG$87:AG$291,V4,Schedule!$G$87:$G$291,Schedule!$F$10,Schedule!$I$87:$I$291,"")+SUMIFS(Schedule!AI$87:AI$291,Schedule!$K$87:$K$291,Embank,Schedule!AH$87:AH$291,W$4,Schedule!AG$87:AG$291,V4,Schedule!$G$87:$G$291,Schedule!$F$10,Schedule!$I$87:$I$291,"I"))+(SUMIFS(Schedule!AI$87:AI$291,Schedule!$K$87:$K$291,Embank,Schedule!AH$87:AH$291,W$4,Schedule!AG$87:AG$291,V4,Schedule!$G$87:$G$291,Schedule!$F$11,Schedule!$I$87:$I$291,"")+SUMIFS(Schedule!AI$87:AI$291,Schedule!$K$87:$K$291,Embank,Schedule!AH$87:AH$291,W$4,Schedule!AG$87:AG$291,V4,Schedule!$G$87:$G$291,Schedule!$F$11,Schedule!$I$87:$I$291,"I")),IF($C$3='Sum Res'!$S$5,(SUMIFS(Schedule!AI$87:AI$291,Schedule!$K$87:$K$291,Embank,Schedule!AH$87:AH$291,W$4,Schedule!AG$87:AG$291,V4,Schedule!$G$87:$G$291,Schedule!$F$9,Schedule!$I$87:$I$291,"")+SUMIFS(Schedule!AI$87:AI$291,Schedule!$K$87:$K$291,Embank,Schedule!AH$87:AH$291,W$4,Schedule!AG$87:AG$291,V4,Schedule!$G$87:$G$291,Schedule!$F$9,Schedule!$I$87:$I$291,"I"))+(SUMIFS(Schedule!AI$87:AI$291,Schedule!$K$87:$K$291,Embank,Schedule!AH$87:AH$291,W$4,Schedule!AG$87:AG$291,V4,Schedule!$G$87:$G$291,Schedule!$F$10,Schedule!$I$87:$I$291,"")+SUMIFS(Schedule!AI$87:AI$291,Schedule!$K$87:$K$291,Embank,Schedule!AH$87:AH$291,W$4,Schedule!AG$87:AG$291,V4,Schedule!$G$87:$G$291,Schedule!$F$10,Schedule!$I$87:$I$291,"I"))+(SUMIFS(Schedule!AI$87:AI$291,Schedule!$K$87:$K$291,Embank,Schedule!AH$87:AH$291,W$4,Schedule!AG$87:AG$291,V4,Schedule!$G$87:$G$291,Schedule!$F$11,Schedule!$I$87:$I$291,"")+SUMIFS(Schedule!AI$87:AI$291,Schedule!$K$87:$K$291,Embank,Schedule!AH$87:AH$291,W$4,Schedule!AG$87:AG$291,V4,Schedule!$G$87:$G$291,Schedule!$F$11,Schedule!$I$87:$I$291,"I")),(SUMIFS(Schedule!AI$87:AI$291,Schedule!$K$87:$K$291,Embank,Schedule!AH$87:AH$291,W$4,Schedule!AG$87:AG$291,V4,Schedule!$G$87:$G$291,Schedule!$F$9,Schedule!$I$87:$I$291,"")+SUMIFS(Schedule!AI$87:AI$291,Schedule!$K$87:$K$291,Embank,Schedule!AH$87:AH$291,W$4,Schedule!AG$87:AG$291,V4,Schedule!$G$87:$G$291,Schedule!$F$9,Schedule!$I$87:$I$291,"I"))+(SUMIFS(Schedule!AI$87:AI$291,Schedule!$K$87:$K$291,Embank,Schedule!AH$87:AH$291,W$4,Schedule!AG$87:AG$291,V4,Schedule!$G$87:$G$291,Schedule!$F$10,Schedule!$I$87:$I$291,"")+SUMIFS(Schedule!AI$87:AI$291,Schedule!$K$87:$K$291,Embank,Schedule!AH$87:AH$291,W$4,Schedule!AG$87:AG$291,V4,Schedule!$G$87:$G$291,Schedule!$F$10,Schedule!$I$87:$I$291,"I"))+(SUMIFS(Schedule!AI$87:AI$291,Schedule!$K$87:$K$291,Embank,Schedule!AH$87:AH$291,W$4,Schedule!AG$87:AG$291,V4,Schedule!$G$87:$G$291,Schedule!$F$11,Schedule!$I$87:$I$291,"")+SUMIFS(Schedule!AI$87:AI$291,Schedule!$K$87:$K$291,Embank,Schedule!AH$87:AH$291,W$4,Schedule!AG$87:AG$291,V4,Schedule!$G$87:$G$291,Schedule!$F$11,Schedule!$I$87:$I$291,"I"))+(SUMIFS(Schedule!AI$87:AI$291,Schedule!$K$87:$K$291,Embank,Schedule!AH$87:AH$291,W$4,Schedule!AG$87:AG$291,V4,Schedule!$G$87:$G$291,Schedule!$F$8,Schedule!$I$87:$I$291,"")+SUMIFS(Schedule!AI$87:AI$291,Schedule!$K$87:$K$291,Embank,Schedule!AH$87:AH$291,W$4,Schedule!AG$87:AG$291,V4,Schedule!$G$87:$G$291,Schedule!$F$8,Schedule!$I$87:$I$291,"I"))))</f>
        <v>0</v>
      </c>
      <c r="Y4" s="273">
        <v>1</v>
      </c>
      <c r="Z4" s="274" t="s">
        <v>23</v>
      </c>
      <c r="AA4" s="275">
        <f>IF($C$3="",(SUMIFS(Schedule!AL$87:AL$291,Schedule!$K$87:$K$291,Embank,Schedule!AK$87:AK$291,Z$4,Schedule!AJ$87:AJ$291,Y4,Schedule!$G$87:$G$291,Schedule!$F$9,Schedule!$I$87:$I$291,"")+SUMIFS(Schedule!AL$87:AL$291,Schedule!$K$87:$K$291,Embank,Schedule!AK$87:AK$291,Z$4,Schedule!AJ$87:AJ$291,Y4,Schedule!$G$87:$G$291,Schedule!$F$9,Schedule!$I$87:$I$291,"I"))+(SUMIFS(Schedule!AL$87:AL$291,Schedule!$K$87:$K$291,Embank,Schedule!AK$87:AK$291,Z$4,Schedule!AJ$87:AJ$291,Y4,Schedule!$G$87:$G$291,Schedule!$F$10,Schedule!$I$87:$I$291,"")+SUMIFS(Schedule!AL$87:AL$291,Schedule!$K$87:$K$291,Embank,Schedule!AK$87:AK$291,Z$4,Schedule!AJ$87:AJ$291,Y4,Schedule!$G$87:$G$291,Schedule!$F$10,Schedule!$I$87:$I$291,"I"))+(SUMIFS(Schedule!AL$87:AL$291,Schedule!$K$87:$K$291,Embank,Schedule!AK$87:AK$291,Z$4,Schedule!AJ$87:AJ$291,Y4,Schedule!$G$87:$G$291,Schedule!$F$11,Schedule!$I$87:$I$291,"")+SUMIFS(Schedule!AL$87:AL$291,Schedule!$K$87:$K$291,Embank,Schedule!AK$87:AK$291,Z$4,Schedule!AJ$87:AJ$291,Y4,Schedule!$G$87:$G$291,Schedule!$F$11,Schedule!$I$87:$I$291,"I")),IF($C$3='Sum Res'!$S$5,(SUMIFS(Schedule!AL$87:AL$291,Schedule!$K$87:$K$291,Embank,Schedule!AK$87:AK$291,Z$4,Schedule!AJ$87:AJ$291,Y4,Schedule!$G$87:$G$291,Schedule!$F$9,Schedule!$I$87:$I$291,"")+SUMIFS(Schedule!AL$87:AL$291,Schedule!$K$87:$K$291,Embank,Schedule!AK$87:AK$291,Z$4,Schedule!AJ$87:AJ$291,Y4,Schedule!$G$87:$G$291,Schedule!$F$9,Schedule!$I$87:$I$291,"I"))+(SUMIFS(Schedule!AL$87:AL$291,Schedule!$K$87:$K$291,Embank,Schedule!AK$87:AK$291,Z$4,Schedule!AJ$87:AJ$291,Y4,Schedule!$G$87:$G$291,Schedule!$F$10,Schedule!$I$87:$I$291,"")+SUMIFS(Schedule!AL$87:AL$291,Schedule!$K$87:$K$291,Embank,Schedule!AK$87:AK$291,Z$4,Schedule!AJ$87:AJ$291,Y4,Schedule!$G$87:$G$291,Schedule!$F$10,Schedule!$I$87:$I$291,"I"))+(SUMIFS(Schedule!AL$87:AL$291,Schedule!$K$87:$K$291,Embank,Schedule!AK$87:AK$291,Z$4,Schedule!AJ$87:AJ$291,Y4,Schedule!$G$87:$G$291,Schedule!$F$11,Schedule!$I$87:$I$291,"")+SUMIFS(Schedule!AL$87:AL$291,Schedule!$K$87:$K$291,Embank,Schedule!AK$87:AK$291,Z$4,Schedule!AJ$87:AJ$291,Y4,Schedule!$G$87:$G$291,Schedule!$F$11,Schedule!$I$87:$I$291,"I")),(SUMIFS(Schedule!AL$87:AL$291,Schedule!$K$87:$K$291,Embank,Schedule!AK$87:AK$291,Z$4,Schedule!AJ$87:AJ$291,Y4,Schedule!$G$87:$G$291,Schedule!$F$9,Schedule!$I$87:$I$291,"")+SUMIFS(Schedule!AL$87:AL$291,Schedule!$K$87:$K$291,Embank,Schedule!AK$87:AK$291,Z$4,Schedule!AJ$87:AJ$291,Y4,Schedule!$G$87:$G$291,Schedule!$F$9,Schedule!$I$87:$I$291,"I"))+(SUMIFS(Schedule!AL$87:AL$291,Schedule!$K$87:$K$291,Embank,Schedule!AK$87:AK$291,Z$4,Schedule!AJ$87:AJ$291,Y4,Schedule!$G$87:$G$291,Schedule!$F$10,Schedule!$I$87:$I$291,"")+SUMIFS(Schedule!AL$87:AL$291,Schedule!$K$87:$K$291,Embank,Schedule!AK$87:AK$291,Z$4,Schedule!AJ$87:AJ$291,Y4,Schedule!$G$87:$G$291,Schedule!$F$10,Schedule!$I$87:$I$291,"I"))+(SUMIFS(Schedule!AL$87:AL$291,Schedule!$K$87:$K$291,Embank,Schedule!AK$87:AK$291,Z$4,Schedule!AJ$87:AJ$291,Y4,Schedule!$G$87:$G$291,Schedule!$F$11,Schedule!$I$87:$I$291,"")+SUMIFS(Schedule!AL$87:AL$291,Schedule!$K$87:$K$291,Embank,Schedule!AK$87:AK$291,Z$4,Schedule!AJ$87:AJ$291,Y4,Schedule!$G$87:$G$291,Schedule!$F$11,Schedule!$I$87:$I$291,"I"))+(SUMIFS(Schedule!AL$87:AL$291,Schedule!$K$87:$K$291,Embank,Schedule!AK$87:AK$291,Z$4,Schedule!AJ$87:AJ$291,Y4,Schedule!$G$87:$G$291,Schedule!$F$8,Schedule!$I$87:$I$291,"")+SUMIFS(Schedule!AL$87:AL$291,Schedule!$K$87:$K$291,Embank,Schedule!AK$87:AK$291,Z$4,Schedule!AJ$87:AJ$291,Y4,Schedule!$G$87:$G$291,Schedule!$F$8,Schedule!$I$87:$I$291,"I"))))</f>
        <v>0</v>
      </c>
      <c r="AB4" s="273">
        <v>1</v>
      </c>
      <c r="AC4" s="274" t="s">
        <v>23</v>
      </c>
      <c r="AD4" s="275">
        <f>IF($C$3="",(SUMIFS(Schedule!AO$87:AO$291,Schedule!$K$87:$K$291,Embank,Schedule!AN$87:AN$291,AC$4,Schedule!AM$87:AM$291,AB4,Schedule!$G$87:$G$291,Schedule!$F$9,Schedule!$I$87:$I$291,"")+SUMIFS(Schedule!AO$87:AO$291,Schedule!$K$87:$K$291,Embank,Schedule!AN$87:AN$291,AC$4,Schedule!AM$87:AM$291,AB4,Schedule!$G$87:$G$291,Schedule!$F$9,Schedule!$I$87:$I$291,"I"))+(SUMIFS(Schedule!AO$87:AO$291,Schedule!$K$87:$K$291,Embank,Schedule!AN$87:AN$291,AC$4,Schedule!AM$87:AM$291,AB4,Schedule!$G$87:$G$291,Schedule!$F$10,Schedule!$I$87:$I$291,"")+SUMIFS(Schedule!AO$87:AO$291,Schedule!$K$87:$K$291,Embank,Schedule!AN$87:AN$291,AC$4,Schedule!AM$87:AM$291,AB4,Schedule!$G$87:$G$291,Schedule!$F$10,Schedule!$I$87:$I$291,"I"))+(SUMIFS(Schedule!AO$87:AO$291,Schedule!$K$87:$K$291,Embank,Schedule!AN$87:AN$291,AC$4,Schedule!AM$87:AM$291,AB4,Schedule!$G$87:$G$291,Schedule!$F$11,Schedule!$I$87:$I$291,"")+SUMIFS(Schedule!AO$87:AO$291,Schedule!$K$87:$K$291,Embank,Schedule!AN$87:AN$291,AC$4,Schedule!AM$87:AM$291,AB4,Schedule!$G$87:$G$291,Schedule!$F$11,Schedule!$I$87:$I$291,"I")),IF($C$3='Sum Res'!$S$5,(SUMIFS(Schedule!AO$87:AO$291,Schedule!$K$87:$K$291,Embank,Schedule!AN$87:AN$291,AC$4,Schedule!AM$87:AM$291,AB4,Schedule!$G$87:$G$291,Schedule!$F$9,Schedule!$I$87:$I$291,"")+SUMIFS(Schedule!AO$87:AO$291,Schedule!$K$87:$K$291,Embank,Schedule!AN$87:AN$291,AC$4,Schedule!AM$87:AM$291,AB4,Schedule!$G$87:$G$291,Schedule!$F$9,Schedule!$I$87:$I$291,"I"))+(SUMIFS(Schedule!AO$87:AO$291,Schedule!$K$87:$K$291,Embank,Schedule!AN$87:AN$291,AC$4,Schedule!AM$87:AM$291,AB4,Schedule!$G$87:$G$291,Schedule!$F$10,Schedule!$I$87:$I$291,"")+SUMIFS(Schedule!AO$87:AO$291,Schedule!$K$87:$K$291,Embank,Schedule!AN$87:AN$291,AC$4,Schedule!AM$87:AM$291,AB4,Schedule!$G$87:$G$291,Schedule!$F$10,Schedule!$I$87:$I$291,"I"))+(SUMIFS(Schedule!AO$87:AO$291,Schedule!$K$87:$K$291,Embank,Schedule!AN$87:AN$291,AC$4,Schedule!AM$87:AM$291,AB4,Schedule!$G$87:$G$291,Schedule!$F$11,Schedule!$I$87:$I$291,"")+SUMIFS(Schedule!AO$87:AO$291,Schedule!$K$87:$K$291,Embank,Schedule!AN$87:AN$291,AC$4,Schedule!AM$87:AM$291,AB4,Schedule!$G$87:$G$291,Schedule!$F$11,Schedule!$I$87:$I$291,"I")),(SUMIFS(Schedule!AO$87:AO$291,Schedule!$K$87:$K$291,Embank,Schedule!AN$87:AN$291,AC$4,Schedule!AM$87:AM$291,AB4,Schedule!$G$87:$G$291,Schedule!$F$9,Schedule!$I$87:$I$291,"")+SUMIFS(Schedule!AO$87:AO$291,Schedule!$K$87:$K$291,Embank,Schedule!AN$87:AN$291,AC$4,Schedule!AM$87:AM$291,AB4,Schedule!$G$87:$G$291,Schedule!$F$9,Schedule!$I$87:$I$291,"I"))+(SUMIFS(Schedule!AO$87:AO$291,Schedule!$K$87:$K$291,Embank,Schedule!AN$87:AN$291,AC$4,Schedule!AM$87:AM$291,AB4,Schedule!$G$87:$G$291,Schedule!$F$10,Schedule!$I$87:$I$291,"")+SUMIFS(Schedule!AO$87:AO$291,Schedule!$K$87:$K$291,Embank,Schedule!AN$87:AN$291,AC$4,Schedule!AM$87:AM$291,AB4,Schedule!$G$87:$G$291,Schedule!$F$10,Schedule!$I$87:$I$291,"I"))+(SUMIFS(Schedule!AO$87:AO$291,Schedule!$K$87:$K$291,Embank,Schedule!AN$87:AN$291,AC$4,Schedule!AM$87:AM$291,AB4,Schedule!$G$87:$G$291,Schedule!$F$11,Schedule!$I$87:$I$291,"")+SUMIFS(Schedule!AO$87:AO$291,Schedule!$K$87:$K$291,Embank,Schedule!AN$87:AN$291,AC$4,Schedule!AM$87:AM$291,AB4,Schedule!$G$87:$G$291,Schedule!$F$11,Schedule!$I$87:$I$291,"I"))+(SUMIFS(Schedule!AO$87:AO$291,Schedule!$K$87:$K$291,Embank,Schedule!AN$87:AN$291,AC$4,Schedule!AM$87:AM$291,AB4,Schedule!$G$87:$G$291,Schedule!$F$8,Schedule!$I$87:$I$291,"")+SUMIFS(Schedule!AO$87:AO$291,Schedule!$K$87:$K$291,Embank,Schedule!AN$87:AN$291,AC$4,Schedule!AM$87:AM$291,AB4,Schedule!$G$87:$G$291,Schedule!$F$8,Schedule!$I$87:$I$291,"I"))))</f>
        <v>0</v>
      </c>
      <c r="AE4" s="276">
        <f t="shared" ref="AE4:AE7" si="0">AD4+AA4+X4+U4+R4+O4+L4+I4+F4</f>
        <v>0</v>
      </c>
      <c r="AF4" s="277">
        <f>AE4/48</f>
        <v>0</v>
      </c>
      <c r="AJ4" s="177">
        <f>IF($C$3="",(SUMIFS(Schedule!Q$87:Q$291,Schedule!$K$87:$K$291,$B$4,Schedule!P$87:P$291,$E$4,Schedule!O$87:O$291,D4,Schedule!G$87:G$291,Schedule!$F$9,Schedule!I87:I291,"")+SUMIFS(Schedule!Q$87:Q$291,Schedule!$K$87:$K$291,$B$4,Schedule!P$87:P$291,$E$4,Schedule!O$87:O$291,D4,Schedule!G$87:G$291,Schedule!$F$9,Schedule!I87:I291,"I"))+(SUMIFS(Schedule!Q$87:Q$291,Schedule!$K$87:$K$291,$B$4,Schedule!P$87:P$291,$E$4,Schedule!O$87:O$291,D4,Schedule!G$87:G$291,Schedule!$F$10,Schedule!I87:I291,"")+SUMIFS(Schedule!Q$87:Q$291,Schedule!$K$87:$K$291,$B$4,Schedule!P$87:P$291,$E$4,Schedule!O$87:O$291,D4,Schedule!G$87:G$291,Schedule!$F$10,Schedule!I87:I291,"I"))+(SUMIFS(Schedule!Q$87:Q$291,Schedule!$K$87:$K$291,$B$4,Schedule!P$87:P$291,$E$4,Schedule!O$87:O$291,D4,Schedule!G$87:G$291,Schedule!$F$11,Schedule!I87:I291,"")+SUMIFS(Schedule!Q$87:Q$291,Schedule!$K$87:$K$291,$B$4,Schedule!P$87:P$291,$E$4,Schedule!O$87:O$291,D4,Schedule!G$87:G$291,Schedule!$F$11,Schedule!I87:I291,"I")),IF($C$3='Sum Res'!S5,(SUMIFS(Schedule!Q$87:Q$291,Schedule!$K$87:$K$291,$B$4,Schedule!P$87:P$291,$E$4,Schedule!O$87:O$291,D4,Schedule!G$87:G$291,Schedule!$F$9,Schedule!I87:I291,"")+SUMIFS(Schedule!Q$87:Q$291,Schedule!$K$87:$K$291,$B$4,Schedule!P$87:P$291,$E$4,Schedule!O$87:O$291,D4,Schedule!G$87:G$291,Schedule!$F$9,Schedule!I87:I291,"I"))+(SUMIFS(Schedule!Q$87:Q$291,Schedule!$K$87:$K$291,$B$4,Schedule!P$87:P$291,$E$4,Schedule!O$87:O$291,D4,Schedule!G$87:G$291,Schedule!$F$10,Schedule!I87:I291,"")+SUMIFS(Schedule!Q$87:Q$291,Schedule!$K$87:$K$291,$B$4,Schedule!P$87:P$291,$E$4,Schedule!O$87:O$291,D4,Schedule!G$87:G$291,Schedule!$F$10,Schedule!I87:I291,"I"))+(SUMIFS(Schedule!Q$87:Q$291,Schedule!$K$87:$K$291,$B$4,Schedule!P$87:P$291,$E$4,Schedule!O$87:O$291,D4,Schedule!G$87:G$291,Schedule!$F$11,Schedule!I87:I291,"")+SUMIFS(Schedule!Q$87:Q$291,Schedule!$K$87:$K$291,$B$4,Schedule!P$87:P$291,$E$4,Schedule!O$87:O$291,D4,Schedule!G$87:G$291,Schedule!$F$11,Schedule!I87:I291,"I")),(SUMIFS(Schedule!Q$87:Q$291,Schedule!$K$87:$K$291,$B$4,Schedule!P$87:P$291,$E$4,Schedule!O$87:O$291,D4,Schedule!G$87:G$291,Schedule!$F$9,Schedule!I87:I291,"")+SUMIFS(Schedule!Q$87:Q$291,Schedule!$K$87:$K$291,$B$4,Schedule!P$87:P$291,$E$4,Schedule!O$87:O$291,D4,Schedule!G$87:G$291,Schedule!$F$9,Schedule!I87:I291,"I"))+(SUMIFS(Schedule!Q$87:Q$291,Schedule!$K$87:$K$291,$B$4,Schedule!P$87:P$291,$E$4,Schedule!O$87:O$291,D4,Schedule!G$87:G$291,Schedule!$F$10,Schedule!I87:I291,"")+SUMIFS(Schedule!Q$87:Q$291,Schedule!$K$87:$K$291,$B$4,Schedule!P$87:P$291,$E$4,Schedule!O$87:O$291,D4,Schedule!G$87:G$291,Schedule!$F$10,Schedule!I87:I291,"I"))+(SUMIFS(Schedule!Q$87:Q$291,Schedule!$K$87:$K$291,$B$4,Schedule!P$87:P$291,$E$4,Schedule!O$87:O$291,D4,Schedule!G$87:G$291,Schedule!$F$11,Schedule!I87:I291,"")+SUMIFS(Schedule!Q$87:Q$291,Schedule!$K$87:$K$291,$B$4,Schedule!P$87:P$291,$E$4,Schedule!O$87:O$291,D4,Schedule!G$87:G$291,Schedule!$F$11,Schedule!I87:I291,"I"))+(SUMIFS(Schedule!Q$87:Q$291,Schedule!$K$87:$K$291,$B$4,Schedule!P$87:P$291,$E$4,Schedule!O$87:O$291,D4,Schedule!G$87:G$291,Schedule!$F$8,Schedule!I87:I291,"")+SUMIFS(Schedule!Q$87:Q$291,Schedule!$K$87:$K$291,$B$4,Schedule!P$87:P$291,$E$4,Schedule!O$87:O$291,D4,Schedule!G$87:G$291,Schedule!$F$8,Schedule!I87:I291,"I"))))</f>
        <v>0</v>
      </c>
      <c r="AK4" s="177">
        <f>(SUMIFS(Schedule!Q$87:Q$291,Schedule!$K$87:$K$291,$B$4,Schedule!P$87:P$291,$E$4,Schedule!O$87:O$291,D4,Schedule!G$87:G$291,Schedule!$F$9,Schedule!$I87:$I$291,"")+SUMIFS(Schedule!Q$87:Q$291,Schedule!$K$87:$K$291,$B$4,Schedule!P$87:P$291,$E$4,Schedule!O$87:O$291,D4,Schedule!G$87:G$291,Schedule!$F$9,Schedule!I87:I291,"I"))+(SUMIFS(Schedule!Q$87:Q$291,Schedule!$K$87:$K$291,$B$4,Schedule!P$87:P$291,$E$4,Schedule!O$87:O$291,D4,Schedule!G$87:G$291,Schedule!$F$10,Schedule!I87:I291,"")+SUMIFS(Schedule!Q$87:Q$291,Schedule!$K$87:$K$291,$B$4,Schedule!P$87:P$291,$E$4,Schedule!O$87:O$291,D4,Schedule!G$87:G$291,Schedule!$F$10,Schedule!I87:I291,"I"))+(SUMIFS(Schedule!Q$87:Q$291,Schedule!$K$87:$K$291,$B$4,Schedule!P$87:P$291,$E$4,Schedule!O$87:O$291,D4,Schedule!G$87:G$291,Schedule!$F$11,Schedule!I87:I291,"")+SUMIFS(Schedule!Q$87:Q$291,Schedule!$K$87:$K$291,$B$4,Schedule!P$87:P$291,$E$4,Schedule!O$87:O$291,D4,Schedule!G$87:G$291,Schedule!$F$11,Schedule!I87:I291,"I"))</f>
        <v>0</v>
      </c>
      <c r="AL4" s="177">
        <f>(SUMIFS(Schedule!Q$87:Q$291,Schedule!$K$87:$K$291,$B$4,Schedule!P$87:P$291,$E$4,Schedule!O$87:O$291,D4,Schedule!G$87:G$291,Schedule!$F$9,Schedule!I87:I291,"")+SUMIFS(Schedule!Q$87:Q$291,Schedule!$K$87:$K$291,$B$4,Schedule!P$87:P$291,$E$4,Schedule!O$87:O$291,D4,Schedule!G$87:G$291,Schedule!$F$9,Schedule!I87:I291,"I"))+(SUMIFS(Schedule!Q$87:Q$291,Schedule!$K$87:$K$291,$B$4,Schedule!P$87:P$291,$E$4,Schedule!O$87:O$291,D4,Schedule!G$87:G$291,Schedule!$F$10,Schedule!I87:I291,"")+SUMIFS(Schedule!Q$87:Q$291,Schedule!$K$87:$K$291,$B$4,Schedule!P$87:P$291,$E$4,Schedule!O$87:O$291,D4,Schedule!G$87:G$291,Schedule!$F$10,Schedule!I87:I291,"I"))+(SUMIFS(Schedule!Q$87:Q$291,Schedule!$K$87:$K$291,$B$4,Schedule!P$87:P$291,$E$4,Schedule!O$87:O$291,D4,Schedule!G$87:G$291,Schedule!$F$11,Schedule!I87:I291,"")+SUMIFS(Schedule!Q$87:Q$291,Schedule!$K$87:$K$291,$B$4,Schedule!P$87:P$291,$E$4,Schedule!O$87:O$291,D4,Schedule!G$87:G$291,Schedule!$F$11,Schedule!I87:I291,"I"))+(SUMIFS(Schedule!Q$87:Q$291,Schedule!$K$87:$K$291,$B$4,Schedule!P$87:P$291,$E$4,Schedule!O$87:O$291,D4,Schedule!G$87:G$291,Schedule!$F$8,Schedule!I87:I291,"")+SUMIFS(Schedule!Q$87:Q$291,Schedule!$K$87:$K$291,$B$4,Schedule!P$87:P$291,$E$4,Schedule!O$87:O$291,D4,Schedule!G$87:G$291,Schedule!$F$8,Schedule!I87:I291,"I"))</f>
        <v>0</v>
      </c>
    </row>
    <row r="5" spans="1:38" ht="15" x14ac:dyDescent="0.2">
      <c r="A5" s="278"/>
      <c r="B5" s="580"/>
      <c r="C5" s="561"/>
      <c r="D5" s="279">
        <v>2</v>
      </c>
      <c r="E5" s="280"/>
      <c r="F5" s="281">
        <f>IF($C$3="",(SUMIFS(Schedule!Q$87:Q$291,Schedule!$K$87:$K$291,Embank,Schedule!P$87:P$291,E$4,Schedule!O$87:O$291,D5,Schedule!$G$87:$G$291,Schedule!$F$9,Schedule!$I$87:$I$291,"")+SUMIFS(Schedule!Q$87:Q$291,Schedule!$K$87:$K$291,Embank,Schedule!P$87:P$291,E$4,Schedule!O$87:O$291,D5,Schedule!$G$87:$G$291,Schedule!$F$9,Schedule!$I$87:$I$291,"I"))+(SUMIFS(Schedule!Q$87:Q$291,Schedule!$K$87:$K$291,Embank,Schedule!P$87:P$291,E$4,Schedule!O$87:O$291,D5,Schedule!$G$87:$G$291,Schedule!$F$10,Schedule!$I$87:$I$291,"")+SUMIFS(Schedule!Q$87:Q$291,Schedule!$K$87:$K$291,Embank,Schedule!P$87:P$291,E$4,Schedule!O$87:O$291,D5,Schedule!$G$87:$G$291,Schedule!$F$10,Schedule!$I$87:$I$291,"I"))+(SUMIFS(Schedule!Q$87:Q$291,Schedule!$K$87:$K$291,Embank,Schedule!P$87:P$291,E$4,Schedule!O$87:O$291,D5,Schedule!$G$87:$G$291,Schedule!$F$11,Schedule!$I$87:$I$291,"")+SUMIFS(Schedule!Q$87:Q$291,Schedule!$K$87:$K$291,Embank,Schedule!P$87:P$291,E$4,Schedule!O$87:O$291,D5,Schedule!$G$87:$G$291,Schedule!$F$11,Schedule!$I$87:$I$291,"I")),IF($C$3='Sum Res'!$S$5,(SUMIFS(Schedule!Q$87:Q$291,Schedule!$K$87:$K$291,Embank,Schedule!P$87:P$291,E$4,Schedule!O$87:O$291,D5,Schedule!$G$87:$G$291,Schedule!$F$9,Schedule!$I$87:$I$291,"")+SUMIFS(Schedule!Q$87:Q$291,Schedule!$K$87:$K$291,Embank,Schedule!P$87:P$291,E$4,Schedule!O$87:O$291,D5,Schedule!$G$87:$G$291,Schedule!$F$9,Schedule!$I$87:$I$291,"I"))+(SUMIFS(Schedule!Q$87:Q$291,Schedule!$K$87:$K$291,Embank,Schedule!P$87:P$291,E$4,Schedule!O$87:O$291,D5,Schedule!$G$87:$G$291,Schedule!$F$10,Schedule!$I$87:$I$291,"")+SUMIFS(Schedule!Q$87:Q$291,Schedule!$K$87:$K$291,Embank,Schedule!P$87:P$291,E$4,Schedule!O$87:O$291,D5,Schedule!$G$87:$G$291,Schedule!$F$10,Schedule!$I$87:$I$291,"I"))+(SUMIFS(Schedule!Q$87:Q$291,Schedule!$K$87:$K$291,Embank,Schedule!P$87:P$291,E$4,Schedule!O$87:O$291,D5,Schedule!$G$87:$G$291,Schedule!$F$11,Schedule!$I$87:$I$291,"")+SUMIFS(Schedule!Q$87:Q$291,Schedule!$K$87:$K$291,Embank,Schedule!P$87:P$291,E$4,Schedule!O$87:O$291,D5,Schedule!$G$87:$G$291,Schedule!$F$11,Schedule!$I$87:$I$291,"I")),(SUMIFS(Schedule!Q$87:Q$291,Schedule!$K$87:$K$291,Embank,Schedule!P$87:P$291,E$4,Schedule!O$87:O$291,D5,Schedule!$G$87:$G$291,Schedule!$F$9,Schedule!$I$87:$I$291,"")+SUMIFS(Schedule!Q$87:Q$291,Schedule!$K$87:$K$291,Embank,Schedule!P$87:P$291,E$4,Schedule!O$87:O$291,D5,Schedule!$G$87:$G$291,Schedule!$F$9,Schedule!$I$87:$I$291,"I"))+(SUMIFS(Schedule!Q$87:Q$291,Schedule!$K$87:$K$291,Embank,Schedule!P$87:P$291,E$4,Schedule!O$87:O$291,D5,Schedule!$G$87:$G$291,Schedule!$F$10,Schedule!$I$87:$I$291,"")+SUMIFS(Schedule!Q$87:Q$291,Schedule!$K$87:$K$291,Embank,Schedule!P$87:P$291,E$4,Schedule!O$87:O$291,D5,Schedule!$G$87:$G$291,Schedule!$F$10,Schedule!$I$87:$I$291,"I"))+(SUMIFS(Schedule!Q$87:Q$291,Schedule!$K$87:$K$291,Embank,Schedule!P$87:P$291,E$4,Schedule!O$87:O$291,D5,Schedule!$G$87:$G$291,Schedule!$F$11,Schedule!$I$87:$I$291,"")+SUMIFS(Schedule!Q$87:Q$291,Schedule!$K$87:$K$291,Embank,Schedule!P$87:P$291,E$4,Schedule!O$87:O$291,D5,Schedule!$G$87:$G$291,Schedule!$F$11,Schedule!$I$87:$I$291,"I"))+(SUMIFS(Schedule!Q$87:Q$291,Schedule!$K$87:$K$291,Embank,Schedule!P$87:P$291,E$4,Schedule!O$87:O$291,D5,Schedule!$G$87:$G$291,Schedule!$F$8,Schedule!$I$87:$I$291,"")+SUMIFS(Schedule!Q$87:Q$291,Schedule!$K$87:$K$291,Embank,Schedule!P$87:P$291,E$4,Schedule!O$87:O$291,D5,Schedule!$G$87:$G$291,Schedule!$F$8,Schedule!$I$87:$I$291,"I"))))</f>
        <v>0</v>
      </c>
      <c r="G5" s="279">
        <v>2</v>
      </c>
      <c r="H5" s="280"/>
      <c r="I5" s="281">
        <f>IF($C$3="",(SUMIFS(Schedule!T$87:T$291,Schedule!$K$87:$K$291,Embank,Schedule!S$87:S$291,H$4,Schedule!R$87:R$291,G5,Schedule!$G$87:$G$291,Schedule!$F$9,Schedule!$I$87:$I$291,"")+SUMIFS(Schedule!T$87:T$291,Schedule!$K$87:$K$291,Embank,Schedule!S$87:S$291,H$4,Schedule!R$87:R$291,G5,Schedule!$G$87:$G$291,Schedule!$F$9,Schedule!$I$87:$I$291,"I"))+(SUMIFS(Schedule!T$87:T$291,Schedule!$K$87:$K$291,Embank,Schedule!S$87:S$291,H$4,Schedule!R$87:R$291,G5,Schedule!$G$87:$G$291,Schedule!$F$10,Schedule!$I$87:$I$291,"")+SUMIFS(Schedule!T$87:T$291,Schedule!$K$87:$K$291,Embank,Schedule!S$87:S$291,H$4,Schedule!R$87:R$291,G5,Schedule!$G$87:$G$291,Schedule!$F$10,Schedule!$I$87:$I$291,"I"))+(SUMIFS(Schedule!T$87:T$291,Schedule!$K$87:$K$291,Embank,Schedule!S$87:S$291,H$4,Schedule!R$87:R$291,G5,Schedule!$G$87:$G$291,Schedule!$F$11,Schedule!$I$87:$I$291,"")+SUMIFS(Schedule!T$87:T$291,Schedule!$K$87:$K$291,Embank,Schedule!S$87:S$291,H$4,Schedule!R$87:R$291,G5,Schedule!$G$87:$G$291,Schedule!$F$11,Schedule!$I$87:$I$291,"I")),IF($C$3='Sum Res'!$S$5,(SUMIFS(Schedule!T$87:T$291,Schedule!$K$87:$K$291,Embank,Schedule!S$87:S$291,H$4,Schedule!R$87:R$291,G5,Schedule!$G$87:$G$291,Schedule!$F$9,Schedule!$I$87:$I$291,"")+SUMIFS(Schedule!T$87:T$291,Schedule!$K$87:$K$291,Embank,Schedule!S$87:S$291,H$4,Schedule!R$87:R$291,G5,Schedule!$G$87:$G$291,Schedule!$F$9,Schedule!$I$87:$I$291,"I"))+(SUMIFS(Schedule!T$87:T$291,Schedule!$K$87:$K$291,Embank,Schedule!S$87:S$291,H$4,Schedule!R$87:R$291,G5,Schedule!$G$87:$G$291,Schedule!$F$10,Schedule!$I$87:$I$291,"")+SUMIFS(Schedule!T$87:T$291,Schedule!$K$87:$K$291,Embank,Schedule!S$87:S$291,H$4,Schedule!R$87:R$291,G5,Schedule!$G$87:$G$291,Schedule!$F$10,Schedule!$I$87:$I$291,"I"))+(SUMIFS(Schedule!T$87:T$291,Schedule!$K$87:$K$291,Embank,Schedule!S$87:S$291,H$4,Schedule!R$87:R$291,G5,Schedule!$G$87:$G$291,Schedule!$F$11,Schedule!$I$87:$I$291,"")+SUMIFS(Schedule!T$87:T$291,Schedule!$K$87:$K$291,Embank,Schedule!S$87:S$291,H$4,Schedule!R$87:R$291,G5,Schedule!$G$87:$G$291,Schedule!$F$11,Schedule!$I$87:$I$291,"I")),(SUMIFS(Schedule!T$87:T$291,Schedule!$K$87:$K$291,Embank,Schedule!S$87:S$291,H$4,Schedule!R$87:R$291,G5,Schedule!$G$87:$G$291,Schedule!$F$9,Schedule!$I$87:$I$291,"")+SUMIFS(Schedule!T$87:T$291,Schedule!$K$87:$K$291,Embank,Schedule!S$87:S$291,H$4,Schedule!R$87:R$291,G5,Schedule!$G$87:$G$291,Schedule!$F$9,Schedule!$I$87:$I$291,"I"))+(SUMIFS(Schedule!T$87:T$291,Schedule!$K$87:$K$291,Embank,Schedule!S$87:S$291,H$4,Schedule!R$87:R$291,G5,Schedule!$G$87:$G$291,Schedule!$F$10,Schedule!$I$87:$I$291,"")+SUMIFS(Schedule!T$87:T$291,Schedule!$K$87:$K$291,Embank,Schedule!S$87:S$291,H$4,Schedule!R$87:R$291,G5,Schedule!$G$87:$G$291,Schedule!$F$10,Schedule!$I$87:$I$291,"I"))+(SUMIFS(Schedule!T$87:T$291,Schedule!$K$87:$K$291,Embank,Schedule!S$87:S$291,H$4,Schedule!R$87:R$291,G5,Schedule!$G$87:$G$291,Schedule!$F$11,Schedule!$I$87:$I$291,"")+SUMIFS(Schedule!T$87:T$291,Schedule!$K$87:$K$291,Embank,Schedule!S$87:S$291,H$4,Schedule!R$87:R$291,G5,Schedule!$G$87:$G$291,Schedule!$F$11,Schedule!$I$87:$I$291,"I"))+(SUMIFS(Schedule!T$87:T$291,Schedule!$K$87:$K$291,Embank,Schedule!S$87:S$291,H$4,Schedule!R$87:R$291,G5,Schedule!$G$87:$G$291,Schedule!$F$8,Schedule!$I$87:$I$291,"")+SUMIFS(Schedule!T$87:T$291,Schedule!$K$87:$K$291,Embank,Schedule!S$87:S$291,H$4,Schedule!R$87:R$291,G5,Schedule!$G$87:$G$291,Schedule!$F$8,Schedule!$I$87:$I$291,"I"))))</f>
        <v>0</v>
      </c>
      <c r="J5" s="279">
        <v>2</v>
      </c>
      <c r="K5" s="280"/>
      <c r="L5" s="281">
        <f>IF($C$3="",(SUMIFS(Schedule!W$87:W$291,Schedule!$K$87:$K$291,Embank,Schedule!V$87:V$291,K$4,Schedule!U$87:U$291,J5,Schedule!$G$87:$G$291,Schedule!$F$9,Schedule!$I$87:$I$291,"")+SUMIFS(Schedule!W$87:W$291,Schedule!$K$87:$K$291,Embank,Schedule!V$87:V$291,K$4,Schedule!U$87:U$291,J5,Schedule!$G$87:$G$291,Schedule!$F$9,Schedule!$I$87:$I$291,"I"))+(SUMIFS(Schedule!W$87:W$291,Schedule!$K$87:$K$291,Embank,Schedule!V$87:V$291,K$4,Schedule!U$87:U$291,J5,Schedule!$G$87:$G$291,Schedule!$F$10,Schedule!$I$87:$I$291,"")+SUMIFS(Schedule!W$87:W$291,Schedule!$K$87:$K$291,Embank,Schedule!V$87:V$291,K$4,Schedule!U$87:U$291,J5,Schedule!$G$87:$G$291,Schedule!$F$10,Schedule!$I$87:$I$291,"I"))+(SUMIFS(Schedule!W$87:W$291,Schedule!$K$87:$K$291,Embank,Schedule!V$87:V$291,K$4,Schedule!U$87:U$291,J5,Schedule!$G$87:$G$291,Schedule!$F$11,Schedule!$I$87:$I$291,"")+SUMIFS(Schedule!W$87:W$291,Schedule!$K$87:$K$291,Embank,Schedule!V$87:V$291,K$4,Schedule!U$87:U$291,J5,Schedule!$G$87:$G$291,Schedule!$F$11,Schedule!$I$87:$I$291,"I")),IF($C$3='Sum Res'!$S$5,(SUMIFS(Schedule!W$87:W$291,Schedule!$K$87:$K$291,Embank,Schedule!V$87:V$291,K$4,Schedule!U$87:U$291,J5,Schedule!$G$87:$G$291,Schedule!$F$9,Schedule!$I$87:$I$291,"")+SUMIFS(Schedule!W$87:W$291,Schedule!$K$87:$K$291,Embank,Schedule!V$87:V$291,K$4,Schedule!U$87:U$291,J5,Schedule!$G$87:$G$291,Schedule!$F$9,Schedule!$I$87:$I$291,"I"))+(SUMIFS(Schedule!W$87:W$291,Schedule!$K$87:$K$291,Embank,Schedule!V$87:V$291,K$4,Schedule!U$87:U$291,J5,Schedule!$G$87:$G$291,Schedule!$F$10,Schedule!$I$87:$I$291,"")+SUMIFS(Schedule!W$87:W$291,Schedule!$K$87:$K$291,Embank,Schedule!V$87:V$291,K$4,Schedule!U$87:U$291,J5,Schedule!$G$87:$G$291,Schedule!$F$10,Schedule!$I$87:$I$291,"I"))+(SUMIFS(Schedule!W$87:W$291,Schedule!$K$87:$K$291,Embank,Schedule!V$87:V$291,K$4,Schedule!U$87:U$291,J5,Schedule!$G$87:$G$291,Schedule!$F$11,Schedule!$I$87:$I$291,"")+SUMIFS(Schedule!W$87:W$291,Schedule!$K$87:$K$291,Embank,Schedule!V$87:V$291,K$4,Schedule!U$87:U$291,J5,Schedule!$G$87:$G$291,Schedule!$F$11,Schedule!$I$87:$I$291,"I")),(SUMIFS(Schedule!W$87:W$291,Schedule!$K$87:$K$291,Embank,Schedule!V$87:V$291,K$4,Schedule!U$87:U$291,J5,Schedule!$G$87:$G$291,Schedule!$F$9,Schedule!$I$87:$I$291,"")+SUMIFS(Schedule!W$87:W$291,Schedule!$K$87:$K$291,Embank,Schedule!V$87:V$291,K$4,Schedule!U$87:U$291,J5,Schedule!$G$87:$G$291,Schedule!$F$9,Schedule!$I$87:$I$291,"I"))+(SUMIFS(Schedule!W$87:W$291,Schedule!$K$87:$K$291,Embank,Schedule!V$87:V$291,K$4,Schedule!U$87:U$291,J5,Schedule!$G$87:$G$291,Schedule!$F$10,Schedule!$I$87:$I$291,"")+SUMIFS(Schedule!W$87:W$291,Schedule!$K$87:$K$291,Embank,Schedule!V$87:V$291,K$4,Schedule!U$87:U$291,J5,Schedule!$G$87:$G$291,Schedule!$F$10,Schedule!$I$87:$I$291,"I"))+(SUMIFS(Schedule!W$87:W$291,Schedule!$K$87:$K$291,Embank,Schedule!V$87:V$291,K$4,Schedule!U$87:U$291,J5,Schedule!$G$87:$G$291,Schedule!$F$11,Schedule!$I$87:$I$291,"")+SUMIFS(Schedule!W$87:W$291,Schedule!$K$87:$K$291,Embank,Schedule!V$87:V$291,K$4,Schedule!U$87:U$291,J5,Schedule!$G$87:$G$291,Schedule!$F$11,Schedule!$I$87:$I$291,"I"))+(SUMIFS(Schedule!W$87:W$291,Schedule!$K$87:$K$291,Embank,Schedule!V$87:V$291,K$4,Schedule!U$87:U$291,J5,Schedule!$G$87:$G$291,Schedule!$F$8,Schedule!$I$87:$I$291,"")+SUMIFS(Schedule!W$87:W$291,Schedule!$K$87:$K$291,Embank,Schedule!V$87:V$291,K$4,Schedule!U$87:U$291,J5,Schedule!$G$87:$G$291,Schedule!$F$8,Schedule!$I$87:$I$291,"I"))))</f>
        <v>0</v>
      </c>
      <c r="M5" s="279">
        <v>2</v>
      </c>
      <c r="N5" s="280"/>
      <c r="O5" s="281">
        <f>IF($C$3="",(SUMIFS(Schedule!Z$87:Z$291,Schedule!$K$87:$K$291,Embank,Schedule!Y$87:Y$291,N$4,Schedule!X$87:X$291,M5,Schedule!$G$87:$G$291,Schedule!$F$9,Schedule!$I$87:$I$291,"")+SUMIFS(Schedule!Z$87:Z$291,Schedule!$K$87:$K$291,Embank,Schedule!Y$87:Y$291,N$4,Schedule!X$87:X$291,M5,Schedule!$G$87:$G$291,Schedule!$F$9,Schedule!$I$87:$I$291,"I"))+(SUMIFS(Schedule!Z$87:Z$291,Schedule!$K$87:$K$291,Embank,Schedule!Y$87:Y$291,N$4,Schedule!X$87:X$291,M5,Schedule!$G$87:$G$291,Schedule!$F$10,Schedule!$I$87:$I$291,"")+SUMIFS(Schedule!Z$87:Z$291,Schedule!$K$87:$K$291,Embank,Schedule!Y$87:Y$291,N$4,Schedule!X$87:X$291,M5,Schedule!$G$87:$G$291,Schedule!$F$10,Schedule!$I$87:$I$291,"I"))+(SUMIFS(Schedule!Z$87:Z$291,Schedule!$K$87:$K$291,Embank,Schedule!Y$87:Y$291,N$4,Schedule!X$87:X$291,M5,Schedule!$G$87:$G$291,Schedule!$F$11,Schedule!$I$87:$I$291,"")+SUMIFS(Schedule!Z$87:Z$291,Schedule!$K$87:$K$291,Embank,Schedule!Y$87:Y$291,N$4,Schedule!X$87:X$291,M5,Schedule!$G$87:$G$291,Schedule!$F$11,Schedule!$I$87:$I$291,"I")),IF($C$3='Sum Res'!$S$5,(SUMIFS(Schedule!Z$87:Z$291,Schedule!$K$87:$K$291,Embank,Schedule!Y$87:Y$291,N$4,Schedule!X$87:X$291,M5,Schedule!$G$87:$G$291,Schedule!$F$9,Schedule!$I$87:$I$291,"")+SUMIFS(Schedule!Z$87:Z$291,Schedule!$K$87:$K$291,Embank,Schedule!Y$87:Y$291,N$4,Schedule!X$87:X$291,M5,Schedule!$G$87:$G$291,Schedule!$F$9,Schedule!$I$87:$I$291,"I"))+(SUMIFS(Schedule!Z$87:Z$291,Schedule!$K$87:$K$291,Embank,Schedule!Y$87:Y$291,N$4,Schedule!X$87:X$291,M5,Schedule!$G$87:$G$291,Schedule!$F$10,Schedule!$I$87:$I$291,"")+SUMIFS(Schedule!Z$87:Z$291,Schedule!$K$87:$K$291,Embank,Schedule!Y$87:Y$291,N$4,Schedule!X$87:X$291,M5,Schedule!$G$87:$G$291,Schedule!$F$10,Schedule!$I$87:$I$291,"I"))+(SUMIFS(Schedule!Z$87:Z$291,Schedule!$K$87:$K$291,Embank,Schedule!Y$87:Y$291,N$4,Schedule!X$87:X$291,M5,Schedule!$G$87:$G$291,Schedule!$F$11,Schedule!$I$87:$I$291,"")+SUMIFS(Schedule!Z$87:Z$291,Schedule!$K$87:$K$291,Embank,Schedule!Y$87:Y$291,N$4,Schedule!X$87:X$291,M5,Schedule!$G$87:$G$291,Schedule!$F$11,Schedule!$I$87:$I$291,"I")),(SUMIFS(Schedule!Z$87:Z$291,Schedule!$K$87:$K$291,Embank,Schedule!Y$87:Y$291,N$4,Schedule!X$87:X$291,M5,Schedule!$G$87:$G$291,Schedule!$F$9,Schedule!$I$87:$I$291,"")+SUMIFS(Schedule!Z$87:Z$291,Schedule!$K$87:$K$291,Embank,Schedule!Y$87:Y$291,N$4,Schedule!X$87:X$291,M5,Schedule!$G$87:$G$291,Schedule!$F$9,Schedule!$I$87:$I$291,"I"))+(SUMIFS(Schedule!Z$87:Z$291,Schedule!$K$87:$K$291,Embank,Schedule!Y$87:Y$291,N$4,Schedule!X$87:X$291,M5,Schedule!$G$87:$G$291,Schedule!$F$10,Schedule!$I$87:$I$291,"")+SUMIFS(Schedule!Z$87:Z$291,Schedule!$K$87:$K$291,Embank,Schedule!Y$87:Y$291,N$4,Schedule!X$87:X$291,M5,Schedule!$G$87:$G$291,Schedule!$F$10,Schedule!$I$87:$I$291,"I"))+(SUMIFS(Schedule!Z$87:Z$291,Schedule!$K$87:$K$291,Embank,Schedule!Y$87:Y$291,N$4,Schedule!X$87:X$291,M5,Schedule!$G$87:$G$291,Schedule!$F$11,Schedule!$I$87:$I$291,"")+SUMIFS(Schedule!Z$87:Z$291,Schedule!$K$87:$K$291,Embank,Schedule!Y$87:Y$291,N$4,Schedule!X$87:X$291,M5,Schedule!$G$87:$G$291,Schedule!$F$11,Schedule!$I$87:$I$291,"I"))+(SUMIFS(Schedule!Z$87:Z$291,Schedule!$K$87:$K$291,Embank,Schedule!Y$87:Y$291,N$4,Schedule!X$87:X$291,M5,Schedule!$G$87:$G$291,Schedule!$F$8,Schedule!$I$87:$I$291,"")+SUMIFS(Schedule!Z$87:Z$291,Schedule!$K$87:$K$291,Embank,Schedule!Y$87:Y$291,N$4,Schedule!X$87:X$291,M5,Schedule!$G$87:$G$291,Schedule!$F$8,Schedule!$I$87:$I$291,"I"))))</f>
        <v>0</v>
      </c>
      <c r="P5" s="279">
        <v>2</v>
      </c>
      <c r="Q5" s="280"/>
      <c r="R5" s="281">
        <f>IF($C$3="",(SUMIFS(Schedule!AC$87:AC$291,Schedule!$K$87:$K$291,Embank,Schedule!AB$87:AB$291,Q$4,Schedule!AA$87:AA$291,P5,Schedule!$G$87:$G$291,Schedule!$F$9,Schedule!$I$87:$I$291,"")+SUMIFS(Schedule!AC$87:AC$291,Schedule!$K$87:$K$291,Embank,Schedule!AB$87:AB$291,Q$4,Schedule!AA$87:AA$291,P5,Schedule!$G$87:$G$291,Schedule!$F$9,Schedule!$I$87:$I$291,"I"))+(SUMIFS(Schedule!AC$87:AC$291,Schedule!$K$87:$K$291,Embank,Schedule!AB$87:AB$291,Q$4,Schedule!AA$87:AA$291,P5,Schedule!$G$87:$G$291,Schedule!$F$10,Schedule!$I$87:$I$291,"")+SUMIFS(Schedule!AC$87:AC$291,Schedule!$K$87:$K$291,Embank,Schedule!AB$87:AB$291,Q$4,Schedule!AA$87:AA$291,P5,Schedule!$G$87:$G$291,Schedule!$F$10,Schedule!$I$87:$I$291,"I"))+(SUMIFS(Schedule!AC$87:AC$291,Schedule!$K$87:$K$291,Embank,Schedule!AB$87:AB$291,Q$4,Schedule!AA$87:AA$291,P5,Schedule!$G$87:$G$291,Schedule!$F$11,Schedule!$I$87:$I$291,"")+SUMIFS(Schedule!AC$87:AC$291,Schedule!$K$87:$K$291,Embank,Schedule!AB$87:AB$291,Q$4,Schedule!AA$87:AA$291,P5,Schedule!$G$87:$G$291,Schedule!$F$11,Schedule!$I$87:$I$291,"I")),IF($C$3='Sum Res'!$S$5,(SUMIFS(Schedule!AC$87:AC$291,Schedule!$K$87:$K$291,Embank,Schedule!AB$87:AB$291,Q$4,Schedule!AA$87:AA$291,P5,Schedule!$G$87:$G$291,Schedule!$F$9,Schedule!$I$87:$I$291,"")+SUMIFS(Schedule!AC$87:AC$291,Schedule!$K$87:$K$291,Embank,Schedule!AB$87:AB$291,Q$4,Schedule!AA$87:AA$291,P5,Schedule!$G$87:$G$291,Schedule!$F$9,Schedule!$I$87:$I$291,"I"))+(SUMIFS(Schedule!AC$87:AC$291,Schedule!$K$87:$K$291,Embank,Schedule!AB$87:AB$291,Q$4,Schedule!AA$87:AA$291,P5,Schedule!$G$87:$G$291,Schedule!$F$10,Schedule!$I$87:$I$291,"")+SUMIFS(Schedule!AC$87:AC$291,Schedule!$K$87:$K$291,Embank,Schedule!AB$87:AB$291,Q$4,Schedule!AA$87:AA$291,P5,Schedule!$G$87:$G$291,Schedule!$F$10,Schedule!$I$87:$I$291,"I"))+(SUMIFS(Schedule!AC$87:AC$291,Schedule!$K$87:$K$291,Embank,Schedule!AB$87:AB$291,Q$4,Schedule!AA$87:AA$291,P5,Schedule!$G$87:$G$291,Schedule!$F$11,Schedule!$I$87:$I$291,"")+SUMIFS(Schedule!AC$87:AC$291,Schedule!$K$87:$K$291,Embank,Schedule!AB$87:AB$291,Q$4,Schedule!AA$87:AA$291,P5,Schedule!$G$87:$G$291,Schedule!$F$11,Schedule!$I$87:$I$291,"I")),(SUMIFS(Schedule!AC$87:AC$291,Schedule!$K$87:$K$291,Embank,Schedule!AB$87:AB$291,Q$4,Schedule!AA$87:AA$291,P5,Schedule!$G$87:$G$291,Schedule!$F$9,Schedule!$I$87:$I$291,"")+SUMIFS(Schedule!AC$87:AC$291,Schedule!$K$87:$K$291,Embank,Schedule!AB$87:AB$291,Q$4,Schedule!AA$87:AA$291,P5,Schedule!$G$87:$G$291,Schedule!$F$9,Schedule!$I$87:$I$291,"I"))+(SUMIFS(Schedule!AC$87:AC$291,Schedule!$K$87:$K$291,Embank,Schedule!AB$87:AB$291,Q$4,Schedule!AA$87:AA$291,P5,Schedule!$G$87:$G$291,Schedule!$F$10,Schedule!$I$87:$I$291,"")+SUMIFS(Schedule!AC$87:AC$291,Schedule!$K$87:$K$291,Embank,Schedule!AB$87:AB$291,Q$4,Schedule!AA$87:AA$291,P5,Schedule!$G$87:$G$291,Schedule!$F$10,Schedule!$I$87:$I$291,"I"))+(SUMIFS(Schedule!AC$87:AC$291,Schedule!$K$87:$K$291,Embank,Schedule!AB$87:AB$291,Q$4,Schedule!AA$87:AA$291,P5,Schedule!$G$87:$G$291,Schedule!$F$11,Schedule!$I$87:$I$291,"")+SUMIFS(Schedule!AC$87:AC$291,Schedule!$K$87:$K$291,Embank,Schedule!AB$87:AB$291,Q$4,Schedule!AA$87:AA$291,P5,Schedule!$G$87:$G$291,Schedule!$F$11,Schedule!$I$87:$I$291,"I"))+(SUMIFS(Schedule!AC$87:AC$291,Schedule!$K$87:$K$291,Embank,Schedule!AB$87:AB$291,Q$4,Schedule!AA$87:AA$291,P5,Schedule!$G$87:$G$291,Schedule!$F$8,Schedule!$I$87:$I$291,"")+SUMIFS(Schedule!AC$87:AC$291,Schedule!$K$87:$K$291,Embank,Schedule!AB$87:AB$291,Q$4,Schedule!AA$87:AA$291,P5,Schedule!$G$87:$G$291,Schedule!$F$8,Schedule!$I$87:$I$291,"I"))))</f>
        <v>0</v>
      </c>
      <c r="S5" s="279">
        <v>2</v>
      </c>
      <c r="T5" s="280"/>
      <c r="U5" s="281">
        <f>IF($C$3="",(SUMIFS(Schedule!AF$87:AF$291,Schedule!$K$87:$K$291,Embank,Schedule!AE$87:AE$291,T$4,Schedule!AD$87:AD$291,S5,Schedule!$G$87:$G$291,Schedule!$F$9,Schedule!$I$87:$I$291,"")+SUMIFS(Schedule!AF$87:AF$291,Schedule!$K$87:$K$291,Embank,Schedule!AE$87:AE$291,T$4,Schedule!AD$87:AD$291,S5,Schedule!$G$87:$G$291,Schedule!$F$9,Schedule!$I$87:$I$291,"I"))+(SUMIFS(Schedule!AF$87:AF$291,Schedule!$K$87:$K$291,Embank,Schedule!AE$87:AE$291,T$4,Schedule!AD$87:AD$291,S5,Schedule!$G$87:$G$291,Schedule!$F$10,Schedule!$I$87:$I$291,"")+SUMIFS(Schedule!AF$87:AF$291,Schedule!$K$87:$K$291,Embank,Schedule!AE$87:AE$291,T$4,Schedule!AD$87:AD$291,S5,Schedule!$G$87:$G$291,Schedule!$F$10,Schedule!$I$87:$I$291,"I"))+(SUMIFS(Schedule!AF$87:AF$291,Schedule!$K$87:$K$291,Embank,Schedule!AE$87:AE$291,T$4,Schedule!AD$87:AD$291,S5,Schedule!$G$87:$G$291,Schedule!$F$11,Schedule!$I$87:$I$291,"")+SUMIFS(Schedule!AF$87:AF$291,Schedule!$K$87:$K$291,Embank,Schedule!AE$87:AE$291,T$4,Schedule!AD$87:AD$291,S5,Schedule!$G$87:$G$291,Schedule!$F$11,Schedule!$I$87:$I$291,"I")),IF($C$3='Sum Res'!$S$5,(SUMIFS(Schedule!AF$87:AF$291,Schedule!$K$87:$K$291,Embank,Schedule!AE$87:AE$291,T$4,Schedule!AD$87:AD$291,S5,Schedule!$G$87:$G$291,Schedule!$F$9,Schedule!$I$87:$I$291,"")+SUMIFS(Schedule!AF$87:AF$291,Schedule!$K$87:$K$291,Embank,Schedule!AE$87:AE$291,T$4,Schedule!AD$87:AD$291,S5,Schedule!$G$87:$G$291,Schedule!$F$9,Schedule!$I$87:$I$291,"I"))+(SUMIFS(Schedule!AF$87:AF$291,Schedule!$K$87:$K$291,Embank,Schedule!AE$87:AE$291,T$4,Schedule!AD$87:AD$291,S5,Schedule!$G$87:$G$291,Schedule!$F$10,Schedule!$I$87:$I$291,"")+SUMIFS(Schedule!AF$87:AF$291,Schedule!$K$87:$K$291,Embank,Schedule!AE$87:AE$291,T$4,Schedule!AD$87:AD$291,S5,Schedule!$G$87:$G$291,Schedule!$F$10,Schedule!$I$87:$I$291,"I"))+(SUMIFS(Schedule!AF$87:AF$291,Schedule!$K$87:$K$291,Embank,Schedule!AE$87:AE$291,T$4,Schedule!AD$87:AD$291,S5,Schedule!$G$87:$G$291,Schedule!$F$11,Schedule!$I$87:$I$291,"")+SUMIFS(Schedule!AF$87:AF$291,Schedule!$K$87:$K$291,Embank,Schedule!AE$87:AE$291,T$4,Schedule!AD$87:AD$291,S5,Schedule!$G$87:$G$291,Schedule!$F$11,Schedule!$I$87:$I$291,"I")),(SUMIFS(Schedule!AF$87:AF$291,Schedule!$K$87:$K$291,Embank,Schedule!AE$87:AE$291,T$4,Schedule!AD$87:AD$291,S5,Schedule!$G$87:$G$291,Schedule!$F$9,Schedule!$I$87:$I$291,"")+SUMIFS(Schedule!AF$87:AF$291,Schedule!$K$87:$K$291,Embank,Schedule!AE$87:AE$291,T$4,Schedule!AD$87:AD$291,S5,Schedule!$G$87:$G$291,Schedule!$F$9,Schedule!$I$87:$I$291,"I"))+(SUMIFS(Schedule!AF$87:AF$291,Schedule!$K$87:$K$291,Embank,Schedule!AE$87:AE$291,T$4,Schedule!AD$87:AD$291,S5,Schedule!$G$87:$G$291,Schedule!$F$10,Schedule!$I$87:$I$291,"")+SUMIFS(Schedule!AF$87:AF$291,Schedule!$K$87:$K$291,Embank,Schedule!AE$87:AE$291,T$4,Schedule!AD$87:AD$291,S5,Schedule!$G$87:$G$291,Schedule!$F$10,Schedule!$I$87:$I$291,"I"))+(SUMIFS(Schedule!AF$87:AF$291,Schedule!$K$87:$K$291,Embank,Schedule!AE$87:AE$291,T$4,Schedule!AD$87:AD$291,S5,Schedule!$G$87:$G$291,Schedule!$F$11,Schedule!$I$87:$I$291,"")+SUMIFS(Schedule!AF$87:AF$291,Schedule!$K$87:$K$291,Embank,Schedule!AE$87:AE$291,T$4,Schedule!AD$87:AD$291,S5,Schedule!$G$87:$G$291,Schedule!$F$11,Schedule!$I$87:$I$291,"I"))+(SUMIFS(Schedule!AF$87:AF$291,Schedule!$K$87:$K$291,Embank,Schedule!AE$87:AE$291,T$4,Schedule!AD$87:AD$291,S5,Schedule!$G$87:$G$291,Schedule!$F$8,Schedule!$I$87:$I$291,"")+SUMIFS(Schedule!AF$87:AF$291,Schedule!$K$87:$K$291,Embank,Schedule!AE$87:AE$291,T$4,Schedule!AD$87:AD$291,S5,Schedule!$G$87:$G$291,Schedule!$F$8,Schedule!$I$87:$I$291,"I"))))</f>
        <v>0</v>
      </c>
      <c r="V5" s="279">
        <v>2</v>
      </c>
      <c r="W5" s="280"/>
      <c r="X5" s="281">
        <f>IF($C$3="",(SUMIFS(Schedule!AI$87:AI$291,Schedule!$K$87:$K$291,Embank,Schedule!AH$87:AH$291,W$4,Schedule!AG$87:AG$291,V5,Schedule!$G$87:$G$291,Schedule!$F$9,Schedule!$I$87:$I$291,"")+SUMIFS(Schedule!AI$87:AI$291,Schedule!$K$87:$K$291,Embank,Schedule!AH$87:AH$291,W$4,Schedule!AG$87:AG$291,V5,Schedule!$G$87:$G$291,Schedule!$F$9,Schedule!$I$87:$I$291,"I"))+(SUMIFS(Schedule!AI$87:AI$291,Schedule!$K$87:$K$291,Embank,Schedule!AH$87:AH$291,W$4,Schedule!AG$87:AG$291,V5,Schedule!$G$87:$G$291,Schedule!$F$10,Schedule!$I$87:$I$291,"")+SUMIFS(Schedule!AI$87:AI$291,Schedule!$K$87:$K$291,Embank,Schedule!AH$87:AH$291,W$4,Schedule!AG$87:AG$291,V5,Schedule!$G$87:$G$291,Schedule!$F$10,Schedule!$I$87:$I$291,"I"))+(SUMIFS(Schedule!AI$87:AI$291,Schedule!$K$87:$K$291,Embank,Schedule!AH$87:AH$291,W$4,Schedule!AG$87:AG$291,V5,Schedule!$G$87:$G$291,Schedule!$F$11,Schedule!$I$87:$I$291,"")+SUMIFS(Schedule!AI$87:AI$291,Schedule!$K$87:$K$291,Embank,Schedule!AH$87:AH$291,W$4,Schedule!AG$87:AG$291,V5,Schedule!$G$87:$G$291,Schedule!$F$11,Schedule!$I$87:$I$291,"I")),IF($C$3='Sum Res'!$S$5,(SUMIFS(Schedule!AI$87:AI$291,Schedule!$K$87:$K$291,Embank,Schedule!AH$87:AH$291,W$4,Schedule!AG$87:AG$291,V5,Schedule!$G$87:$G$291,Schedule!$F$9,Schedule!$I$87:$I$291,"")+SUMIFS(Schedule!AI$87:AI$291,Schedule!$K$87:$K$291,Embank,Schedule!AH$87:AH$291,W$4,Schedule!AG$87:AG$291,V5,Schedule!$G$87:$G$291,Schedule!$F$9,Schedule!$I$87:$I$291,"I"))+(SUMIFS(Schedule!AI$87:AI$291,Schedule!$K$87:$K$291,Embank,Schedule!AH$87:AH$291,W$4,Schedule!AG$87:AG$291,V5,Schedule!$G$87:$G$291,Schedule!$F$10,Schedule!$I$87:$I$291,"")+SUMIFS(Schedule!AI$87:AI$291,Schedule!$K$87:$K$291,Embank,Schedule!AH$87:AH$291,W$4,Schedule!AG$87:AG$291,V5,Schedule!$G$87:$G$291,Schedule!$F$10,Schedule!$I$87:$I$291,"I"))+(SUMIFS(Schedule!AI$87:AI$291,Schedule!$K$87:$K$291,Embank,Schedule!AH$87:AH$291,W$4,Schedule!AG$87:AG$291,V5,Schedule!$G$87:$G$291,Schedule!$F$11,Schedule!$I$87:$I$291,"")+SUMIFS(Schedule!AI$87:AI$291,Schedule!$K$87:$K$291,Embank,Schedule!AH$87:AH$291,W$4,Schedule!AG$87:AG$291,V5,Schedule!$G$87:$G$291,Schedule!$F$11,Schedule!$I$87:$I$291,"I")),(SUMIFS(Schedule!AI$87:AI$291,Schedule!$K$87:$K$291,Embank,Schedule!AH$87:AH$291,W$4,Schedule!AG$87:AG$291,V5,Schedule!$G$87:$G$291,Schedule!$F$9,Schedule!$I$87:$I$291,"")+SUMIFS(Schedule!AI$87:AI$291,Schedule!$K$87:$K$291,Embank,Schedule!AH$87:AH$291,W$4,Schedule!AG$87:AG$291,V5,Schedule!$G$87:$G$291,Schedule!$F$9,Schedule!$I$87:$I$291,"I"))+(SUMIFS(Schedule!AI$87:AI$291,Schedule!$K$87:$K$291,Embank,Schedule!AH$87:AH$291,W$4,Schedule!AG$87:AG$291,V5,Schedule!$G$87:$G$291,Schedule!$F$10,Schedule!$I$87:$I$291,"")+SUMIFS(Schedule!AI$87:AI$291,Schedule!$K$87:$K$291,Embank,Schedule!AH$87:AH$291,W$4,Schedule!AG$87:AG$291,V5,Schedule!$G$87:$G$291,Schedule!$F$10,Schedule!$I$87:$I$291,"I"))+(SUMIFS(Schedule!AI$87:AI$291,Schedule!$K$87:$K$291,Embank,Schedule!AH$87:AH$291,W$4,Schedule!AG$87:AG$291,V5,Schedule!$G$87:$G$291,Schedule!$F$11,Schedule!$I$87:$I$291,"")+SUMIFS(Schedule!AI$87:AI$291,Schedule!$K$87:$K$291,Embank,Schedule!AH$87:AH$291,W$4,Schedule!AG$87:AG$291,V5,Schedule!$G$87:$G$291,Schedule!$F$11,Schedule!$I$87:$I$291,"I"))+(SUMIFS(Schedule!AI$87:AI$291,Schedule!$K$87:$K$291,Embank,Schedule!AH$87:AH$291,W$4,Schedule!AG$87:AG$291,V5,Schedule!$G$87:$G$291,Schedule!$F$8,Schedule!$I$87:$I$291,"")+SUMIFS(Schedule!AI$87:AI$291,Schedule!$K$87:$K$291,Embank,Schedule!AH$87:AH$291,W$4,Schedule!AG$87:AG$291,V5,Schedule!$G$87:$G$291,Schedule!$F$8,Schedule!$I$87:$I$291,"I"))))</f>
        <v>0</v>
      </c>
      <c r="Y5" s="279">
        <v>2</v>
      </c>
      <c r="Z5" s="280"/>
      <c r="AA5" s="281">
        <f>IF($C$3="",(SUMIFS(Schedule!AL$87:AL$291,Schedule!$K$87:$K$291,Embank,Schedule!AK$87:AK$291,Z$4,Schedule!AJ$87:AJ$291,Y5,Schedule!$G$87:$G$291,Schedule!$F$9,Schedule!$I$87:$I$291,"")+SUMIFS(Schedule!AL$87:AL$291,Schedule!$K$87:$K$291,Embank,Schedule!AK$87:AK$291,Z$4,Schedule!AJ$87:AJ$291,Y5,Schedule!$G$87:$G$291,Schedule!$F$9,Schedule!$I$87:$I$291,"I"))+(SUMIFS(Schedule!AL$87:AL$291,Schedule!$K$87:$K$291,Embank,Schedule!AK$87:AK$291,Z$4,Schedule!AJ$87:AJ$291,Y5,Schedule!$G$87:$G$291,Schedule!$F$10,Schedule!$I$87:$I$291,"")+SUMIFS(Schedule!AL$87:AL$291,Schedule!$K$87:$K$291,Embank,Schedule!AK$87:AK$291,Z$4,Schedule!AJ$87:AJ$291,Y5,Schedule!$G$87:$G$291,Schedule!$F$10,Schedule!$I$87:$I$291,"I"))+(SUMIFS(Schedule!AL$87:AL$291,Schedule!$K$87:$K$291,Embank,Schedule!AK$87:AK$291,Z$4,Schedule!AJ$87:AJ$291,Y5,Schedule!$G$87:$G$291,Schedule!$F$11,Schedule!$I$87:$I$291,"")+SUMIFS(Schedule!AL$87:AL$291,Schedule!$K$87:$K$291,Embank,Schedule!AK$87:AK$291,Z$4,Schedule!AJ$87:AJ$291,Y5,Schedule!$G$87:$G$291,Schedule!$F$11,Schedule!$I$87:$I$291,"I")),IF($C$3='Sum Res'!$S$5,(SUMIFS(Schedule!AL$87:AL$291,Schedule!$K$87:$K$291,Embank,Schedule!AK$87:AK$291,Z$4,Schedule!AJ$87:AJ$291,Y5,Schedule!$G$87:$G$291,Schedule!$F$9,Schedule!$I$87:$I$291,"")+SUMIFS(Schedule!AL$87:AL$291,Schedule!$K$87:$K$291,Embank,Schedule!AK$87:AK$291,Z$4,Schedule!AJ$87:AJ$291,Y5,Schedule!$G$87:$G$291,Schedule!$F$9,Schedule!$I$87:$I$291,"I"))+(SUMIFS(Schedule!AL$87:AL$291,Schedule!$K$87:$K$291,Embank,Schedule!AK$87:AK$291,Z$4,Schedule!AJ$87:AJ$291,Y5,Schedule!$G$87:$G$291,Schedule!$F$10,Schedule!$I$87:$I$291,"")+SUMIFS(Schedule!AL$87:AL$291,Schedule!$K$87:$K$291,Embank,Schedule!AK$87:AK$291,Z$4,Schedule!AJ$87:AJ$291,Y5,Schedule!$G$87:$G$291,Schedule!$F$10,Schedule!$I$87:$I$291,"I"))+(SUMIFS(Schedule!AL$87:AL$291,Schedule!$K$87:$K$291,Embank,Schedule!AK$87:AK$291,Z$4,Schedule!AJ$87:AJ$291,Y5,Schedule!$G$87:$G$291,Schedule!$F$11,Schedule!$I$87:$I$291,"")+SUMIFS(Schedule!AL$87:AL$291,Schedule!$K$87:$K$291,Embank,Schedule!AK$87:AK$291,Z$4,Schedule!AJ$87:AJ$291,Y5,Schedule!$G$87:$G$291,Schedule!$F$11,Schedule!$I$87:$I$291,"I")),(SUMIFS(Schedule!AL$87:AL$291,Schedule!$K$87:$K$291,Embank,Schedule!AK$87:AK$291,Z$4,Schedule!AJ$87:AJ$291,Y5,Schedule!$G$87:$G$291,Schedule!$F$9,Schedule!$I$87:$I$291,"")+SUMIFS(Schedule!AL$87:AL$291,Schedule!$K$87:$K$291,Embank,Schedule!AK$87:AK$291,Z$4,Schedule!AJ$87:AJ$291,Y5,Schedule!$G$87:$G$291,Schedule!$F$9,Schedule!$I$87:$I$291,"I"))+(SUMIFS(Schedule!AL$87:AL$291,Schedule!$K$87:$K$291,Embank,Schedule!AK$87:AK$291,Z$4,Schedule!AJ$87:AJ$291,Y5,Schedule!$G$87:$G$291,Schedule!$F$10,Schedule!$I$87:$I$291,"")+SUMIFS(Schedule!AL$87:AL$291,Schedule!$K$87:$K$291,Embank,Schedule!AK$87:AK$291,Z$4,Schedule!AJ$87:AJ$291,Y5,Schedule!$G$87:$G$291,Schedule!$F$10,Schedule!$I$87:$I$291,"I"))+(SUMIFS(Schedule!AL$87:AL$291,Schedule!$K$87:$K$291,Embank,Schedule!AK$87:AK$291,Z$4,Schedule!AJ$87:AJ$291,Y5,Schedule!$G$87:$G$291,Schedule!$F$11,Schedule!$I$87:$I$291,"")+SUMIFS(Schedule!AL$87:AL$291,Schedule!$K$87:$K$291,Embank,Schedule!AK$87:AK$291,Z$4,Schedule!AJ$87:AJ$291,Y5,Schedule!$G$87:$G$291,Schedule!$F$11,Schedule!$I$87:$I$291,"I"))+(SUMIFS(Schedule!AL$87:AL$291,Schedule!$K$87:$K$291,Embank,Schedule!AK$87:AK$291,Z$4,Schedule!AJ$87:AJ$291,Y5,Schedule!$G$87:$G$291,Schedule!$F$8,Schedule!$I$87:$I$291,"")+SUMIFS(Schedule!AL$87:AL$291,Schedule!$K$87:$K$291,Embank,Schedule!AK$87:AK$291,Z$4,Schedule!AJ$87:AJ$291,Y5,Schedule!$G$87:$G$291,Schedule!$F$8,Schedule!$I$87:$I$291,"I"))))</f>
        <v>0</v>
      </c>
      <c r="AB5" s="279">
        <v>2</v>
      </c>
      <c r="AC5" s="280"/>
      <c r="AD5" s="281">
        <f>IF($C$3="",(SUMIFS(Schedule!AO$87:AO$291,Schedule!$K$87:$K$291,Embank,Schedule!AN$87:AN$291,AC$4,Schedule!AM$87:AM$291,AB5,Schedule!$G$87:$G$291,Schedule!$F$9,Schedule!$I$87:$I$291,"")+SUMIFS(Schedule!AO$87:AO$291,Schedule!$K$87:$K$291,Embank,Schedule!AN$87:AN$291,AC$4,Schedule!AM$87:AM$291,AB5,Schedule!$G$87:$G$291,Schedule!$F$9,Schedule!$I$87:$I$291,"I"))+(SUMIFS(Schedule!AO$87:AO$291,Schedule!$K$87:$K$291,Embank,Schedule!AN$87:AN$291,AC$4,Schedule!AM$87:AM$291,AB5,Schedule!$G$87:$G$291,Schedule!$F$10,Schedule!$I$87:$I$291,"")+SUMIFS(Schedule!AO$87:AO$291,Schedule!$K$87:$K$291,Embank,Schedule!AN$87:AN$291,AC$4,Schedule!AM$87:AM$291,AB5,Schedule!$G$87:$G$291,Schedule!$F$10,Schedule!$I$87:$I$291,"I"))+(SUMIFS(Schedule!AO$87:AO$291,Schedule!$K$87:$K$291,Embank,Schedule!AN$87:AN$291,AC$4,Schedule!AM$87:AM$291,AB5,Schedule!$G$87:$G$291,Schedule!$F$11,Schedule!$I$87:$I$291,"")+SUMIFS(Schedule!AO$87:AO$291,Schedule!$K$87:$K$291,Embank,Schedule!AN$87:AN$291,AC$4,Schedule!AM$87:AM$291,AB5,Schedule!$G$87:$G$291,Schedule!$F$11,Schedule!$I$87:$I$291,"I")),IF($C$3='Sum Res'!$S$5,(SUMIFS(Schedule!AO$87:AO$291,Schedule!$K$87:$K$291,Embank,Schedule!AN$87:AN$291,AC$4,Schedule!AM$87:AM$291,AB5,Schedule!$G$87:$G$291,Schedule!$F$9,Schedule!$I$87:$I$291,"")+SUMIFS(Schedule!AO$87:AO$291,Schedule!$K$87:$K$291,Embank,Schedule!AN$87:AN$291,AC$4,Schedule!AM$87:AM$291,AB5,Schedule!$G$87:$G$291,Schedule!$F$9,Schedule!$I$87:$I$291,"I"))+(SUMIFS(Schedule!AO$87:AO$291,Schedule!$K$87:$K$291,Embank,Schedule!AN$87:AN$291,AC$4,Schedule!AM$87:AM$291,AB5,Schedule!$G$87:$G$291,Schedule!$F$10,Schedule!$I$87:$I$291,"")+SUMIFS(Schedule!AO$87:AO$291,Schedule!$K$87:$K$291,Embank,Schedule!AN$87:AN$291,AC$4,Schedule!AM$87:AM$291,AB5,Schedule!$G$87:$G$291,Schedule!$F$10,Schedule!$I$87:$I$291,"I"))+(SUMIFS(Schedule!AO$87:AO$291,Schedule!$K$87:$K$291,Embank,Schedule!AN$87:AN$291,AC$4,Schedule!AM$87:AM$291,AB5,Schedule!$G$87:$G$291,Schedule!$F$11,Schedule!$I$87:$I$291,"")+SUMIFS(Schedule!AO$87:AO$291,Schedule!$K$87:$K$291,Embank,Schedule!AN$87:AN$291,AC$4,Schedule!AM$87:AM$291,AB5,Schedule!$G$87:$G$291,Schedule!$F$11,Schedule!$I$87:$I$291,"I")),(SUMIFS(Schedule!AO$87:AO$291,Schedule!$K$87:$K$291,Embank,Schedule!AN$87:AN$291,AC$4,Schedule!AM$87:AM$291,AB5,Schedule!$G$87:$G$291,Schedule!$F$9,Schedule!$I$87:$I$291,"")+SUMIFS(Schedule!AO$87:AO$291,Schedule!$K$87:$K$291,Embank,Schedule!AN$87:AN$291,AC$4,Schedule!AM$87:AM$291,AB5,Schedule!$G$87:$G$291,Schedule!$F$9,Schedule!$I$87:$I$291,"I"))+(SUMIFS(Schedule!AO$87:AO$291,Schedule!$K$87:$K$291,Embank,Schedule!AN$87:AN$291,AC$4,Schedule!AM$87:AM$291,AB5,Schedule!$G$87:$G$291,Schedule!$F$10,Schedule!$I$87:$I$291,"")+SUMIFS(Schedule!AO$87:AO$291,Schedule!$K$87:$K$291,Embank,Schedule!AN$87:AN$291,AC$4,Schedule!AM$87:AM$291,AB5,Schedule!$G$87:$G$291,Schedule!$F$10,Schedule!$I$87:$I$291,"I"))+(SUMIFS(Schedule!AO$87:AO$291,Schedule!$K$87:$K$291,Embank,Schedule!AN$87:AN$291,AC$4,Schedule!AM$87:AM$291,AB5,Schedule!$G$87:$G$291,Schedule!$F$11,Schedule!$I$87:$I$291,"")+SUMIFS(Schedule!AO$87:AO$291,Schedule!$K$87:$K$291,Embank,Schedule!AN$87:AN$291,AC$4,Schedule!AM$87:AM$291,AB5,Schedule!$G$87:$G$291,Schedule!$F$11,Schedule!$I$87:$I$291,"I"))+(SUMIFS(Schedule!AO$87:AO$291,Schedule!$K$87:$K$291,Embank,Schedule!AN$87:AN$291,AC$4,Schedule!AM$87:AM$291,AB5,Schedule!$G$87:$G$291,Schedule!$F$8,Schedule!$I$87:$I$291,"")+SUMIFS(Schedule!AO$87:AO$291,Schedule!$K$87:$K$291,Embank,Schedule!AN$87:AN$291,AC$4,Schedule!AM$87:AM$291,AB5,Schedule!$G$87:$G$291,Schedule!$F$8,Schedule!$I$87:$I$291,"I"))))</f>
        <v>0</v>
      </c>
      <c r="AE5" s="282">
        <f t="shared" si="0"/>
        <v>0</v>
      </c>
      <c r="AF5" s="283">
        <f>AE5/48</f>
        <v>0</v>
      </c>
    </row>
    <row r="6" spans="1:38" ht="15" x14ac:dyDescent="0.2">
      <c r="A6" s="278"/>
      <c r="B6" s="580"/>
      <c r="C6" s="561"/>
      <c r="D6" s="284">
        <v>3</v>
      </c>
      <c r="E6" s="285"/>
      <c r="F6" s="286">
        <f>IF($C$3="",(SUMIFS(Schedule!Q$87:Q$291,Schedule!$K$87:$K$291,Embank,Schedule!P$87:P$291,E$4,Schedule!O$87:O$291,D6,Schedule!$G$87:$G$291,Schedule!$F$9,Schedule!$I$87:$I$291,"")+SUMIFS(Schedule!Q$87:Q$291,Schedule!$K$87:$K$291,Embank,Schedule!P$87:P$291,E$4,Schedule!O$87:O$291,D6,Schedule!$G$87:$G$291,Schedule!$F$9,Schedule!$I$87:$I$291,"I"))+(SUMIFS(Schedule!Q$87:Q$291,Schedule!$K$87:$K$291,Embank,Schedule!P$87:P$291,E$4,Schedule!O$87:O$291,D6,Schedule!$G$87:$G$291,Schedule!$F$10,Schedule!$I$87:$I$291,"")+SUMIFS(Schedule!Q$87:Q$291,Schedule!$K$87:$K$291,Embank,Schedule!P$87:P$291,E$4,Schedule!O$87:O$291,D6,Schedule!$G$87:$G$291,Schedule!$F$10,Schedule!$I$87:$I$291,"I"))+(SUMIFS(Schedule!Q$87:Q$291,Schedule!$K$87:$K$291,Embank,Schedule!P$87:P$291,E$4,Schedule!O$87:O$291,D6,Schedule!$G$87:$G$291,Schedule!$F$11,Schedule!$I$87:$I$291,"")+SUMIFS(Schedule!Q$87:Q$291,Schedule!$K$87:$K$291,Embank,Schedule!P$87:P$291,E$4,Schedule!O$87:O$291,D6,Schedule!$G$87:$G$291,Schedule!$F$11,Schedule!$I$87:$I$291,"I")),IF($C$3='Sum Res'!$S$5,(SUMIFS(Schedule!Q$87:Q$291,Schedule!$K$87:$K$291,Embank,Schedule!P$87:P$291,E$4,Schedule!O$87:O$291,D6,Schedule!$G$87:$G$291,Schedule!$F$9,Schedule!$I$87:$I$291,"")+SUMIFS(Schedule!Q$87:Q$291,Schedule!$K$87:$K$291,Embank,Schedule!P$87:P$291,E$4,Schedule!O$87:O$291,D6,Schedule!$G$87:$G$291,Schedule!$F$9,Schedule!$I$87:$I$291,"I"))+(SUMIFS(Schedule!Q$87:Q$291,Schedule!$K$87:$K$291,Embank,Schedule!P$87:P$291,E$4,Schedule!O$87:O$291,D6,Schedule!$G$87:$G$291,Schedule!$F$10,Schedule!$I$87:$I$291,"")+SUMIFS(Schedule!Q$87:Q$291,Schedule!$K$87:$K$291,Embank,Schedule!P$87:P$291,E$4,Schedule!O$87:O$291,D6,Schedule!$G$87:$G$291,Schedule!$F$10,Schedule!$I$87:$I$291,"I"))+(SUMIFS(Schedule!Q$87:Q$291,Schedule!$K$87:$K$291,Embank,Schedule!P$87:P$291,E$4,Schedule!O$87:O$291,D6,Schedule!$G$87:$G$291,Schedule!$F$11,Schedule!$I$87:$I$291,"")+SUMIFS(Schedule!Q$87:Q$291,Schedule!$K$87:$K$291,Embank,Schedule!P$87:P$291,E$4,Schedule!O$87:O$291,D6,Schedule!$G$87:$G$291,Schedule!$F$11,Schedule!$I$87:$I$291,"I")),(SUMIFS(Schedule!Q$87:Q$291,Schedule!$K$87:$K$291,Embank,Schedule!P$87:P$291,E$4,Schedule!O$87:O$291,D6,Schedule!$G$87:$G$291,Schedule!$F$9,Schedule!$I$87:$I$291,"")+SUMIFS(Schedule!Q$87:Q$291,Schedule!$K$87:$K$291,Embank,Schedule!P$87:P$291,E$4,Schedule!O$87:O$291,D6,Schedule!$G$87:$G$291,Schedule!$F$9,Schedule!$I$87:$I$291,"I"))+(SUMIFS(Schedule!Q$87:Q$291,Schedule!$K$87:$K$291,Embank,Schedule!P$87:P$291,E$4,Schedule!O$87:O$291,D6,Schedule!$G$87:$G$291,Schedule!$F$10,Schedule!$I$87:$I$291,"")+SUMIFS(Schedule!Q$87:Q$291,Schedule!$K$87:$K$291,Embank,Schedule!P$87:P$291,E$4,Schedule!O$87:O$291,D6,Schedule!$G$87:$G$291,Schedule!$F$10,Schedule!$I$87:$I$291,"I"))+(SUMIFS(Schedule!Q$87:Q$291,Schedule!$K$87:$K$291,Embank,Schedule!P$87:P$291,E$4,Schedule!O$87:O$291,D6,Schedule!$G$87:$G$291,Schedule!$F$11,Schedule!$I$87:$I$291,"")+SUMIFS(Schedule!Q$87:Q$291,Schedule!$K$87:$K$291,Embank,Schedule!P$87:P$291,E$4,Schedule!O$87:O$291,D6,Schedule!$G$87:$G$291,Schedule!$F$11,Schedule!$I$87:$I$291,"I"))+(SUMIFS(Schedule!Q$87:Q$291,Schedule!$K$87:$K$291,Embank,Schedule!P$87:P$291,E$4,Schedule!O$87:O$291,D6,Schedule!$G$87:$G$291,Schedule!$F$8,Schedule!$I$87:$I$291,"")+SUMIFS(Schedule!Q$87:Q$291,Schedule!$K$87:$K$291,Embank,Schedule!P$87:P$291,E$4,Schedule!O$87:O$291,D6,Schedule!$G$87:$G$291,Schedule!$F$8,Schedule!$I$87:$I$291,"I"))))</f>
        <v>0</v>
      </c>
      <c r="G6" s="284">
        <v>3</v>
      </c>
      <c r="H6" s="285"/>
      <c r="I6" s="286">
        <f>IF($C$3="",(SUMIFS(Schedule!T$87:T$291,Schedule!$K$87:$K$291,Embank,Schedule!S$87:S$291,H$4,Schedule!R$87:R$291,G6,Schedule!$G$87:$G$291,Schedule!$F$9,Schedule!$I$87:$I$291,"")+SUMIFS(Schedule!T$87:T$291,Schedule!$K$87:$K$291,Embank,Schedule!S$87:S$291,H$4,Schedule!R$87:R$291,G6,Schedule!$G$87:$G$291,Schedule!$F$9,Schedule!$I$87:$I$291,"I"))+(SUMIFS(Schedule!T$87:T$291,Schedule!$K$87:$K$291,Embank,Schedule!S$87:S$291,H$4,Schedule!R$87:R$291,G6,Schedule!$G$87:$G$291,Schedule!$F$10,Schedule!$I$87:$I$291,"")+SUMIFS(Schedule!T$87:T$291,Schedule!$K$87:$K$291,Embank,Schedule!S$87:S$291,H$4,Schedule!R$87:R$291,G6,Schedule!$G$87:$G$291,Schedule!$F$10,Schedule!$I$87:$I$291,"I"))+(SUMIFS(Schedule!T$87:T$291,Schedule!$K$87:$K$291,Embank,Schedule!S$87:S$291,H$4,Schedule!R$87:R$291,G6,Schedule!$G$87:$G$291,Schedule!$F$11,Schedule!$I$87:$I$291,"")+SUMIFS(Schedule!T$87:T$291,Schedule!$K$87:$K$291,Embank,Schedule!S$87:S$291,H$4,Schedule!R$87:R$291,G6,Schedule!$G$87:$G$291,Schedule!$F$11,Schedule!$I$87:$I$291,"I")),IF($C$3='Sum Res'!$S$5,(SUMIFS(Schedule!T$87:T$291,Schedule!$K$87:$K$291,Embank,Schedule!S$87:S$291,H$4,Schedule!R$87:R$291,G6,Schedule!$G$87:$G$291,Schedule!$F$9,Schedule!$I$87:$I$291,"")+SUMIFS(Schedule!T$87:T$291,Schedule!$K$87:$K$291,Embank,Schedule!S$87:S$291,H$4,Schedule!R$87:R$291,G6,Schedule!$G$87:$G$291,Schedule!$F$9,Schedule!$I$87:$I$291,"I"))+(SUMIFS(Schedule!T$87:T$291,Schedule!$K$87:$K$291,Embank,Schedule!S$87:S$291,H$4,Schedule!R$87:R$291,G6,Schedule!$G$87:$G$291,Schedule!$F$10,Schedule!$I$87:$I$291,"")+SUMIFS(Schedule!T$87:T$291,Schedule!$K$87:$K$291,Embank,Schedule!S$87:S$291,H$4,Schedule!R$87:R$291,G6,Schedule!$G$87:$G$291,Schedule!$F$10,Schedule!$I$87:$I$291,"I"))+(SUMIFS(Schedule!T$87:T$291,Schedule!$K$87:$K$291,Embank,Schedule!S$87:S$291,H$4,Schedule!R$87:R$291,G6,Schedule!$G$87:$G$291,Schedule!$F$11,Schedule!$I$87:$I$291,"")+SUMIFS(Schedule!T$87:T$291,Schedule!$K$87:$K$291,Embank,Schedule!S$87:S$291,H$4,Schedule!R$87:R$291,G6,Schedule!$G$87:$G$291,Schedule!$F$11,Schedule!$I$87:$I$291,"I")),(SUMIFS(Schedule!T$87:T$291,Schedule!$K$87:$K$291,Embank,Schedule!S$87:S$291,H$4,Schedule!R$87:R$291,G6,Schedule!$G$87:$G$291,Schedule!$F$9,Schedule!$I$87:$I$291,"")+SUMIFS(Schedule!T$87:T$291,Schedule!$K$87:$K$291,Embank,Schedule!S$87:S$291,H$4,Schedule!R$87:R$291,G6,Schedule!$G$87:$G$291,Schedule!$F$9,Schedule!$I$87:$I$291,"I"))+(SUMIFS(Schedule!T$87:T$291,Schedule!$K$87:$K$291,Embank,Schedule!S$87:S$291,H$4,Schedule!R$87:R$291,G6,Schedule!$G$87:$G$291,Schedule!$F$10,Schedule!$I$87:$I$291,"")+SUMIFS(Schedule!T$87:T$291,Schedule!$K$87:$K$291,Embank,Schedule!S$87:S$291,H$4,Schedule!R$87:R$291,G6,Schedule!$G$87:$G$291,Schedule!$F$10,Schedule!$I$87:$I$291,"I"))+(SUMIFS(Schedule!T$87:T$291,Schedule!$K$87:$K$291,Embank,Schedule!S$87:S$291,H$4,Schedule!R$87:R$291,G6,Schedule!$G$87:$G$291,Schedule!$F$11,Schedule!$I$87:$I$291,"")+SUMIFS(Schedule!T$87:T$291,Schedule!$K$87:$K$291,Embank,Schedule!S$87:S$291,H$4,Schedule!R$87:R$291,G6,Schedule!$G$87:$G$291,Schedule!$F$11,Schedule!$I$87:$I$291,"I"))+(SUMIFS(Schedule!T$87:T$291,Schedule!$K$87:$K$291,Embank,Schedule!S$87:S$291,H$4,Schedule!R$87:R$291,G6,Schedule!$G$87:$G$291,Schedule!$F$8,Schedule!$I$87:$I$291,"")+SUMIFS(Schedule!T$87:T$291,Schedule!$K$87:$K$291,Embank,Schedule!S$87:S$291,H$4,Schedule!R$87:R$291,G6,Schedule!$G$87:$G$291,Schedule!$F$8,Schedule!$I$87:$I$291,"I"))))</f>
        <v>1</v>
      </c>
      <c r="J6" s="284">
        <v>3</v>
      </c>
      <c r="K6" s="285"/>
      <c r="L6" s="286">
        <f>IF($C$3="",(SUMIFS(Schedule!W$87:W$291,Schedule!$K$87:$K$291,Embank,Schedule!V$87:V$291,K$4,Schedule!U$87:U$291,J6,Schedule!$G$87:$G$291,Schedule!$F$9,Schedule!$I$87:$I$291,"")+SUMIFS(Schedule!W$87:W$291,Schedule!$K$87:$K$291,Embank,Schedule!V$87:V$291,K$4,Schedule!U$87:U$291,J6,Schedule!$G$87:$G$291,Schedule!$F$9,Schedule!$I$87:$I$291,"I"))+(SUMIFS(Schedule!W$87:W$291,Schedule!$K$87:$K$291,Embank,Schedule!V$87:V$291,K$4,Schedule!U$87:U$291,J6,Schedule!$G$87:$G$291,Schedule!$F$10,Schedule!$I$87:$I$291,"")+SUMIFS(Schedule!W$87:W$291,Schedule!$K$87:$K$291,Embank,Schedule!V$87:V$291,K$4,Schedule!U$87:U$291,J6,Schedule!$G$87:$G$291,Schedule!$F$10,Schedule!$I$87:$I$291,"I"))+(SUMIFS(Schedule!W$87:W$291,Schedule!$K$87:$K$291,Embank,Schedule!V$87:V$291,K$4,Schedule!U$87:U$291,J6,Schedule!$G$87:$G$291,Schedule!$F$11,Schedule!$I$87:$I$291,"")+SUMIFS(Schedule!W$87:W$291,Schedule!$K$87:$K$291,Embank,Schedule!V$87:V$291,K$4,Schedule!U$87:U$291,J6,Schedule!$G$87:$G$291,Schedule!$F$11,Schedule!$I$87:$I$291,"I")),IF($C$3='Sum Res'!$S$5,(SUMIFS(Schedule!W$87:W$291,Schedule!$K$87:$K$291,Embank,Schedule!V$87:V$291,K$4,Schedule!U$87:U$291,J6,Schedule!$G$87:$G$291,Schedule!$F$9,Schedule!$I$87:$I$291,"")+SUMIFS(Schedule!W$87:W$291,Schedule!$K$87:$K$291,Embank,Schedule!V$87:V$291,K$4,Schedule!U$87:U$291,J6,Schedule!$G$87:$G$291,Schedule!$F$9,Schedule!$I$87:$I$291,"I"))+(SUMIFS(Schedule!W$87:W$291,Schedule!$K$87:$K$291,Embank,Schedule!V$87:V$291,K$4,Schedule!U$87:U$291,J6,Schedule!$G$87:$G$291,Schedule!$F$10,Schedule!$I$87:$I$291,"")+SUMIFS(Schedule!W$87:W$291,Schedule!$K$87:$K$291,Embank,Schedule!V$87:V$291,K$4,Schedule!U$87:U$291,J6,Schedule!$G$87:$G$291,Schedule!$F$10,Schedule!$I$87:$I$291,"I"))+(SUMIFS(Schedule!W$87:W$291,Schedule!$K$87:$K$291,Embank,Schedule!V$87:V$291,K$4,Schedule!U$87:U$291,J6,Schedule!$G$87:$G$291,Schedule!$F$11,Schedule!$I$87:$I$291,"")+SUMIFS(Schedule!W$87:W$291,Schedule!$K$87:$K$291,Embank,Schedule!V$87:V$291,K$4,Schedule!U$87:U$291,J6,Schedule!$G$87:$G$291,Schedule!$F$11,Schedule!$I$87:$I$291,"I")),(SUMIFS(Schedule!W$87:W$291,Schedule!$K$87:$K$291,Embank,Schedule!V$87:V$291,K$4,Schedule!U$87:U$291,J6,Schedule!$G$87:$G$291,Schedule!$F$9,Schedule!$I$87:$I$291,"")+SUMIFS(Schedule!W$87:W$291,Schedule!$K$87:$K$291,Embank,Schedule!V$87:V$291,K$4,Schedule!U$87:U$291,J6,Schedule!$G$87:$G$291,Schedule!$F$9,Schedule!$I$87:$I$291,"I"))+(SUMIFS(Schedule!W$87:W$291,Schedule!$K$87:$K$291,Embank,Schedule!V$87:V$291,K$4,Schedule!U$87:U$291,J6,Schedule!$G$87:$G$291,Schedule!$F$10,Schedule!$I$87:$I$291,"")+SUMIFS(Schedule!W$87:W$291,Schedule!$K$87:$K$291,Embank,Schedule!V$87:V$291,K$4,Schedule!U$87:U$291,J6,Schedule!$G$87:$G$291,Schedule!$F$10,Schedule!$I$87:$I$291,"I"))+(SUMIFS(Schedule!W$87:W$291,Schedule!$K$87:$K$291,Embank,Schedule!V$87:V$291,K$4,Schedule!U$87:U$291,J6,Schedule!$G$87:$G$291,Schedule!$F$11,Schedule!$I$87:$I$291,"")+SUMIFS(Schedule!W$87:W$291,Schedule!$K$87:$K$291,Embank,Schedule!V$87:V$291,K$4,Schedule!U$87:U$291,J6,Schedule!$G$87:$G$291,Schedule!$F$11,Schedule!$I$87:$I$291,"I"))+(SUMIFS(Schedule!W$87:W$291,Schedule!$K$87:$K$291,Embank,Schedule!V$87:V$291,K$4,Schedule!U$87:U$291,J6,Schedule!$G$87:$G$291,Schedule!$F$8,Schedule!$I$87:$I$291,"")+SUMIFS(Schedule!W$87:W$291,Schedule!$K$87:$K$291,Embank,Schedule!V$87:V$291,K$4,Schedule!U$87:U$291,J6,Schedule!$G$87:$G$291,Schedule!$F$8,Schedule!$I$87:$I$291,"I"))))</f>
        <v>1</v>
      </c>
      <c r="M6" s="284">
        <v>3</v>
      </c>
      <c r="N6" s="285"/>
      <c r="O6" s="286">
        <f>IF($C$3="",(SUMIFS(Schedule!Z$87:Z$291,Schedule!$K$87:$K$291,Embank,Schedule!Y$87:Y$291,N$4,Schedule!X$87:X$291,M6,Schedule!$G$87:$G$291,Schedule!$F$9,Schedule!$I$87:$I$291,"")+SUMIFS(Schedule!Z$87:Z$291,Schedule!$K$87:$K$291,Embank,Schedule!Y$87:Y$291,N$4,Schedule!X$87:X$291,M6,Schedule!$G$87:$G$291,Schedule!$F$9,Schedule!$I$87:$I$291,"I"))+(SUMIFS(Schedule!Z$87:Z$291,Schedule!$K$87:$K$291,Embank,Schedule!Y$87:Y$291,N$4,Schedule!X$87:X$291,M6,Schedule!$G$87:$G$291,Schedule!$F$10,Schedule!$I$87:$I$291,"")+SUMIFS(Schedule!Z$87:Z$291,Schedule!$K$87:$K$291,Embank,Schedule!Y$87:Y$291,N$4,Schedule!X$87:X$291,M6,Schedule!$G$87:$G$291,Schedule!$F$10,Schedule!$I$87:$I$291,"I"))+(SUMIFS(Schedule!Z$87:Z$291,Schedule!$K$87:$K$291,Embank,Schedule!Y$87:Y$291,N$4,Schedule!X$87:X$291,M6,Schedule!$G$87:$G$291,Schedule!$F$11,Schedule!$I$87:$I$291,"")+SUMIFS(Schedule!Z$87:Z$291,Schedule!$K$87:$K$291,Embank,Schedule!Y$87:Y$291,N$4,Schedule!X$87:X$291,M6,Schedule!$G$87:$G$291,Schedule!$F$11,Schedule!$I$87:$I$291,"I")),IF($C$3='Sum Res'!$S$5,(SUMIFS(Schedule!Z$87:Z$291,Schedule!$K$87:$K$291,Embank,Schedule!Y$87:Y$291,N$4,Schedule!X$87:X$291,M6,Schedule!$G$87:$G$291,Schedule!$F$9,Schedule!$I$87:$I$291,"")+SUMIFS(Schedule!Z$87:Z$291,Schedule!$K$87:$K$291,Embank,Schedule!Y$87:Y$291,N$4,Schedule!X$87:X$291,M6,Schedule!$G$87:$G$291,Schedule!$F$9,Schedule!$I$87:$I$291,"I"))+(SUMIFS(Schedule!Z$87:Z$291,Schedule!$K$87:$K$291,Embank,Schedule!Y$87:Y$291,N$4,Schedule!X$87:X$291,M6,Schedule!$G$87:$G$291,Schedule!$F$10,Schedule!$I$87:$I$291,"")+SUMIFS(Schedule!Z$87:Z$291,Schedule!$K$87:$K$291,Embank,Schedule!Y$87:Y$291,N$4,Schedule!X$87:X$291,M6,Schedule!$G$87:$G$291,Schedule!$F$10,Schedule!$I$87:$I$291,"I"))+(SUMIFS(Schedule!Z$87:Z$291,Schedule!$K$87:$K$291,Embank,Schedule!Y$87:Y$291,N$4,Schedule!X$87:X$291,M6,Schedule!$G$87:$G$291,Schedule!$F$11,Schedule!$I$87:$I$291,"")+SUMIFS(Schedule!Z$87:Z$291,Schedule!$K$87:$K$291,Embank,Schedule!Y$87:Y$291,N$4,Schedule!X$87:X$291,M6,Schedule!$G$87:$G$291,Schedule!$F$11,Schedule!$I$87:$I$291,"I")),(SUMIFS(Schedule!Z$87:Z$291,Schedule!$K$87:$K$291,Embank,Schedule!Y$87:Y$291,N$4,Schedule!X$87:X$291,M6,Schedule!$G$87:$G$291,Schedule!$F$9,Schedule!$I$87:$I$291,"")+SUMIFS(Schedule!Z$87:Z$291,Schedule!$K$87:$K$291,Embank,Schedule!Y$87:Y$291,N$4,Schedule!X$87:X$291,M6,Schedule!$G$87:$G$291,Schedule!$F$9,Schedule!$I$87:$I$291,"I"))+(SUMIFS(Schedule!Z$87:Z$291,Schedule!$K$87:$K$291,Embank,Schedule!Y$87:Y$291,N$4,Schedule!X$87:X$291,M6,Schedule!$G$87:$G$291,Schedule!$F$10,Schedule!$I$87:$I$291,"")+SUMIFS(Schedule!Z$87:Z$291,Schedule!$K$87:$K$291,Embank,Schedule!Y$87:Y$291,N$4,Schedule!X$87:X$291,M6,Schedule!$G$87:$G$291,Schedule!$F$10,Schedule!$I$87:$I$291,"I"))+(SUMIFS(Schedule!Z$87:Z$291,Schedule!$K$87:$K$291,Embank,Schedule!Y$87:Y$291,N$4,Schedule!X$87:X$291,M6,Schedule!$G$87:$G$291,Schedule!$F$11,Schedule!$I$87:$I$291,"")+SUMIFS(Schedule!Z$87:Z$291,Schedule!$K$87:$K$291,Embank,Schedule!Y$87:Y$291,N$4,Schedule!X$87:X$291,M6,Schedule!$G$87:$G$291,Schedule!$F$11,Schedule!$I$87:$I$291,"I"))+(SUMIFS(Schedule!Z$87:Z$291,Schedule!$K$87:$K$291,Embank,Schedule!Y$87:Y$291,N$4,Schedule!X$87:X$291,M6,Schedule!$G$87:$G$291,Schedule!$F$8,Schedule!$I$87:$I$291,"")+SUMIFS(Schedule!Z$87:Z$291,Schedule!$K$87:$K$291,Embank,Schedule!Y$87:Y$291,N$4,Schedule!X$87:X$291,M6,Schedule!$G$87:$G$291,Schedule!$F$8,Schedule!$I$87:$I$291,"I"))))</f>
        <v>0</v>
      </c>
      <c r="P6" s="284">
        <v>3</v>
      </c>
      <c r="Q6" s="285"/>
      <c r="R6" s="286">
        <f>IF($C$3="",(SUMIFS(Schedule!AC$87:AC$291,Schedule!$K$87:$K$291,Embank,Schedule!AB$87:AB$291,Q$4,Schedule!AA$87:AA$291,P6,Schedule!$G$87:$G$291,Schedule!$F$9,Schedule!$I$87:$I$291,"")+SUMIFS(Schedule!AC$87:AC$291,Schedule!$K$87:$K$291,Embank,Schedule!AB$87:AB$291,Q$4,Schedule!AA$87:AA$291,P6,Schedule!$G$87:$G$291,Schedule!$F$9,Schedule!$I$87:$I$291,"I"))+(SUMIFS(Schedule!AC$87:AC$291,Schedule!$K$87:$K$291,Embank,Schedule!AB$87:AB$291,Q$4,Schedule!AA$87:AA$291,P6,Schedule!$G$87:$G$291,Schedule!$F$10,Schedule!$I$87:$I$291,"")+SUMIFS(Schedule!AC$87:AC$291,Schedule!$K$87:$K$291,Embank,Schedule!AB$87:AB$291,Q$4,Schedule!AA$87:AA$291,P6,Schedule!$G$87:$G$291,Schedule!$F$10,Schedule!$I$87:$I$291,"I"))+(SUMIFS(Schedule!AC$87:AC$291,Schedule!$K$87:$K$291,Embank,Schedule!AB$87:AB$291,Q$4,Schedule!AA$87:AA$291,P6,Schedule!$G$87:$G$291,Schedule!$F$11,Schedule!$I$87:$I$291,"")+SUMIFS(Schedule!AC$87:AC$291,Schedule!$K$87:$K$291,Embank,Schedule!AB$87:AB$291,Q$4,Schedule!AA$87:AA$291,P6,Schedule!$G$87:$G$291,Schedule!$F$11,Schedule!$I$87:$I$291,"I")),IF($C$3='Sum Res'!$S$5,(SUMIFS(Schedule!AC$87:AC$291,Schedule!$K$87:$K$291,Embank,Schedule!AB$87:AB$291,Q$4,Schedule!AA$87:AA$291,P6,Schedule!$G$87:$G$291,Schedule!$F$9,Schedule!$I$87:$I$291,"")+SUMIFS(Schedule!AC$87:AC$291,Schedule!$K$87:$K$291,Embank,Schedule!AB$87:AB$291,Q$4,Schedule!AA$87:AA$291,P6,Schedule!$G$87:$G$291,Schedule!$F$9,Schedule!$I$87:$I$291,"I"))+(SUMIFS(Schedule!AC$87:AC$291,Schedule!$K$87:$K$291,Embank,Schedule!AB$87:AB$291,Q$4,Schedule!AA$87:AA$291,P6,Schedule!$G$87:$G$291,Schedule!$F$10,Schedule!$I$87:$I$291,"")+SUMIFS(Schedule!AC$87:AC$291,Schedule!$K$87:$K$291,Embank,Schedule!AB$87:AB$291,Q$4,Schedule!AA$87:AA$291,P6,Schedule!$G$87:$G$291,Schedule!$F$10,Schedule!$I$87:$I$291,"I"))+(SUMIFS(Schedule!AC$87:AC$291,Schedule!$K$87:$K$291,Embank,Schedule!AB$87:AB$291,Q$4,Schedule!AA$87:AA$291,P6,Schedule!$G$87:$G$291,Schedule!$F$11,Schedule!$I$87:$I$291,"")+SUMIFS(Schedule!AC$87:AC$291,Schedule!$K$87:$K$291,Embank,Schedule!AB$87:AB$291,Q$4,Schedule!AA$87:AA$291,P6,Schedule!$G$87:$G$291,Schedule!$F$11,Schedule!$I$87:$I$291,"I")),(SUMIFS(Schedule!AC$87:AC$291,Schedule!$K$87:$K$291,Embank,Schedule!AB$87:AB$291,Q$4,Schedule!AA$87:AA$291,P6,Schedule!$G$87:$G$291,Schedule!$F$9,Schedule!$I$87:$I$291,"")+SUMIFS(Schedule!AC$87:AC$291,Schedule!$K$87:$K$291,Embank,Schedule!AB$87:AB$291,Q$4,Schedule!AA$87:AA$291,P6,Schedule!$G$87:$G$291,Schedule!$F$9,Schedule!$I$87:$I$291,"I"))+(SUMIFS(Schedule!AC$87:AC$291,Schedule!$K$87:$K$291,Embank,Schedule!AB$87:AB$291,Q$4,Schedule!AA$87:AA$291,P6,Schedule!$G$87:$G$291,Schedule!$F$10,Schedule!$I$87:$I$291,"")+SUMIFS(Schedule!AC$87:AC$291,Schedule!$K$87:$K$291,Embank,Schedule!AB$87:AB$291,Q$4,Schedule!AA$87:AA$291,P6,Schedule!$G$87:$G$291,Schedule!$F$10,Schedule!$I$87:$I$291,"I"))+(SUMIFS(Schedule!AC$87:AC$291,Schedule!$K$87:$K$291,Embank,Schedule!AB$87:AB$291,Q$4,Schedule!AA$87:AA$291,P6,Schedule!$G$87:$G$291,Schedule!$F$11,Schedule!$I$87:$I$291,"")+SUMIFS(Schedule!AC$87:AC$291,Schedule!$K$87:$K$291,Embank,Schedule!AB$87:AB$291,Q$4,Schedule!AA$87:AA$291,P6,Schedule!$G$87:$G$291,Schedule!$F$11,Schedule!$I$87:$I$291,"I"))+(SUMIFS(Schedule!AC$87:AC$291,Schedule!$K$87:$K$291,Embank,Schedule!AB$87:AB$291,Q$4,Schedule!AA$87:AA$291,P6,Schedule!$G$87:$G$291,Schedule!$F$8,Schedule!$I$87:$I$291,"")+SUMIFS(Schedule!AC$87:AC$291,Schedule!$K$87:$K$291,Embank,Schedule!AB$87:AB$291,Q$4,Schedule!AA$87:AA$291,P6,Schedule!$G$87:$G$291,Schedule!$F$8,Schedule!$I$87:$I$291,"I"))))</f>
        <v>0</v>
      </c>
      <c r="S6" s="284">
        <v>3</v>
      </c>
      <c r="T6" s="285"/>
      <c r="U6" s="286">
        <f>IF($C$3="",(SUMIFS(Schedule!AF$87:AF$291,Schedule!$K$87:$K$291,Embank,Schedule!AE$87:AE$291,T$4,Schedule!AD$87:AD$291,S6,Schedule!$G$87:$G$291,Schedule!$F$9,Schedule!$I$87:$I$291,"")+SUMIFS(Schedule!AF$87:AF$291,Schedule!$K$87:$K$291,Embank,Schedule!AE$87:AE$291,T$4,Schedule!AD$87:AD$291,S6,Schedule!$G$87:$G$291,Schedule!$F$9,Schedule!$I$87:$I$291,"I"))+(SUMIFS(Schedule!AF$87:AF$291,Schedule!$K$87:$K$291,Embank,Schedule!AE$87:AE$291,T$4,Schedule!AD$87:AD$291,S6,Schedule!$G$87:$G$291,Schedule!$F$10,Schedule!$I$87:$I$291,"")+SUMIFS(Schedule!AF$87:AF$291,Schedule!$K$87:$K$291,Embank,Schedule!AE$87:AE$291,T$4,Schedule!AD$87:AD$291,S6,Schedule!$G$87:$G$291,Schedule!$F$10,Schedule!$I$87:$I$291,"I"))+(SUMIFS(Schedule!AF$87:AF$291,Schedule!$K$87:$K$291,Embank,Schedule!AE$87:AE$291,T$4,Schedule!AD$87:AD$291,S6,Schedule!$G$87:$G$291,Schedule!$F$11,Schedule!$I$87:$I$291,"")+SUMIFS(Schedule!AF$87:AF$291,Schedule!$K$87:$K$291,Embank,Schedule!AE$87:AE$291,T$4,Schedule!AD$87:AD$291,S6,Schedule!$G$87:$G$291,Schedule!$F$11,Schedule!$I$87:$I$291,"I")),IF($C$3='Sum Res'!$S$5,(SUMIFS(Schedule!AF$87:AF$291,Schedule!$K$87:$K$291,Embank,Schedule!AE$87:AE$291,T$4,Schedule!AD$87:AD$291,S6,Schedule!$G$87:$G$291,Schedule!$F$9,Schedule!$I$87:$I$291,"")+SUMIFS(Schedule!AF$87:AF$291,Schedule!$K$87:$K$291,Embank,Schedule!AE$87:AE$291,T$4,Schedule!AD$87:AD$291,S6,Schedule!$G$87:$G$291,Schedule!$F$9,Schedule!$I$87:$I$291,"I"))+(SUMIFS(Schedule!AF$87:AF$291,Schedule!$K$87:$K$291,Embank,Schedule!AE$87:AE$291,T$4,Schedule!AD$87:AD$291,S6,Schedule!$G$87:$G$291,Schedule!$F$10,Schedule!$I$87:$I$291,"")+SUMIFS(Schedule!AF$87:AF$291,Schedule!$K$87:$K$291,Embank,Schedule!AE$87:AE$291,T$4,Schedule!AD$87:AD$291,S6,Schedule!$G$87:$G$291,Schedule!$F$10,Schedule!$I$87:$I$291,"I"))+(SUMIFS(Schedule!AF$87:AF$291,Schedule!$K$87:$K$291,Embank,Schedule!AE$87:AE$291,T$4,Schedule!AD$87:AD$291,S6,Schedule!$G$87:$G$291,Schedule!$F$11,Schedule!$I$87:$I$291,"")+SUMIFS(Schedule!AF$87:AF$291,Schedule!$K$87:$K$291,Embank,Schedule!AE$87:AE$291,T$4,Schedule!AD$87:AD$291,S6,Schedule!$G$87:$G$291,Schedule!$F$11,Schedule!$I$87:$I$291,"I")),(SUMIFS(Schedule!AF$87:AF$291,Schedule!$K$87:$K$291,Embank,Schedule!AE$87:AE$291,T$4,Schedule!AD$87:AD$291,S6,Schedule!$G$87:$G$291,Schedule!$F$9,Schedule!$I$87:$I$291,"")+SUMIFS(Schedule!AF$87:AF$291,Schedule!$K$87:$K$291,Embank,Schedule!AE$87:AE$291,T$4,Schedule!AD$87:AD$291,S6,Schedule!$G$87:$G$291,Schedule!$F$9,Schedule!$I$87:$I$291,"I"))+(SUMIFS(Schedule!AF$87:AF$291,Schedule!$K$87:$K$291,Embank,Schedule!AE$87:AE$291,T$4,Schedule!AD$87:AD$291,S6,Schedule!$G$87:$G$291,Schedule!$F$10,Schedule!$I$87:$I$291,"")+SUMIFS(Schedule!AF$87:AF$291,Schedule!$K$87:$K$291,Embank,Schedule!AE$87:AE$291,T$4,Schedule!AD$87:AD$291,S6,Schedule!$G$87:$G$291,Schedule!$F$10,Schedule!$I$87:$I$291,"I"))+(SUMIFS(Schedule!AF$87:AF$291,Schedule!$K$87:$K$291,Embank,Schedule!AE$87:AE$291,T$4,Schedule!AD$87:AD$291,S6,Schedule!$G$87:$G$291,Schedule!$F$11,Schedule!$I$87:$I$291,"")+SUMIFS(Schedule!AF$87:AF$291,Schedule!$K$87:$K$291,Embank,Schedule!AE$87:AE$291,T$4,Schedule!AD$87:AD$291,S6,Schedule!$G$87:$G$291,Schedule!$F$11,Schedule!$I$87:$I$291,"I"))+(SUMIFS(Schedule!AF$87:AF$291,Schedule!$K$87:$K$291,Embank,Schedule!AE$87:AE$291,T$4,Schedule!AD$87:AD$291,S6,Schedule!$G$87:$G$291,Schedule!$F$8,Schedule!$I$87:$I$291,"")+SUMIFS(Schedule!AF$87:AF$291,Schedule!$K$87:$K$291,Embank,Schedule!AE$87:AE$291,T$4,Schedule!AD$87:AD$291,S6,Schedule!$G$87:$G$291,Schedule!$F$8,Schedule!$I$87:$I$291,"I"))))</f>
        <v>0</v>
      </c>
      <c r="V6" s="284">
        <v>3</v>
      </c>
      <c r="W6" s="285"/>
      <c r="X6" s="286">
        <f>IF($C$3="",(SUMIFS(Schedule!AI$87:AI$291,Schedule!$K$87:$K$291,Embank,Schedule!AH$87:AH$291,W$4,Schedule!AG$87:AG$291,V6,Schedule!$G$87:$G$291,Schedule!$F$9,Schedule!$I$87:$I$291,"")+SUMIFS(Schedule!AI$87:AI$291,Schedule!$K$87:$K$291,Embank,Schedule!AH$87:AH$291,W$4,Schedule!AG$87:AG$291,V6,Schedule!$G$87:$G$291,Schedule!$F$9,Schedule!$I$87:$I$291,"I"))+(SUMIFS(Schedule!AI$87:AI$291,Schedule!$K$87:$K$291,Embank,Schedule!AH$87:AH$291,W$4,Schedule!AG$87:AG$291,V6,Schedule!$G$87:$G$291,Schedule!$F$10,Schedule!$I$87:$I$291,"")+SUMIFS(Schedule!AI$87:AI$291,Schedule!$K$87:$K$291,Embank,Schedule!AH$87:AH$291,W$4,Schedule!AG$87:AG$291,V6,Schedule!$G$87:$G$291,Schedule!$F$10,Schedule!$I$87:$I$291,"I"))+(SUMIFS(Schedule!AI$87:AI$291,Schedule!$K$87:$K$291,Embank,Schedule!AH$87:AH$291,W$4,Schedule!AG$87:AG$291,V6,Schedule!$G$87:$G$291,Schedule!$F$11,Schedule!$I$87:$I$291,"")+SUMIFS(Schedule!AI$87:AI$291,Schedule!$K$87:$K$291,Embank,Schedule!AH$87:AH$291,W$4,Schedule!AG$87:AG$291,V6,Schedule!$G$87:$G$291,Schedule!$F$11,Schedule!$I$87:$I$291,"I")),IF($C$3='Sum Res'!$S$5,(SUMIFS(Schedule!AI$87:AI$291,Schedule!$K$87:$K$291,Embank,Schedule!AH$87:AH$291,W$4,Schedule!AG$87:AG$291,V6,Schedule!$G$87:$G$291,Schedule!$F$9,Schedule!$I$87:$I$291,"")+SUMIFS(Schedule!AI$87:AI$291,Schedule!$K$87:$K$291,Embank,Schedule!AH$87:AH$291,W$4,Schedule!AG$87:AG$291,V6,Schedule!$G$87:$G$291,Schedule!$F$9,Schedule!$I$87:$I$291,"I"))+(SUMIFS(Schedule!AI$87:AI$291,Schedule!$K$87:$K$291,Embank,Schedule!AH$87:AH$291,W$4,Schedule!AG$87:AG$291,V6,Schedule!$G$87:$G$291,Schedule!$F$10,Schedule!$I$87:$I$291,"")+SUMIFS(Schedule!AI$87:AI$291,Schedule!$K$87:$K$291,Embank,Schedule!AH$87:AH$291,W$4,Schedule!AG$87:AG$291,V6,Schedule!$G$87:$G$291,Schedule!$F$10,Schedule!$I$87:$I$291,"I"))+(SUMIFS(Schedule!AI$87:AI$291,Schedule!$K$87:$K$291,Embank,Schedule!AH$87:AH$291,W$4,Schedule!AG$87:AG$291,V6,Schedule!$G$87:$G$291,Schedule!$F$11,Schedule!$I$87:$I$291,"")+SUMIFS(Schedule!AI$87:AI$291,Schedule!$K$87:$K$291,Embank,Schedule!AH$87:AH$291,W$4,Schedule!AG$87:AG$291,V6,Schedule!$G$87:$G$291,Schedule!$F$11,Schedule!$I$87:$I$291,"I")),(SUMIFS(Schedule!AI$87:AI$291,Schedule!$K$87:$K$291,Embank,Schedule!AH$87:AH$291,W$4,Schedule!AG$87:AG$291,V6,Schedule!$G$87:$G$291,Schedule!$F$9,Schedule!$I$87:$I$291,"")+SUMIFS(Schedule!AI$87:AI$291,Schedule!$K$87:$K$291,Embank,Schedule!AH$87:AH$291,W$4,Schedule!AG$87:AG$291,V6,Schedule!$G$87:$G$291,Schedule!$F$9,Schedule!$I$87:$I$291,"I"))+(SUMIFS(Schedule!AI$87:AI$291,Schedule!$K$87:$K$291,Embank,Schedule!AH$87:AH$291,W$4,Schedule!AG$87:AG$291,V6,Schedule!$G$87:$G$291,Schedule!$F$10,Schedule!$I$87:$I$291,"")+SUMIFS(Schedule!AI$87:AI$291,Schedule!$K$87:$K$291,Embank,Schedule!AH$87:AH$291,W$4,Schedule!AG$87:AG$291,V6,Schedule!$G$87:$G$291,Schedule!$F$10,Schedule!$I$87:$I$291,"I"))+(SUMIFS(Schedule!AI$87:AI$291,Schedule!$K$87:$K$291,Embank,Schedule!AH$87:AH$291,W$4,Schedule!AG$87:AG$291,V6,Schedule!$G$87:$G$291,Schedule!$F$11,Schedule!$I$87:$I$291,"")+SUMIFS(Schedule!AI$87:AI$291,Schedule!$K$87:$K$291,Embank,Schedule!AH$87:AH$291,W$4,Schedule!AG$87:AG$291,V6,Schedule!$G$87:$G$291,Schedule!$F$11,Schedule!$I$87:$I$291,"I"))+(SUMIFS(Schedule!AI$87:AI$291,Schedule!$K$87:$K$291,Embank,Schedule!AH$87:AH$291,W$4,Schedule!AG$87:AG$291,V6,Schedule!$G$87:$G$291,Schedule!$F$8,Schedule!$I$87:$I$291,"")+SUMIFS(Schedule!AI$87:AI$291,Schedule!$K$87:$K$291,Embank,Schedule!AH$87:AH$291,W$4,Schedule!AG$87:AG$291,V6,Schedule!$G$87:$G$291,Schedule!$F$8,Schedule!$I$87:$I$291,"I"))))</f>
        <v>0</v>
      </c>
      <c r="Y6" s="284">
        <v>3</v>
      </c>
      <c r="Z6" s="285"/>
      <c r="AA6" s="286">
        <f>IF($C$3="",(SUMIFS(Schedule!AL$87:AL$291,Schedule!$K$87:$K$291,Embank,Schedule!AK$87:AK$291,Z$4,Schedule!AJ$87:AJ$291,Y6,Schedule!$G$87:$G$291,Schedule!$F$9,Schedule!$I$87:$I$291,"")+SUMIFS(Schedule!AL$87:AL$291,Schedule!$K$87:$K$291,Embank,Schedule!AK$87:AK$291,Z$4,Schedule!AJ$87:AJ$291,Y6,Schedule!$G$87:$G$291,Schedule!$F$9,Schedule!$I$87:$I$291,"I"))+(SUMIFS(Schedule!AL$87:AL$291,Schedule!$K$87:$K$291,Embank,Schedule!AK$87:AK$291,Z$4,Schedule!AJ$87:AJ$291,Y6,Schedule!$G$87:$G$291,Schedule!$F$10,Schedule!$I$87:$I$291,"")+SUMIFS(Schedule!AL$87:AL$291,Schedule!$K$87:$K$291,Embank,Schedule!AK$87:AK$291,Z$4,Schedule!AJ$87:AJ$291,Y6,Schedule!$G$87:$G$291,Schedule!$F$10,Schedule!$I$87:$I$291,"I"))+(SUMIFS(Schedule!AL$87:AL$291,Schedule!$K$87:$K$291,Embank,Schedule!AK$87:AK$291,Z$4,Schedule!AJ$87:AJ$291,Y6,Schedule!$G$87:$G$291,Schedule!$F$11,Schedule!$I$87:$I$291,"")+SUMIFS(Schedule!AL$87:AL$291,Schedule!$K$87:$K$291,Embank,Schedule!AK$87:AK$291,Z$4,Schedule!AJ$87:AJ$291,Y6,Schedule!$G$87:$G$291,Schedule!$F$11,Schedule!$I$87:$I$291,"I")),IF($C$3='Sum Res'!$S$5,(SUMIFS(Schedule!AL$87:AL$291,Schedule!$K$87:$K$291,Embank,Schedule!AK$87:AK$291,Z$4,Schedule!AJ$87:AJ$291,Y6,Schedule!$G$87:$G$291,Schedule!$F$9,Schedule!$I$87:$I$291,"")+SUMIFS(Schedule!AL$87:AL$291,Schedule!$K$87:$K$291,Embank,Schedule!AK$87:AK$291,Z$4,Schedule!AJ$87:AJ$291,Y6,Schedule!$G$87:$G$291,Schedule!$F$9,Schedule!$I$87:$I$291,"I"))+(SUMIFS(Schedule!AL$87:AL$291,Schedule!$K$87:$K$291,Embank,Schedule!AK$87:AK$291,Z$4,Schedule!AJ$87:AJ$291,Y6,Schedule!$G$87:$G$291,Schedule!$F$10,Schedule!$I$87:$I$291,"")+SUMIFS(Schedule!AL$87:AL$291,Schedule!$K$87:$K$291,Embank,Schedule!AK$87:AK$291,Z$4,Schedule!AJ$87:AJ$291,Y6,Schedule!$G$87:$G$291,Schedule!$F$10,Schedule!$I$87:$I$291,"I"))+(SUMIFS(Schedule!AL$87:AL$291,Schedule!$K$87:$K$291,Embank,Schedule!AK$87:AK$291,Z$4,Schedule!AJ$87:AJ$291,Y6,Schedule!$G$87:$G$291,Schedule!$F$11,Schedule!$I$87:$I$291,"")+SUMIFS(Schedule!AL$87:AL$291,Schedule!$K$87:$K$291,Embank,Schedule!AK$87:AK$291,Z$4,Schedule!AJ$87:AJ$291,Y6,Schedule!$G$87:$G$291,Schedule!$F$11,Schedule!$I$87:$I$291,"I")),(SUMIFS(Schedule!AL$87:AL$291,Schedule!$K$87:$K$291,Embank,Schedule!AK$87:AK$291,Z$4,Schedule!AJ$87:AJ$291,Y6,Schedule!$G$87:$G$291,Schedule!$F$9,Schedule!$I$87:$I$291,"")+SUMIFS(Schedule!AL$87:AL$291,Schedule!$K$87:$K$291,Embank,Schedule!AK$87:AK$291,Z$4,Schedule!AJ$87:AJ$291,Y6,Schedule!$G$87:$G$291,Schedule!$F$9,Schedule!$I$87:$I$291,"I"))+(SUMIFS(Schedule!AL$87:AL$291,Schedule!$K$87:$K$291,Embank,Schedule!AK$87:AK$291,Z$4,Schedule!AJ$87:AJ$291,Y6,Schedule!$G$87:$G$291,Schedule!$F$10,Schedule!$I$87:$I$291,"")+SUMIFS(Schedule!AL$87:AL$291,Schedule!$K$87:$K$291,Embank,Schedule!AK$87:AK$291,Z$4,Schedule!AJ$87:AJ$291,Y6,Schedule!$G$87:$G$291,Schedule!$F$10,Schedule!$I$87:$I$291,"I"))+(SUMIFS(Schedule!AL$87:AL$291,Schedule!$K$87:$K$291,Embank,Schedule!AK$87:AK$291,Z$4,Schedule!AJ$87:AJ$291,Y6,Schedule!$G$87:$G$291,Schedule!$F$11,Schedule!$I$87:$I$291,"")+SUMIFS(Schedule!AL$87:AL$291,Schedule!$K$87:$K$291,Embank,Schedule!AK$87:AK$291,Z$4,Schedule!AJ$87:AJ$291,Y6,Schedule!$G$87:$G$291,Schedule!$F$11,Schedule!$I$87:$I$291,"I"))+(SUMIFS(Schedule!AL$87:AL$291,Schedule!$K$87:$K$291,Embank,Schedule!AK$87:AK$291,Z$4,Schedule!AJ$87:AJ$291,Y6,Schedule!$G$87:$G$291,Schedule!$F$8,Schedule!$I$87:$I$291,"")+SUMIFS(Schedule!AL$87:AL$291,Schedule!$K$87:$K$291,Embank,Schedule!AK$87:AK$291,Z$4,Schedule!AJ$87:AJ$291,Y6,Schedule!$G$87:$G$291,Schedule!$F$8,Schedule!$I$87:$I$291,"I"))))</f>
        <v>0</v>
      </c>
      <c r="AB6" s="284">
        <v>3</v>
      </c>
      <c r="AC6" s="285"/>
      <c r="AD6" s="286">
        <f>IF($C$3="",(SUMIFS(Schedule!AO$87:AO$291,Schedule!$K$87:$K$291,Embank,Schedule!AN$87:AN$291,AC$4,Schedule!AM$87:AM$291,AB6,Schedule!$G$87:$G$291,Schedule!$F$9,Schedule!$I$87:$I$291,"")+SUMIFS(Schedule!AO$87:AO$291,Schedule!$K$87:$K$291,Embank,Schedule!AN$87:AN$291,AC$4,Schedule!AM$87:AM$291,AB6,Schedule!$G$87:$G$291,Schedule!$F$9,Schedule!$I$87:$I$291,"I"))+(SUMIFS(Schedule!AO$87:AO$291,Schedule!$K$87:$K$291,Embank,Schedule!AN$87:AN$291,AC$4,Schedule!AM$87:AM$291,AB6,Schedule!$G$87:$G$291,Schedule!$F$10,Schedule!$I$87:$I$291,"")+SUMIFS(Schedule!AO$87:AO$291,Schedule!$K$87:$K$291,Embank,Schedule!AN$87:AN$291,AC$4,Schedule!AM$87:AM$291,AB6,Schedule!$G$87:$G$291,Schedule!$F$10,Schedule!$I$87:$I$291,"I"))+(SUMIFS(Schedule!AO$87:AO$291,Schedule!$K$87:$K$291,Embank,Schedule!AN$87:AN$291,AC$4,Schedule!AM$87:AM$291,AB6,Schedule!$G$87:$G$291,Schedule!$F$11,Schedule!$I$87:$I$291,"")+SUMIFS(Schedule!AO$87:AO$291,Schedule!$K$87:$K$291,Embank,Schedule!AN$87:AN$291,AC$4,Schedule!AM$87:AM$291,AB6,Schedule!$G$87:$G$291,Schedule!$F$11,Schedule!$I$87:$I$291,"I")),IF($C$3='Sum Res'!$S$5,(SUMIFS(Schedule!AO$87:AO$291,Schedule!$K$87:$K$291,Embank,Schedule!AN$87:AN$291,AC$4,Schedule!AM$87:AM$291,AB6,Schedule!$G$87:$G$291,Schedule!$F$9,Schedule!$I$87:$I$291,"")+SUMIFS(Schedule!AO$87:AO$291,Schedule!$K$87:$K$291,Embank,Schedule!AN$87:AN$291,AC$4,Schedule!AM$87:AM$291,AB6,Schedule!$G$87:$G$291,Schedule!$F$9,Schedule!$I$87:$I$291,"I"))+(SUMIFS(Schedule!AO$87:AO$291,Schedule!$K$87:$K$291,Embank,Schedule!AN$87:AN$291,AC$4,Schedule!AM$87:AM$291,AB6,Schedule!$G$87:$G$291,Schedule!$F$10,Schedule!$I$87:$I$291,"")+SUMIFS(Schedule!AO$87:AO$291,Schedule!$K$87:$K$291,Embank,Schedule!AN$87:AN$291,AC$4,Schedule!AM$87:AM$291,AB6,Schedule!$G$87:$G$291,Schedule!$F$10,Schedule!$I$87:$I$291,"I"))+(SUMIFS(Schedule!AO$87:AO$291,Schedule!$K$87:$K$291,Embank,Schedule!AN$87:AN$291,AC$4,Schedule!AM$87:AM$291,AB6,Schedule!$G$87:$G$291,Schedule!$F$11,Schedule!$I$87:$I$291,"")+SUMIFS(Schedule!AO$87:AO$291,Schedule!$K$87:$K$291,Embank,Schedule!AN$87:AN$291,AC$4,Schedule!AM$87:AM$291,AB6,Schedule!$G$87:$G$291,Schedule!$F$11,Schedule!$I$87:$I$291,"I")),(SUMIFS(Schedule!AO$87:AO$291,Schedule!$K$87:$K$291,Embank,Schedule!AN$87:AN$291,AC$4,Schedule!AM$87:AM$291,AB6,Schedule!$G$87:$G$291,Schedule!$F$9,Schedule!$I$87:$I$291,"")+SUMIFS(Schedule!AO$87:AO$291,Schedule!$K$87:$K$291,Embank,Schedule!AN$87:AN$291,AC$4,Schedule!AM$87:AM$291,AB6,Schedule!$G$87:$G$291,Schedule!$F$9,Schedule!$I$87:$I$291,"I"))+(SUMIFS(Schedule!AO$87:AO$291,Schedule!$K$87:$K$291,Embank,Schedule!AN$87:AN$291,AC$4,Schedule!AM$87:AM$291,AB6,Schedule!$G$87:$G$291,Schedule!$F$10,Schedule!$I$87:$I$291,"")+SUMIFS(Schedule!AO$87:AO$291,Schedule!$K$87:$K$291,Embank,Schedule!AN$87:AN$291,AC$4,Schedule!AM$87:AM$291,AB6,Schedule!$G$87:$G$291,Schedule!$F$10,Schedule!$I$87:$I$291,"I"))+(SUMIFS(Schedule!AO$87:AO$291,Schedule!$K$87:$K$291,Embank,Schedule!AN$87:AN$291,AC$4,Schedule!AM$87:AM$291,AB6,Schedule!$G$87:$G$291,Schedule!$F$11,Schedule!$I$87:$I$291,"")+SUMIFS(Schedule!AO$87:AO$291,Schedule!$K$87:$K$291,Embank,Schedule!AN$87:AN$291,AC$4,Schedule!AM$87:AM$291,AB6,Schedule!$G$87:$G$291,Schedule!$F$11,Schedule!$I$87:$I$291,"I"))+(SUMIFS(Schedule!AO$87:AO$291,Schedule!$K$87:$K$291,Embank,Schedule!AN$87:AN$291,AC$4,Schedule!AM$87:AM$291,AB6,Schedule!$G$87:$G$291,Schedule!$F$8,Schedule!$I$87:$I$291,"")+SUMIFS(Schedule!AO$87:AO$291,Schedule!$K$87:$K$291,Embank,Schedule!AN$87:AN$291,AC$4,Schedule!AM$87:AM$291,AB6,Schedule!$G$87:$G$291,Schedule!$F$8,Schedule!$I$87:$I$291,"I"))))</f>
        <v>1</v>
      </c>
      <c r="AE6" s="287">
        <f t="shared" si="0"/>
        <v>3</v>
      </c>
      <c r="AF6" s="288">
        <f t="shared" ref="AF6:AF8" si="1">AE6/48</f>
        <v>6.25E-2</v>
      </c>
    </row>
    <row r="7" spans="1:38" ht="15" x14ac:dyDescent="0.2">
      <c r="A7" s="278"/>
      <c r="B7" s="580"/>
      <c r="C7" s="561"/>
      <c r="D7" s="289">
        <v>4</v>
      </c>
      <c r="E7" s="280"/>
      <c r="F7" s="281">
        <f>IF($C$3="",(SUMIFS(Schedule!Q$87:Q$291,Schedule!$K$87:$K$291,Embank,Schedule!P$87:P$291,E$4,Schedule!O$87:O$291,D7,Schedule!$G$87:$G$291,Schedule!$F$9,Schedule!$I$87:$I$291,"")+SUMIFS(Schedule!Q$87:Q$291,Schedule!$K$87:$K$291,Embank,Schedule!P$87:P$291,E$4,Schedule!O$87:O$291,D7,Schedule!$G$87:$G$291,Schedule!$F$9,Schedule!$I$87:$I$291,"I"))+(SUMIFS(Schedule!Q$87:Q$291,Schedule!$K$87:$K$291,Embank,Schedule!P$87:P$291,E$4,Schedule!O$87:O$291,D7,Schedule!$G$87:$G$291,Schedule!$F$10,Schedule!$I$87:$I$291,"")+SUMIFS(Schedule!Q$87:Q$291,Schedule!$K$87:$K$291,Embank,Schedule!P$87:P$291,E$4,Schedule!O$87:O$291,D7,Schedule!$G$87:$G$291,Schedule!$F$10,Schedule!$I$87:$I$291,"I"))+(SUMIFS(Schedule!Q$87:Q$291,Schedule!$K$87:$K$291,Embank,Schedule!P$87:P$291,E$4,Schedule!O$87:O$291,D7,Schedule!$G$87:$G$291,Schedule!$F$11,Schedule!$I$87:$I$291,"")+SUMIFS(Schedule!Q$87:Q$291,Schedule!$K$87:$K$291,Embank,Schedule!P$87:P$291,E$4,Schedule!O$87:O$291,D7,Schedule!$G$87:$G$291,Schedule!$F$11,Schedule!$I$87:$I$291,"I")),IF($C$3='Sum Res'!$S$5,(SUMIFS(Schedule!Q$87:Q$291,Schedule!$K$87:$K$291,Embank,Schedule!P$87:P$291,E$4,Schedule!O$87:O$291,D7,Schedule!$G$87:$G$291,Schedule!$F$9,Schedule!$I$87:$I$291,"")+SUMIFS(Schedule!Q$87:Q$291,Schedule!$K$87:$K$291,Embank,Schedule!P$87:P$291,E$4,Schedule!O$87:O$291,D7,Schedule!$G$87:$G$291,Schedule!$F$9,Schedule!$I$87:$I$291,"I"))+(SUMIFS(Schedule!Q$87:Q$291,Schedule!$K$87:$K$291,Embank,Schedule!P$87:P$291,E$4,Schedule!O$87:O$291,D7,Schedule!$G$87:$G$291,Schedule!$F$10,Schedule!$I$87:$I$291,"")+SUMIFS(Schedule!Q$87:Q$291,Schedule!$K$87:$K$291,Embank,Schedule!P$87:P$291,E$4,Schedule!O$87:O$291,D7,Schedule!$G$87:$G$291,Schedule!$F$10,Schedule!$I$87:$I$291,"I"))+(SUMIFS(Schedule!Q$87:Q$291,Schedule!$K$87:$K$291,Embank,Schedule!P$87:P$291,E$4,Schedule!O$87:O$291,D7,Schedule!$G$87:$G$291,Schedule!$F$11,Schedule!$I$87:$I$291,"")+SUMIFS(Schedule!Q$87:Q$291,Schedule!$K$87:$K$291,Embank,Schedule!P$87:P$291,E$4,Schedule!O$87:O$291,D7,Schedule!$G$87:$G$291,Schedule!$F$11,Schedule!$I$87:$I$291,"I")),(SUMIFS(Schedule!Q$87:Q$291,Schedule!$K$87:$K$291,Embank,Schedule!P$87:P$291,E$4,Schedule!O$87:O$291,D7,Schedule!$G$87:$G$291,Schedule!$F$9,Schedule!$I$87:$I$291,"")+SUMIFS(Schedule!Q$87:Q$291,Schedule!$K$87:$K$291,Embank,Schedule!P$87:P$291,E$4,Schedule!O$87:O$291,D7,Schedule!$G$87:$G$291,Schedule!$F$9,Schedule!$I$87:$I$291,"I"))+(SUMIFS(Schedule!Q$87:Q$291,Schedule!$K$87:$K$291,Embank,Schedule!P$87:P$291,E$4,Schedule!O$87:O$291,D7,Schedule!$G$87:$G$291,Schedule!$F$10,Schedule!$I$87:$I$291,"")+SUMIFS(Schedule!Q$87:Q$291,Schedule!$K$87:$K$291,Embank,Schedule!P$87:P$291,E$4,Schedule!O$87:O$291,D7,Schedule!$G$87:$G$291,Schedule!$F$10,Schedule!$I$87:$I$291,"I"))+(SUMIFS(Schedule!Q$87:Q$291,Schedule!$K$87:$K$291,Embank,Schedule!P$87:P$291,E$4,Schedule!O$87:O$291,D7,Schedule!$G$87:$G$291,Schedule!$F$11,Schedule!$I$87:$I$291,"")+SUMIFS(Schedule!Q$87:Q$291,Schedule!$K$87:$K$291,Embank,Schedule!P$87:P$291,E$4,Schedule!O$87:O$291,D7,Schedule!$G$87:$G$291,Schedule!$F$11,Schedule!$I$87:$I$291,"I"))+(SUMIFS(Schedule!Q$87:Q$291,Schedule!$K$87:$K$291,Embank,Schedule!P$87:P$291,E$4,Schedule!O$87:O$291,D7,Schedule!$G$87:$G$291,Schedule!$F$8,Schedule!$I$87:$I$291,"")+SUMIFS(Schedule!Q$87:Q$291,Schedule!$K$87:$K$291,Embank,Schedule!P$87:P$291,E$4,Schedule!O$87:O$291,D7,Schedule!$G$87:$G$291,Schedule!$F$8,Schedule!$I$87:$I$291,"I"))))</f>
        <v>0</v>
      </c>
      <c r="G7" s="289">
        <v>4</v>
      </c>
      <c r="H7" s="280"/>
      <c r="I7" s="281">
        <f>IF($C$3="",(SUMIFS(Schedule!T$87:T$291,Schedule!$K$87:$K$291,Embank,Schedule!S$87:S$291,H$4,Schedule!R$87:R$291,G7,Schedule!$G$87:$G$291,Schedule!$F$9,Schedule!$I$87:$I$291,"")+SUMIFS(Schedule!T$87:T$291,Schedule!$K$87:$K$291,Embank,Schedule!S$87:S$291,H$4,Schedule!R$87:R$291,G7,Schedule!$G$87:$G$291,Schedule!$F$9,Schedule!$I$87:$I$291,"I"))+(SUMIFS(Schedule!T$87:T$291,Schedule!$K$87:$K$291,Embank,Schedule!S$87:S$291,H$4,Schedule!R$87:R$291,G7,Schedule!$G$87:$G$291,Schedule!$F$10,Schedule!$I$87:$I$291,"")+SUMIFS(Schedule!T$87:T$291,Schedule!$K$87:$K$291,Embank,Schedule!S$87:S$291,H$4,Schedule!R$87:R$291,G7,Schedule!$G$87:$G$291,Schedule!$F$10,Schedule!$I$87:$I$291,"I"))+(SUMIFS(Schedule!T$87:T$291,Schedule!$K$87:$K$291,Embank,Schedule!S$87:S$291,H$4,Schedule!R$87:R$291,G7,Schedule!$G$87:$G$291,Schedule!$F$11,Schedule!$I$87:$I$291,"")+SUMIFS(Schedule!T$87:T$291,Schedule!$K$87:$K$291,Embank,Schedule!S$87:S$291,H$4,Schedule!R$87:R$291,G7,Schedule!$G$87:$G$291,Schedule!$F$11,Schedule!$I$87:$I$291,"I")),IF($C$3='Sum Res'!$S$5,(SUMIFS(Schedule!T$87:T$291,Schedule!$K$87:$K$291,Embank,Schedule!S$87:S$291,H$4,Schedule!R$87:R$291,G7,Schedule!$G$87:$G$291,Schedule!$F$9,Schedule!$I$87:$I$291,"")+SUMIFS(Schedule!T$87:T$291,Schedule!$K$87:$K$291,Embank,Schedule!S$87:S$291,H$4,Schedule!R$87:R$291,G7,Schedule!$G$87:$G$291,Schedule!$F$9,Schedule!$I$87:$I$291,"I"))+(SUMIFS(Schedule!T$87:T$291,Schedule!$K$87:$K$291,Embank,Schedule!S$87:S$291,H$4,Schedule!R$87:R$291,G7,Schedule!$G$87:$G$291,Schedule!$F$10,Schedule!$I$87:$I$291,"")+SUMIFS(Schedule!T$87:T$291,Schedule!$K$87:$K$291,Embank,Schedule!S$87:S$291,H$4,Schedule!R$87:R$291,G7,Schedule!$G$87:$G$291,Schedule!$F$10,Schedule!$I$87:$I$291,"I"))+(SUMIFS(Schedule!T$87:T$291,Schedule!$K$87:$K$291,Embank,Schedule!S$87:S$291,H$4,Schedule!R$87:R$291,G7,Schedule!$G$87:$G$291,Schedule!$F$11,Schedule!$I$87:$I$291,"")+SUMIFS(Schedule!T$87:T$291,Schedule!$K$87:$K$291,Embank,Schedule!S$87:S$291,H$4,Schedule!R$87:R$291,G7,Schedule!$G$87:$G$291,Schedule!$F$11,Schedule!$I$87:$I$291,"I")),(SUMIFS(Schedule!T$87:T$291,Schedule!$K$87:$K$291,Embank,Schedule!S$87:S$291,H$4,Schedule!R$87:R$291,G7,Schedule!$G$87:$G$291,Schedule!$F$9,Schedule!$I$87:$I$291,"")+SUMIFS(Schedule!T$87:T$291,Schedule!$K$87:$K$291,Embank,Schedule!S$87:S$291,H$4,Schedule!R$87:R$291,G7,Schedule!$G$87:$G$291,Schedule!$F$9,Schedule!$I$87:$I$291,"I"))+(SUMIFS(Schedule!T$87:T$291,Schedule!$K$87:$K$291,Embank,Schedule!S$87:S$291,H$4,Schedule!R$87:R$291,G7,Schedule!$G$87:$G$291,Schedule!$F$10,Schedule!$I$87:$I$291,"")+SUMIFS(Schedule!T$87:T$291,Schedule!$K$87:$K$291,Embank,Schedule!S$87:S$291,H$4,Schedule!R$87:R$291,G7,Schedule!$G$87:$G$291,Schedule!$F$10,Schedule!$I$87:$I$291,"I"))+(SUMIFS(Schedule!T$87:T$291,Schedule!$K$87:$K$291,Embank,Schedule!S$87:S$291,H$4,Schedule!R$87:R$291,G7,Schedule!$G$87:$G$291,Schedule!$F$11,Schedule!$I$87:$I$291,"")+SUMIFS(Schedule!T$87:T$291,Schedule!$K$87:$K$291,Embank,Schedule!S$87:S$291,H$4,Schedule!R$87:R$291,G7,Schedule!$G$87:$G$291,Schedule!$F$11,Schedule!$I$87:$I$291,"I"))+(SUMIFS(Schedule!T$87:T$291,Schedule!$K$87:$K$291,Embank,Schedule!S$87:S$291,H$4,Schedule!R$87:R$291,G7,Schedule!$G$87:$G$291,Schedule!$F$8,Schedule!$I$87:$I$291,"")+SUMIFS(Schedule!T$87:T$291,Schedule!$K$87:$K$291,Embank,Schedule!S$87:S$291,H$4,Schedule!R$87:R$291,G7,Schedule!$G$87:$G$291,Schedule!$F$8,Schedule!$I$87:$I$291,"I"))))</f>
        <v>0</v>
      </c>
      <c r="J7" s="289">
        <v>4</v>
      </c>
      <c r="K7" s="280"/>
      <c r="L7" s="281">
        <f>IF($C$3="",(SUMIFS(Schedule!W$87:W$291,Schedule!$K$87:$K$291,Embank,Schedule!V$87:V$291,K$4,Schedule!U$87:U$291,J7,Schedule!$G$87:$G$291,Schedule!$F$9,Schedule!$I$87:$I$291,"")+SUMIFS(Schedule!W$87:W$291,Schedule!$K$87:$K$291,Embank,Schedule!V$87:V$291,K$4,Schedule!U$87:U$291,J7,Schedule!$G$87:$G$291,Schedule!$F$9,Schedule!$I$87:$I$291,"I"))+(SUMIFS(Schedule!W$87:W$291,Schedule!$K$87:$K$291,Embank,Schedule!V$87:V$291,K$4,Schedule!U$87:U$291,J7,Schedule!$G$87:$G$291,Schedule!$F$10,Schedule!$I$87:$I$291,"")+SUMIFS(Schedule!W$87:W$291,Schedule!$K$87:$K$291,Embank,Schedule!V$87:V$291,K$4,Schedule!U$87:U$291,J7,Schedule!$G$87:$G$291,Schedule!$F$10,Schedule!$I$87:$I$291,"I"))+(SUMIFS(Schedule!W$87:W$291,Schedule!$K$87:$K$291,Embank,Schedule!V$87:V$291,K$4,Schedule!U$87:U$291,J7,Schedule!$G$87:$G$291,Schedule!$F$11,Schedule!$I$87:$I$291,"")+SUMIFS(Schedule!W$87:W$291,Schedule!$K$87:$K$291,Embank,Schedule!V$87:V$291,K$4,Schedule!U$87:U$291,J7,Schedule!$G$87:$G$291,Schedule!$F$11,Schedule!$I$87:$I$291,"I")),IF($C$3='Sum Res'!$S$5,(SUMIFS(Schedule!W$87:W$291,Schedule!$K$87:$K$291,Embank,Schedule!V$87:V$291,K$4,Schedule!U$87:U$291,J7,Schedule!$G$87:$G$291,Schedule!$F$9,Schedule!$I$87:$I$291,"")+SUMIFS(Schedule!W$87:W$291,Schedule!$K$87:$K$291,Embank,Schedule!V$87:V$291,K$4,Schedule!U$87:U$291,J7,Schedule!$G$87:$G$291,Schedule!$F$9,Schedule!$I$87:$I$291,"I"))+(SUMIFS(Schedule!W$87:W$291,Schedule!$K$87:$K$291,Embank,Schedule!V$87:V$291,K$4,Schedule!U$87:U$291,J7,Schedule!$G$87:$G$291,Schedule!$F$10,Schedule!$I$87:$I$291,"")+SUMIFS(Schedule!W$87:W$291,Schedule!$K$87:$K$291,Embank,Schedule!V$87:V$291,K$4,Schedule!U$87:U$291,J7,Schedule!$G$87:$G$291,Schedule!$F$10,Schedule!$I$87:$I$291,"I"))+(SUMIFS(Schedule!W$87:W$291,Schedule!$K$87:$K$291,Embank,Schedule!V$87:V$291,K$4,Schedule!U$87:U$291,J7,Schedule!$G$87:$G$291,Schedule!$F$11,Schedule!$I$87:$I$291,"")+SUMIFS(Schedule!W$87:W$291,Schedule!$K$87:$K$291,Embank,Schedule!V$87:V$291,K$4,Schedule!U$87:U$291,J7,Schedule!$G$87:$G$291,Schedule!$F$11,Schedule!$I$87:$I$291,"I")),(SUMIFS(Schedule!W$87:W$291,Schedule!$K$87:$K$291,Embank,Schedule!V$87:V$291,K$4,Schedule!U$87:U$291,J7,Schedule!$G$87:$G$291,Schedule!$F$9,Schedule!$I$87:$I$291,"")+SUMIFS(Schedule!W$87:W$291,Schedule!$K$87:$K$291,Embank,Schedule!V$87:V$291,K$4,Schedule!U$87:U$291,J7,Schedule!$G$87:$G$291,Schedule!$F$9,Schedule!$I$87:$I$291,"I"))+(SUMIFS(Schedule!W$87:W$291,Schedule!$K$87:$K$291,Embank,Schedule!V$87:V$291,K$4,Schedule!U$87:U$291,J7,Schedule!$G$87:$G$291,Schedule!$F$10,Schedule!$I$87:$I$291,"")+SUMIFS(Schedule!W$87:W$291,Schedule!$K$87:$K$291,Embank,Schedule!V$87:V$291,K$4,Schedule!U$87:U$291,J7,Schedule!$G$87:$G$291,Schedule!$F$10,Schedule!$I$87:$I$291,"I"))+(SUMIFS(Schedule!W$87:W$291,Schedule!$K$87:$K$291,Embank,Schedule!V$87:V$291,K$4,Schedule!U$87:U$291,J7,Schedule!$G$87:$G$291,Schedule!$F$11,Schedule!$I$87:$I$291,"")+SUMIFS(Schedule!W$87:W$291,Schedule!$K$87:$K$291,Embank,Schedule!V$87:V$291,K$4,Schedule!U$87:U$291,J7,Schedule!$G$87:$G$291,Schedule!$F$11,Schedule!$I$87:$I$291,"I"))+(SUMIFS(Schedule!W$87:W$291,Schedule!$K$87:$K$291,Embank,Schedule!V$87:V$291,K$4,Schedule!U$87:U$291,J7,Schedule!$G$87:$G$291,Schedule!$F$8,Schedule!$I$87:$I$291,"")+SUMIFS(Schedule!W$87:W$291,Schedule!$K$87:$K$291,Embank,Schedule!V$87:V$291,K$4,Schedule!U$87:U$291,J7,Schedule!$G$87:$G$291,Schedule!$F$8,Schedule!$I$87:$I$291,"I"))))</f>
        <v>0</v>
      </c>
      <c r="M7" s="289">
        <v>4</v>
      </c>
      <c r="N7" s="280"/>
      <c r="O7" s="281">
        <f>IF($C$3="",(SUMIFS(Schedule!Z$87:Z$291,Schedule!$K$87:$K$291,Embank,Schedule!Y$87:Y$291,N$4,Schedule!X$87:X$291,M7,Schedule!$G$87:$G$291,Schedule!$F$9,Schedule!$I$87:$I$291,"")+SUMIFS(Schedule!Z$87:Z$291,Schedule!$K$87:$K$291,Embank,Schedule!Y$87:Y$291,N$4,Schedule!X$87:X$291,M7,Schedule!$G$87:$G$291,Schedule!$F$9,Schedule!$I$87:$I$291,"I"))+(SUMIFS(Schedule!Z$87:Z$291,Schedule!$K$87:$K$291,Embank,Schedule!Y$87:Y$291,N$4,Schedule!X$87:X$291,M7,Schedule!$G$87:$G$291,Schedule!$F$10,Schedule!$I$87:$I$291,"")+SUMIFS(Schedule!Z$87:Z$291,Schedule!$K$87:$K$291,Embank,Schedule!Y$87:Y$291,N$4,Schedule!X$87:X$291,M7,Schedule!$G$87:$G$291,Schedule!$F$10,Schedule!$I$87:$I$291,"I"))+(SUMIFS(Schedule!Z$87:Z$291,Schedule!$K$87:$K$291,Embank,Schedule!Y$87:Y$291,N$4,Schedule!X$87:X$291,M7,Schedule!$G$87:$G$291,Schedule!$F$11,Schedule!$I$87:$I$291,"")+SUMIFS(Schedule!Z$87:Z$291,Schedule!$K$87:$K$291,Embank,Schedule!Y$87:Y$291,N$4,Schedule!X$87:X$291,M7,Schedule!$G$87:$G$291,Schedule!$F$11,Schedule!$I$87:$I$291,"I")),IF($C$3='Sum Res'!$S$5,(SUMIFS(Schedule!Z$87:Z$291,Schedule!$K$87:$K$291,Embank,Schedule!Y$87:Y$291,N$4,Schedule!X$87:X$291,M7,Schedule!$G$87:$G$291,Schedule!$F$9,Schedule!$I$87:$I$291,"")+SUMIFS(Schedule!Z$87:Z$291,Schedule!$K$87:$K$291,Embank,Schedule!Y$87:Y$291,N$4,Schedule!X$87:X$291,M7,Schedule!$G$87:$G$291,Schedule!$F$9,Schedule!$I$87:$I$291,"I"))+(SUMIFS(Schedule!Z$87:Z$291,Schedule!$K$87:$K$291,Embank,Schedule!Y$87:Y$291,N$4,Schedule!X$87:X$291,M7,Schedule!$G$87:$G$291,Schedule!$F$10,Schedule!$I$87:$I$291,"")+SUMIFS(Schedule!Z$87:Z$291,Schedule!$K$87:$K$291,Embank,Schedule!Y$87:Y$291,N$4,Schedule!X$87:X$291,M7,Schedule!$G$87:$G$291,Schedule!$F$10,Schedule!$I$87:$I$291,"I"))+(SUMIFS(Schedule!Z$87:Z$291,Schedule!$K$87:$K$291,Embank,Schedule!Y$87:Y$291,N$4,Schedule!X$87:X$291,M7,Schedule!$G$87:$G$291,Schedule!$F$11,Schedule!$I$87:$I$291,"")+SUMIFS(Schedule!Z$87:Z$291,Schedule!$K$87:$K$291,Embank,Schedule!Y$87:Y$291,N$4,Schedule!X$87:X$291,M7,Schedule!$G$87:$G$291,Schedule!$F$11,Schedule!$I$87:$I$291,"I")),(SUMIFS(Schedule!Z$87:Z$291,Schedule!$K$87:$K$291,Embank,Schedule!Y$87:Y$291,N$4,Schedule!X$87:X$291,M7,Schedule!$G$87:$G$291,Schedule!$F$9,Schedule!$I$87:$I$291,"")+SUMIFS(Schedule!Z$87:Z$291,Schedule!$K$87:$K$291,Embank,Schedule!Y$87:Y$291,N$4,Schedule!X$87:X$291,M7,Schedule!$G$87:$G$291,Schedule!$F$9,Schedule!$I$87:$I$291,"I"))+(SUMIFS(Schedule!Z$87:Z$291,Schedule!$K$87:$K$291,Embank,Schedule!Y$87:Y$291,N$4,Schedule!X$87:X$291,M7,Schedule!$G$87:$G$291,Schedule!$F$10,Schedule!$I$87:$I$291,"")+SUMIFS(Schedule!Z$87:Z$291,Schedule!$K$87:$K$291,Embank,Schedule!Y$87:Y$291,N$4,Schedule!X$87:X$291,M7,Schedule!$G$87:$G$291,Schedule!$F$10,Schedule!$I$87:$I$291,"I"))+(SUMIFS(Schedule!Z$87:Z$291,Schedule!$K$87:$K$291,Embank,Schedule!Y$87:Y$291,N$4,Schedule!X$87:X$291,M7,Schedule!$G$87:$G$291,Schedule!$F$11,Schedule!$I$87:$I$291,"")+SUMIFS(Schedule!Z$87:Z$291,Schedule!$K$87:$K$291,Embank,Schedule!Y$87:Y$291,N$4,Schedule!X$87:X$291,M7,Schedule!$G$87:$G$291,Schedule!$F$11,Schedule!$I$87:$I$291,"I"))+(SUMIFS(Schedule!Z$87:Z$291,Schedule!$K$87:$K$291,Embank,Schedule!Y$87:Y$291,N$4,Schedule!X$87:X$291,M7,Schedule!$G$87:$G$291,Schedule!$F$8,Schedule!$I$87:$I$291,"")+SUMIFS(Schedule!Z$87:Z$291,Schedule!$K$87:$K$291,Embank,Schedule!Y$87:Y$291,N$4,Schedule!X$87:X$291,M7,Schedule!$G$87:$G$291,Schedule!$F$8,Schedule!$I$87:$I$291,"I"))))</f>
        <v>0</v>
      </c>
      <c r="P7" s="289">
        <v>4</v>
      </c>
      <c r="Q7" s="280"/>
      <c r="R7" s="281">
        <f>IF($C$3="",(SUMIFS(Schedule!AC$87:AC$291,Schedule!$K$87:$K$291,Embank,Schedule!AB$87:AB$291,Q$4,Schedule!AA$87:AA$291,P7,Schedule!$G$87:$G$291,Schedule!$F$9,Schedule!$I$87:$I$291,"")+SUMIFS(Schedule!AC$87:AC$291,Schedule!$K$87:$K$291,Embank,Schedule!AB$87:AB$291,Q$4,Schedule!AA$87:AA$291,P7,Schedule!$G$87:$G$291,Schedule!$F$9,Schedule!$I$87:$I$291,"I"))+(SUMIFS(Schedule!AC$87:AC$291,Schedule!$K$87:$K$291,Embank,Schedule!AB$87:AB$291,Q$4,Schedule!AA$87:AA$291,P7,Schedule!$G$87:$G$291,Schedule!$F$10,Schedule!$I$87:$I$291,"")+SUMIFS(Schedule!AC$87:AC$291,Schedule!$K$87:$K$291,Embank,Schedule!AB$87:AB$291,Q$4,Schedule!AA$87:AA$291,P7,Schedule!$G$87:$G$291,Schedule!$F$10,Schedule!$I$87:$I$291,"I"))+(SUMIFS(Schedule!AC$87:AC$291,Schedule!$K$87:$K$291,Embank,Schedule!AB$87:AB$291,Q$4,Schedule!AA$87:AA$291,P7,Schedule!$G$87:$G$291,Schedule!$F$11,Schedule!$I$87:$I$291,"")+SUMIFS(Schedule!AC$87:AC$291,Schedule!$K$87:$K$291,Embank,Schedule!AB$87:AB$291,Q$4,Schedule!AA$87:AA$291,P7,Schedule!$G$87:$G$291,Schedule!$F$11,Schedule!$I$87:$I$291,"I")),IF($C$3='Sum Res'!$S$5,(SUMIFS(Schedule!AC$87:AC$291,Schedule!$K$87:$K$291,Embank,Schedule!AB$87:AB$291,Q$4,Schedule!AA$87:AA$291,P7,Schedule!$G$87:$G$291,Schedule!$F$9,Schedule!$I$87:$I$291,"")+SUMIFS(Schedule!AC$87:AC$291,Schedule!$K$87:$K$291,Embank,Schedule!AB$87:AB$291,Q$4,Schedule!AA$87:AA$291,P7,Schedule!$G$87:$G$291,Schedule!$F$9,Schedule!$I$87:$I$291,"I"))+(SUMIFS(Schedule!AC$87:AC$291,Schedule!$K$87:$K$291,Embank,Schedule!AB$87:AB$291,Q$4,Schedule!AA$87:AA$291,P7,Schedule!$G$87:$G$291,Schedule!$F$10,Schedule!$I$87:$I$291,"")+SUMIFS(Schedule!AC$87:AC$291,Schedule!$K$87:$K$291,Embank,Schedule!AB$87:AB$291,Q$4,Schedule!AA$87:AA$291,P7,Schedule!$G$87:$G$291,Schedule!$F$10,Schedule!$I$87:$I$291,"I"))+(SUMIFS(Schedule!AC$87:AC$291,Schedule!$K$87:$K$291,Embank,Schedule!AB$87:AB$291,Q$4,Schedule!AA$87:AA$291,P7,Schedule!$G$87:$G$291,Schedule!$F$11,Schedule!$I$87:$I$291,"")+SUMIFS(Schedule!AC$87:AC$291,Schedule!$K$87:$K$291,Embank,Schedule!AB$87:AB$291,Q$4,Schedule!AA$87:AA$291,P7,Schedule!$G$87:$G$291,Schedule!$F$11,Schedule!$I$87:$I$291,"I")),(SUMIFS(Schedule!AC$87:AC$291,Schedule!$K$87:$K$291,Embank,Schedule!AB$87:AB$291,Q$4,Schedule!AA$87:AA$291,P7,Schedule!$G$87:$G$291,Schedule!$F$9,Schedule!$I$87:$I$291,"")+SUMIFS(Schedule!AC$87:AC$291,Schedule!$K$87:$K$291,Embank,Schedule!AB$87:AB$291,Q$4,Schedule!AA$87:AA$291,P7,Schedule!$G$87:$G$291,Schedule!$F$9,Schedule!$I$87:$I$291,"I"))+(SUMIFS(Schedule!AC$87:AC$291,Schedule!$K$87:$K$291,Embank,Schedule!AB$87:AB$291,Q$4,Schedule!AA$87:AA$291,P7,Schedule!$G$87:$G$291,Schedule!$F$10,Schedule!$I$87:$I$291,"")+SUMIFS(Schedule!AC$87:AC$291,Schedule!$K$87:$K$291,Embank,Schedule!AB$87:AB$291,Q$4,Schedule!AA$87:AA$291,P7,Schedule!$G$87:$G$291,Schedule!$F$10,Schedule!$I$87:$I$291,"I"))+(SUMIFS(Schedule!AC$87:AC$291,Schedule!$K$87:$K$291,Embank,Schedule!AB$87:AB$291,Q$4,Schedule!AA$87:AA$291,P7,Schedule!$G$87:$G$291,Schedule!$F$11,Schedule!$I$87:$I$291,"")+SUMIFS(Schedule!AC$87:AC$291,Schedule!$K$87:$K$291,Embank,Schedule!AB$87:AB$291,Q$4,Schedule!AA$87:AA$291,P7,Schedule!$G$87:$G$291,Schedule!$F$11,Schedule!$I$87:$I$291,"I"))+(SUMIFS(Schedule!AC$87:AC$291,Schedule!$K$87:$K$291,Embank,Schedule!AB$87:AB$291,Q$4,Schedule!AA$87:AA$291,P7,Schedule!$G$87:$G$291,Schedule!$F$8,Schedule!$I$87:$I$291,"")+SUMIFS(Schedule!AC$87:AC$291,Schedule!$K$87:$K$291,Embank,Schedule!AB$87:AB$291,Q$4,Schedule!AA$87:AA$291,P7,Schedule!$G$87:$G$291,Schedule!$F$8,Schedule!$I$87:$I$291,"I"))))</f>
        <v>0</v>
      </c>
      <c r="S7" s="289">
        <v>4</v>
      </c>
      <c r="T7" s="280"/>
      <c r="U7" s="281">
        <f>IF($C$3="",(SUMIFS(Schedule!AF$87:AF$291,Schedule!$K$87:$K$291,Embank,Schedule!AE$87:AE$291,T$4,Schedule!AD$87:AD$291,S7,Schedule!$G$87:$G$291,Schedule!$F$9,Schedule!$I$87:$I$291,"")+SUMIFS(Schedule!AF$87:AF$291,Schedule!$K$87:$K$291,Embank,Schedule!AE$87:AE$291,T$4,Schedule!AD$87:AD$291,S7,Schedule!$G$87:$G$291,Schedule!$F$9,Schedule!$I$87:$I$291,"I"))+(SUMIFS(Schedule!AF$87:AF$291,Schedule!$K$87:$K$291,Embank,Schedule!AE$87:AE$291,T$4,Schedule!AD$87:AD$291,S7,Schedule!$G$87:$G$291,Schedule!$F$10,Schedule!$I$87:$I$291,"")+SUMIFS(Schedule!AF$87:AF$291,Schedule!$K$87:$K$291,Embank,Schedule!AE$87:AE$291,T$4,Schedule!AD$87:AD$291,S7,Schedule!$G$87:$G$291,Schedule!$F$10,Schedule!$I$87:$I$291,"I"))+(SUMIFS(Schedule!AF$87:AF$291,Schedule!$K$87:$K$291,Embank,Schedule!AE$87:AE$291,T$4,Schedule!AD$87:AD$291,S7,Schedule!$G$87:$G$291,Schedule!$F$11,Schedule!$I$87:$I$291,"")+SUMIFS(Schedule!AF$87:AF$291,Schedule!$K$87:$K$291,Embank,Schedule!AE$87:AE$291,T$4,Schedule!AD$87:AD$291,S7,Schedule!$G$87:$G$291,Schedule!$F$11,Schedule!$I$87:$I$291,"I")),IF($C$3='Sum Res'!$S$5,(SUMIFS(Schedule!AF$87:AF$291,Schedule!$K$87:$K$291,Embank,Schedule!AE$87:AE$291,T$4,Schedule!AD$87:AD$291,S7,Schedule!$G$87:$G$291,Schedule!$F$9,Schedule!$I$87:$I$291,"")+SUMIFS(Schedule!AF$87:AF$291,Schedule!$K$87:$K$291,Embank,Schedule!AE$87:AE$291,T$4,Schedule!AD$87:AD$291,S7,Schedule!$G$87:$G$291,Schedule!$F$9,Schedule!$I$87:$I$291,"I"))+(SUMIFS(Schedule!AF$87:AF$291,Schedule!$K$87:$K$291,Embank,Schedule!AE$87:AE$291,T$4,Schedule!AD$87:AD$291,S7,Schedule!$G$87:$G$291,Schedule!$F$10,Schedule!$I$87:$I$291,"")+SUMIFS(Schedule!AF$87:AF$291,Schedule!$K$87:$K$291,Embank,Schedule!AE$87:AE$291,T$4,Schedule!AD$87:AD$291,S7,Schedule!$G$87:$G$291,Schedule!$F$10,Schedule!$I$87:$I$291,"I"))+(SUMIFS(Schedule!AF$87:AF$291,Schedule!$K$87:$K$291,Embank,Schedule!AE$87:AE$291,T$4,Schedule!AD$87:AD$291,S7,Schedule!$G$87:$G$291,Schedule!$F$11,Schedule!$I$87:$I$291,"")+SUMIFS(Schedule!AF$87:AF$291,Schedule!$K$87:$K$291,Embank,Schedule!AE$87:AE$291,T$4,Schedule!AD$87:AD$291,S7,Schedule!$G$87:$G$291,Schedule!$F$11,Schedule!$I$87:$I$291,"I")),(SUMIFS(Schedule!AF$87:AF$291,Schedule!$K$87:$K$291,Embank,Schedule!AE$87:AE$291,T$4,Schedule!AD$87:AD$291,S7,Schedule!$G$87:$G$291,Schedule!$F$9,Schedule!$I$87:$I$291,"")+SUMIFS(Schedule!AF$87:AF$291,Schedule!$K$87:$K$291,Embank,Schedule!AE$87:AE$291,T$4,Schedule!AD$87:AD$291,S7,Schedule!$G$87:$G$291,Schedule!$F$9,Schedule!$I$87:$I$291,"I"))+(SUMIFS(Schedule!AF$87:AF$291,Schedule!$K$87:$K$291,Embank,Schedule!AE$87:AE$291,T$4,Schedule!AD$87:AD$291,S7,Schedule!$G$87:$G$291,Schedule!$F$10,Schedule!$I$87:$I$291,"")+SUMIFS(Schedule!AF$87:AF$291,Schedule!$K$87:$K$291,Embank,Schedule!AE$87:AE$291,T$4,Schedule!AD$87:AD$291,S7,Schedule!$G$87:$G$291,Schedule!$F$10,Schedule!$I$87:$I$291,"I"))+(SUMIFS(Schedule!AF$87:AF$291,Schedule!$K$87:$K$291,Embank,Schedule!AE$87:AE$291,T$4,Schedule!AD$87:AD$291,S7,Schedule!$G$87:$G$291,Schedule!$F$11,Schedule!$I$87:$I$291,"")+SUMIFS(Schedule!AF$87:AF$291,Schedule!$K$87:$K$291,Embank,Schedule!AE$87:AE$291,T$4,Schedule!AD$87:AD$291,S7,Schedule!$G$87:$G$291,Schedule!$F$11,Schedule!$I$87:$I$291,"I"))+(SUMIFS(Schedule!AF$87:AF$291,Schedule!$K$87:$K$291,Embank,Schedule!AE$87:AE$291,T$4,Schedule!AD$87:AD$291,S7,Schedule!$G$87:$G$291,Schedule!$F$8,Schedule!$I$87:$I$291,"")+SUMIFS(Schedule!AF$87:AF$291,Schedule!$K$87:$K$291,Embank,Schedule!AE$87:AE$291,T$4,Schedule!AD$87:AD$291,S7,Schedule!$G$87:$G$291,Schedule!$F$8,Schedule!$I$87:$I$291,"I"))))</f>
        <v>0</v>
      </c>
      <c r="V7" s="289">
        <v>4</v>
      </c>
      <c r="W7" s="280"/>
      <c r="X7" s="281">
        <f>IF($C$3="",(SUMIFS(Schedule!AI$87:AI$291,Schedule!$K$87:$K$291,Embank,Schedule!AH$87:AH$291,W$4,Schedule!AG$87:AG$291,V7,Schedule!$G$87:$G$291,Schedule!$F$9,Schedule!$I$87:$I$291,"")+SUMIFS(Schedule!AI$87:AI$291,Schedule!$K$87:$K$291,Embank,Schedule!AH$87:AH$291,W$4,Schedule!AG$87:AG$291,V7,Schedule!$G$87:$G$291,Schedule!$F$9,Schedule!$I$87:$I$291,"I"))+(SUMIFS(Schedule!AI$87:AI$291,Schedule!$K$87:$K$291,Embank,Schedule!AH$87:AH$291,W$4,Schedule!AG$87:AG$291,V7,Schedule!$G$87:$G$291,Schedule!$F$10,Schedule!$I$87:$I$291,"")+SUMIFS(Schedule!AI$87:AI$291,Schedule!$K$87:$K$291,Embank,Schedule!AH$87:AH$291,W$4,Schedule!AG$87:AG$291,V7,Schedule!$G$87:$G$291,Schedule!$F$10,Schedule!$I$87:$I$291,"I"))+(SUMIFS(Schedule!AI$87:AI$291,Schedule!$K$87:$K$291,Embank,Schedule!AH$87:AH$291,W$4,Schedule!AG$87:AG$291,V7,Schedule!$G$87:$G$291,Schedule!$F$11,Schedule!$I$87:$I$291,"")+SUMIFS(Schedule!AI$87:AI$291,Schedule!$K$87:$K$291,Embank,Schedule!AH$87:AH$291,W$4,Schedule!AG$87:AG$291,V7,Schedule!$G$87:$G$291,Schedule!$F$11,Schedule!$I$87:$I$291,"I")),IF($C$3='Sum Res'!$S$5,(SUMIFS(Schedule!AI$87:AI$291,Schedule!$K$87:$K$291,Embank,Schedule!AH$87:AH$291,W$4,Schedule!AG$87:AG$291,V7,Schedule!$G$87:$G$291,Schedule!$F$9,Schedule!$I$87:$I$291,"")+SUMIFS(Schedule!AI$87:AI$291,Schedule!$K$87:$K$291,Embank,Schedule!AH$87:AH$291,W$4,Schedule!AG$87:AG$291,V7,Schedule!$G$87:$G$291,Schedule!$F$9,Schedule!$I$87:$I$291,"I"))+(SUMIFS(Schedule!AI$87:AI$291,Schedule!$K$87:$K$291,Embank,Schedule!AH$87:AH$291,W$4,Schedule!AG$87:AG$291,V7,Schedule!$G$87:$G$291,Schedule!$F$10,Schedule!$I$87:$I$291,"")+SUMIFS(Schedule!AI$87:AI$291,Schedule!$K$87:$K$291,Embank,Schedule!AH$87:AH$291,W$4,Schedule!AG$87:AG$291,V7,Schedule!$G$87:$G$291,Schedule!$F$10,Schedule!$I$87:$I$291,"I"))+(SUMIFS(Schedule!AI$87:AI$291,Schedule!$K$87:$K$291,Embank,Schedule!AH$87:AH$291,W$4,Schedule!AG$87:AG$291,V7,Schedule!$G$87:$G$291,Schedule!$F$11,Schedule!$I$87:$I$291,"")+SUMIFS(Schedule!AI$87:AI$291,Schedule!$K$87:$K$291,Embank,Schedule!AH$87:AH$291,W$4,Schedule!AG$87:AG$291,V7,Schedule!$G$87:$G$291,Schedule!$F$11,Schedule!$I$87:$I$291,"I")),(SUMIFS(Schedule!AI$87:AI$291,Schedule!$K$87:$K$291,Embank,Schedule!AH$87:AH$291,W$4,Schedule!AG$87:AG$291,V7,Schedule!$G$87:$G$291,Schedule!$F$9,Schedule!$I$87:$I$291,"")+SUMIFS(Schedule!AI$87:AI$291,Schedule!$K$87:$K$291,Embank,Schedule!AH$87:AH$291,W$4,Schedule!AG$87:AG$291,V7,Schedule!$G$87:$G$291,Schedule!$F$9,Schedule!$I$87:$I$291,"I"))+(SUMIFS(Schedule!AI$87:AI$291,Schedule!$K$87:$K$291,Embank,Schedule!AH$87:AH$291,W$4,Schedule!AG$87:AG$291,V7,Schedule!$G$87:$G$291,Schedule!$F$10,Schedule!$I$87:$I$291,"")+SUMIFS(Schedule!AI$87:AI$291,Schedule!$K$87:$K$291,Embank,Schedule!AH$87:AH$291,W$4,Schedule!AG$87:AG$291,V7,Schedule!$G$87:$G$291,Schedule!$F$10,Schedule!$I$87:$I$291,"I"))+(SUMIFS(Schedule!AI$87:AI$291,Schedule!$K$87:$K$291,Embank,Schedule!AH$87:AH$291,W$4,Schedule!AG$87:AG$291,V7,Schedule!$G$87:$G$291,Schedule!$F$11,Schedule!$I$87:$I$291,"")+SUMIFS(Schedule!AI$87:AI$291,Schedule!$K$87:$K$291,Embank,Schedule!AH$87:AH$291,W$4,Schedule!AG$87:AG$291,V7,Schedule!$G$87:$G$291,Schedule!$F$11,Schedule!$I$87:$I$291,"I"))+(SUMIFS(Schedule!AI$87:AI$291,Schedule!$K$87:$K$291,Embank,Schedule!AH$87:AH$291,W$4,Schedule!AG$87:AG$291,V7,Schedule!$G$87:$G$291,Schedule!$F$8,Schedule!$I$87:$I$291,"")+SUMIFS(Schedule!AI$87:AI$291,Schedule!$K$87:$K$291,Embank,Schedule!AH$87:AH$291,W$4,Schedule!AG$87:AG$291,V7,Schedule!$G$87:$G$291,Schedule!$F$8,Schedule!$I$87:$I$291,"I"))))</f>
        <v>0</v>
      </c>
      <c r="Y7" s="289">
        <v>4</v>
      </c>
      <c r="Z7" s="280"/>
      <c r="AA7" s="281">
        <f>IF($C$3="",(SUMIFS(Schedule!AL$87:AL$291,Schedule!$K$87:$K$291,Embank,Schedule!AK$87:AK$291,Z$4,Schedule!AJ$87:AJ$291,Y7,Schedule!$G$87:$G$291,Schedule!$F$9,Schedule!$I$87:$I$291,"")+SUMIFS(Schedule!AL$87:AL$291,Schedule!$K$87:$K$291,Embank,Schedule!AK$87:AK$291,Z$4,Schedule!AJ$87:AJ$291,Y7,Schedule!$G$87:$G$291,Schedule!$F$9,Schedule!$I$87:$I$291,"I"))+(SUMIFS(Schedule!AL$87:AL$291,Schedule!$K$87:$K$291,Embank,Schedule!AK$87:AK$291,Z$4,Schedule!AJ$87:AJ$291,Y7,Schedule!$G$87:$G$291,Schedule!$F$10,Schedule!$I$87:$I$291,"")+SUMIFS(Schedule!AL$87:AL$291,Schedule!$K$87:$K$291,Embank,Schedule!AK$87:AK$291,Z$4,Schedule!AJ$87:AJ$291,Y7,Schedule!$G$87:$G$291,Schedule!$F$10,Schedule!$I$87:$I$291,"I"))+(SUMIFS(Schedule!AL$87:AL$291,Schedule!$K$87:$K$291,Embank,Schedule!AK$87:AK$291,Z$4,Schedule!AJ$87:AJ$291,Y7,Schedule!$G$87:$G$291,Schedule!$F$11,Schedule!$I$87:$I$291,"")+SUMIFS(Schedule!AL$87:AL$291,Schedule!$K$87:$K$291,Embank,Schedule!AK$87:AK$291,Z$4,Schedule!AJ$87:AJ$291,Y7,Schedule!$G$87:$G$291,Schedule!$F$11,Schedule!$I$87:$I$291,"I")),IF($C$3='Sum Res'!$S$5,(SUMIFS(Schedule!AL$87:AL$291,Schedule!$K$87:$K$291,Embank,Schedule!AK$87:AK$291,Z$4,Schedule!AJ$87:AJ$291,Y7,Schedule!$G$87:$G$291,Schedule!$F$9,Schedule!$I$87:$I$291,"")+SUMIFS(Schedule!AL$87:AL$291,Schedule!$K$87:$K$291,Embank,Schedule!AK$87:AK$291,Z$4,Schedule!AJ$87:AJ$291,Y7,Schedule!$G$87:$G$291,Schedule!$F$9,Schedule!$I$87:$I$291,"I"))+(SUMIFS(Schedule!AL$87:AL$291,Schedule!$K$87:$K$291,Embank,Schedule!AK$87:AK$291,Z$4,Schedule!AJ$87:AJ$291,Y7,Schedule!$G$87:$G$291,Schedule!$F$10,Schedule!$I$87:$I$291,"")+SUMIFS(Schedule!AL$87:AL$291,Schedule!$K$87:$K$291,Embank,Schedule!AK$87:AK$291,Z$4,Schedule!AJ$87:AJ$291,Y7,Schedule!$G$87:$G$291,Schedule!$F$10,Schedule!$I$87:$I$291,"I"))+(SUMIFS(Schedule!AL$87:AL$291,Schedule!$K$87:$K$291,Embank,Schedule!AK$87:AK$291,Z$4,Schedule!AJ$87:AJ$291,Y7,Schedule!$G$87:$G$291,Schedule!$F$11,Schedule!$I$87:$I$291,"")+SUMIFS(Schedule!AL$87:AL$291,Schedule!$K$87:$K$291,Embank,Schedule!AK$87:AK$291,Z$4,Schedule!AJ$87:AJ$291,Y7,Schedule!$G$87:$G$291,Schedule!$F$11,Schedule!$I$87:$I$291,"I")),(SUMIFS(Schedule!AL$87:AL$291,Schedule!$K$87:$K$291,Embank,Schedule!AK$87:AK$291,Z$4,Schedule!AJ$87:AJ$291,Y7,Schedule!$G$87:$G$291,Schedule!$F$9,Schedule!$I$87:$I$291,"")+SUMIFS(Schedule!AL$87:AL$291,Schedule!$K$87:$K$291,Embank,Schedule!AK$87:AK$291,Z$4,Schedule!AJ$87:AJ$291,Y7,Schedule!$G$87:$G$291,Schedule!$F$9,Schedule!$I$87:$I$291,"I"))+(SUMIFS(Schedule!AL$87:AL$291,Schedule!$K$87:$K$291,Embank,Schedule!AK$87:AK$291,Z$4,Schedule!AJ$87:AJ$291,Y7,Schedule!$G$87:$G$291,Schedule!$F$10,Schedule!$I$87:$I$291,"")+SUMIFS(Schedule!AL$87:AL$291,Schedule!$K$87:$K$291,Embank,Schedule!AK$87:AK$291,Z$4,Schedule!AJ$87:AJ$291,Y7,Schedule!$G$87:$G$291,Schedule!$F$10,Schedule!$I$87:$I$291,"I"))+(SUMIFS(Schedule!AL$87:AL$291,Schedule!$K$87:$K$291,Embank,Schedule!AK$87:AK$291,Z$4,Schedule!AJ$87:AJ$291,Y7,Schedule!$G$87:$G$291,Schedule!$F$11,Schedule!$I$87:$I$291,"")+SUMIFS(Schedule!AL$87:AL$291,Schedule!$K$87:$K$291,Embank,Schedule!AK$87:AK$291,Z$4,Schedule!AJ$87:AJ$291,Y7,Schedule!$G$87:$G$291,Schedule!$F$11,Schedule!$I$87:$I$291,"I"))+(SUMIFS(Schedule!AL$87:AL$291,Schedule!$K$87:$K$291,Embank,Schedule!AK$87:AK$291,Z$4,Schedule!AJ$87:AJ$291,Y7,Schedule!$G$87:$G$291,Schedule!$F$8,Schedule!$I$87:$I$291,"")+SUMIFS(Schedule!AL$87:AL$291,Schedule!$K$87:$K$291,Embank,Schedule!AK$87:AK$291,Z$4,Schedule!AJ$87:AJ$291,Y7,Schedule!$G$87:$G$291,Schedule!$F$8,Schedule!$I$87:$I$291,"I"))))</f>
        <v>0</v>
      </c>
      <c r="AB7" s="289">
        <v>4</v>
      </c>
      <c r="AC7" s="280"/>
      <c r="AD7" s="281">
        <f>IF($C$3="",(SUMIFS(Schedule!AO$87:AO$291,Schedule!$K$87:$K$291,Embank,Schedule!AN$87:AN$291,AC$4,Schedule!AM$87:AM$291,AB7,Schedule!$G$87:$G$291,Schedule!$F$9,Schedule!$I$87:$I$291,"")+SUMIFS(Schedule!AO$87:AO$291,Schedule!$K$87:$K$291,Embank,Schedule!AN$87:AN$291,AC$4,Schedule!AM$87:AM$291,AB7,Schedule!$G$87:$G$291,Schedule!$F$9,Schedule!$I$87:$I$291,"I"))+(SUMIFS(Schedule!AO$87:AO$291,Schedule!$K$87:$K$291,Embank,Schedule!AN$87:AN$291,AC$4,Schedule!AM$87:AM$291,AB7,Schedule!$G$87:$G$291,Schedule!$F$10,Schedule!$I$87:$I$291,"")+SUMIFS(Schedule!AO$87:AO$291,Schedule!$K$87:$K$291,Embank,Schedule!AN$87:AN$291,AC$4,Schedule!AM$87:AM$291,AB7,Schedule!$G$87:$G$291,Schedule!$F$10,Schedule!$I$87:$I$291,"I"))+(SUMIFS(Schedule!AO$87:AO$291,Schedule!$K$87:$K$291,Embank,Schedule!AN$87:AN$291,AC$4,Schedule!AM$87:AM$291,AB7,Schedule!$G$87:$G$291,Schedule!$F$11,Schedule!$I$87:$I$291,"")+SUMIFS(Schedule!AO$87:AO$291,Schedule!$K$87:$K$291,Embank,Schedule!AN$87:AN$291,AC$4,Schedule!AM$87:AM$291,AB7,Schedule!$G$87:$G$291,Schedule!$F$11,Schedule!$I$87:$I$291,"I")),IF($C$3='Sum Res'!$S$5,(SUMIFS(Schedule!AO$87:AO$291,Schedule!$K$87:$K$291,Embank,Schedule!AN$87:AN$291,AC$4,Schedule!AM$87:AM$291,AB7,Schedule!$G$87:$G$291,Schedule!$F$9,Schedule!$I$87:$I$291,"")+SUMIFS(Schedule!AO$87:AO$291,Schedule!$K$87:$K$291,Embank,Schedule!AN$87:AN$291,AC$4,Schedule!AM$87:AM$291,AB7,Schedule!$G$87:$G$291,Schedule!$F$9,Schedule!$I$87:$I$291,"I"))+(SUMIFS(Schedule!AO$87:AO$291,Schedule!$K$87:$K$291,Embank,Schedule!AN$87:AN$291,AC$4,Schedule!AM$87:AM$291,AB7,Schedule!$G$87:$G$291,Schedule!$F$10,Schedule!$I$87:$I$291,"")+SUMIFS(Schedule!AO$87:AO$291,Schedule!$K$87:$K$291,Embank,Schedule!AN$87:AN$291,AC$4,Schedule!AM$87:AM$291,AB7,Schedule!$G$87:$G$291,Schedule!$F$10,Schedule!$I$87:$I$291,"I"))+(SUMIFS(Schedule!AO$87:AO$291,Schedule!$K$87:$K$291,Embank,Schedule!AN$87:AN$291,AC$4,Schedule!AM$87:AM$291,AB7,Schedule!$G$87:$G$291,Schedule!$F$11,Schedule!$I$87:$I$291,"")+SUMIFS(Schedule!AO$87:AO$291,Schedule!$K$87:$K$291,Embank,Schedule!AN$87:AN$291,AC$4,Schedule!AM$87:AM$291,AB7,Schedule!$G$87:$G$291,Schedule!$F$11,Schedule!$I$87:$I$291,"I")),(SUMIFS(Schedule!AO$87:AO$291,Schedule!$K$87:$K$291,Embank,Schedule!AN$87:AN$291,AC$4,Schedule!AM$87:AM$291,AB7,Schedule!$G$87:$G$291,Schedule!$F$9,Schedule!$I$87:$I$291,"")+SUMIFS(Schedule!AO$87:AO$291,Schedule!$K$87:$K$291,Embank,Schedule!AN$87:AN$291,AC$4,Schedule!AM$87:AM$291,AB7,Schedule!$G$87:$G$291,Schedule!$F$9,Schedule!$I$87:$I$291,"I"))+(SUMIFS(Schedule!AO$87:AO$291,Schedule!$K$87:$K$291,Embank,Schedule!AN$87:AN$291,AC$4,Schedule!AM$87:AM$291,AB7,Schedule!$G$87:$G$291,Schedule!$F$10,Schedule!$I$87:$I$291,"")+SUMIFS(Schedule!AO$87:AO$291,Schedule!$K$87:$K$291,Embank,Schedule!AN$87:AN$291,AC$4,Schedule!AM$87:AM$291,AB7,Schedule!$G$87:$G$291,Schedule!$F$10,Schedule!$I$87:$I$291,"I"))+(SUMIFS(Schedule!AO$87:AO$291,Schedule!$K$87:$K$291,Embank,Schedule!AN$87:AN$291,AC$4,Schedule!AM$87:AM$291,AB7,Schedule!$G$87:$G$291,Schedule!$F$11,Schedule!$I$87:$I$291,"")+SUMIFS(Schedule!AO$87:AO$291,Schedule!$K$87:$K$291,Embank,Schedule!AN$87:AN$291,AC$4,Schedule!AM$87:AM$291,AB7,Schedule!$G$87:$G$291,Schedule!$F$11,Schedule!$I$87:$I$291,"I"))+(SUMIFS(Schedule!AO$87:AO$291,Schedule!$K$87:$K$291,Embank,Schedule!AN$87:AN$291,AC$4,Schedule!AM$87:AM$291,AB7,Schedule!$G$87:$G$291,Schedule!$F$8,Schedule!$I$87:$I$291,"")+SUMIFS(Schedule!AO$87:AO$291,Schedule!$K$87:$K$291,Embank,Schedule!AN$87:AN$291,AC$4,Schedule!AM$87:AM$291,AB7,Schedule!$G$87:$G$291,Schedule!$F$8,Schedule!$I$87:$I$291,"I"))))</f>
        <v>0</v>
      </c>
      <c r="AE7" s="282">
        <f t="shared" si="0"/>
        <v>0</v>
      </c>
      <c r="AF7" s="283">
        <f t="shared" si="1"/>
        <v>0</v>
      </c>
      <c r="AJ7" s="177" t="b">
        <f>AND(WallType=Embank,TASK='Break down of Inv'!$AJ$13)</f>
        <v>0</v>
      </c>
    </row>
    <row r="8" spans="1:38" ht="15.75" thickBot="1" x14ac:dyDescent="0.25">
      <c r="A8" s="278"/>
      <c r="B8" s="580"/>
      <c r="C8" s="562"/>
      <c r="D8" s="290">
        <v>5</v>
      </c>
      <c r="E8" s="291"/>
      <c r="F8" s="292">
        <f>IF($C$3="",(SUMIFS(Schedule!Q$87:Q$291,Schedule!$K$87:$K$291,Embank,Schedule!P$87:P$291,E$4,Schedule!O$87:O$291,D8,Schedule!$G$87:$G$291,Schedule!$F$9,Schedule!$I$87:$I$291,"")+SUMIFS(Schedule!Q$87:Q$291,Schedule!$K$87:$K$291,Embank,Schedule!P$87:P$291,E$4,Schedule!O$87:O$291,D8,Schedule!$G$87:$G$291,Schedule!$F$9,Schedule!$I$87:$I$291,"I"))+(SUMIFS(Schedule!Q$87:Q$291,Schedule!$K$87:$K$291,Embank,Schedule!P$87:P$291,E$4,Schedule!O$87:O$291,D8,Schedule!$G$87:$G$291,Schedule!$F$10,Schedule!$I$87:$I$291,"")+SUMIFS(Schedule!Q$87:Q$291,Schedule!$K$87:$K$291,Embank,Schedule!P$87:P$291,E$4,Schedule!O$87:O$291,D8,Schedule!$G$87:$G$291,Schedule!$F$10,Schedule!$I$87:$I$291,"I"))+(SUMIFS(Schedule!Q$87:Q$291,Schedule!$K$87:$K$291,Embank,Schedule!P$87:P$291,E$4,Schedule!O$87:O$291,D8,Schedule!$G$87:$G$291,Schedule!$F$11,Schedule!$I$87:$I$291,"")+SUMIFS(Schedule!Q$87:Q$291,Schedule!$K$87:$K$291,Embank,Schedule!P$87:P$291,E$4,Schedule!O$87:O$291,D8,Schedule!$G$87:$G$291,Schedule!$F$11,Schedule!$I$87:$I$291,"I")),IF($C$3='Sum Res'!$S$5,(SUMIFS(Schedule!Q$87:Q$291,Schedule!$K$87:$K$291,Embank,Schedule!P$87:P$291,E$4,Schedule!O$87:O$291,D8,Schedule!$G$87:$G$291,Schedule!$F$9,Schedule!$I$87:$I$291,"")+SUMIFS(Schedule!Q$87:Q$291,Schedule!$K$87:$K$291,Embank,Schedule!P$87:P$291,E$4,Schedule!O$87:O$291,D8,Schedule!$G$87:$G$291,Schedule!$F$9,Schedule!$I$87:$I$291,"I"))+(SUMIFS(Schedule!Q$87:Q$291,Schedule!$K$87:$K$291,Embank,Schedule!P$87:P$291,E$4,Schedule!O$87:O$291,D8,Schedule!$G$87:$G$291,Schedule!$F$10,Schedule!$I$87:$I$291,"")+SUMIFS(Schedule!Q$87:Q$291,Schedule!$K$87:$K$291,Embank,Schedule!P$87:P$291,E$4,Schedule!O$87:O$291,D8,Schedule!$G$87:$G$291,Schedule!$F$10,Schedule!$I$87:$I$291,"I"))+(SUMIFS(Schedule!Q$87:Q$291,Schedule!$K$87:$K$291,Embank,Schedule!P$87:P$291,E$4,Schedule!O$87:O$291,D8,Schedule!$G$87:$G$291,Schedule!$F$11,Schedule!$I$87:$I$291,"")+SUMIFS(Schedule!Q$87:Q$291,Schedule!$K$87:$K$291,Embank,Schedule!P$87:P$291,E$4,Schedule!O$87:O$291,D8,Schedule!$G$87:$G$291,Schedule!$F$11,Schedule!$I$87:$I$291,"I")),(SUMIFS(Schedule!Q$87:Q$291,Schedule!$K$87:$K$291,Embank,Schedule!P$87:P$291,E$4,Schedule!O$87:O$291,D8,Schedule!$G$87:$G$291,Schedule!$F$9,Schedule!$I$87:$I$291,"")+SUMIFS(Schedule!Q$87:Q$291,Schedule!$K$87:$K$291,Embank,Schedule!P$87:P$291,E$4,Schedule!O$87:O$291,D8,Schedule!$G$87:$G$291,Schedule!$F$9,Schedule!$I$87:$I$291,"I"))+(SUMIFS(Schedule!Q$87:Q$291,Schedule!$K$87:$K$291,Embank,Schedule!P$87:P$291,E$4,Schedule!O$87:O$291,D8,Schedule!$G$87:$G$291,Schedule!$F$10,Schedule!$I$87:$I$291,"")+SUMIFS(Schedule!Q$87:Q$291,Schedule!$K$87:$K$291,Embank,Schedule!P$87:P$291,E$4,Schedule!O$87:O$291,D8,Schedule!$G$87:$G$291,Schedule!$F$10,Schedule!$I$87:$I$291,"I"))+(SUMIFS(Schedule!Q$87:Q$291,Schedule!$K$87:$K$291,Embank,Schedule!P$87:P$291,E$4,Schedule!O$87:O$291,D8,Schedule!$G$87:$G$291,Schedule!$F$11,Schedule!$I$87:$I$291,"")+SUMIFS(Schedule!Q$87:Q$291,Schedule!$K$87:$K$291,Embank,Schedule!P$87:P$291,E$4,Schedule!O$87:O$291,D8,Schedule!$G$87:$G$291,Schedule!$F$11,Schedule!$I$87:$I$291,"I"))+(SUMIFS(Schedule!Q$87:Q$291,Schedule!$K$87:$K$291,Embank,Schedule!P$87:P$291,E$4,Schedule!O$87:O$291,D8,Schedule!$G$87:$G$291,Schedule!$F$8,Schedule!$I$87:$I$291,"")+SUMIFS(Schedule!Q$87:Q$291,Schedule!$K$87:$K$291,Embank,Schedule!P$87:P$291,E$4,Schedule!O$87:O$291,D8,Schedule!$G$87:$G$291,Schedule!$F$8,Schedule!$I$87:$I$291,"I"))))</f>
        <v>0</v>
      </c>
      <c r="G8" s="290">
        <v>5</v>
      </c>
      <c r="H8" s="291"/>
      <c r="I8" s="292">
        <f>IF($C$3="",(SUMIFS(Schedule!T$87:T$291,Schedule!$K$87:$K$291,Embank,Schedule!S$87:S$291,H$4,Schedule!R$87:R$291,G8,Schedule!$G$87:$G$291,Schedule!$F$9,Schedule!$I$87:$I$291,"")+SUMIFS(Schedule!T$87:T$291,Schedule!$K$87:$K$291,Embank,Schedule!S$87:S$291,H$4,Schedule!R$87:R$291,G8,Schedule!$G$87:$G$291,Schedule!$F$9,Schedule!$I$87:$I$291,"I"))+(SUMIFS(Schedule!T$87:T$291,Schedule!$K$87:$K$291,Embank,Schedule!S$87:S$291,H$4,Schedule!R$87:R$291,G8,Schedule!$G$87:$G$291,Schedule!$F$10,Schedule!$I$87:$I$291,"")+SUMIFS(Schedule!T$87:T$291,Schedule!$K$87:$K$291,Embank,Schedule!S$87:S$291,H$4,Schedule!R$87:R$291,G8,Schedule!$G$87:$G$291,Schedule!$F$10,Schedule!$I$87:$I$291,"I"))+(SUMIFS(Schedule!T$87:T$291,Schedule!$K$87:$K$291,Embank,Schedule!S$87:S$291,H$4,Schedule!R$87:R$291,G8,Schedule!$G$87:$G$291,Schedule!$F$11,Schedule!$I$87:$I$291,"")+SUMIFS(Schedule!T$87:T$291,Schedule!$K$87:$K$291,Embank,Schedule!S$87:S$291,H$4,Schedule!R$87:R$291,G8,Schedule!$G$87:$G$291,Schedule!$F$11,Schedule!$I$87:$I$291,"I")),IF($C$3='Sum Res'!$S$5,(SUMIFS(Schedule!T$87:T$291,Schedule!$K$87:$K$291,Embank,Schedule!S$87:S$291,H$4,Schedule!R$87:R$291,G8,Schedule!$G$87:$G$291,Schedule!$F$9,Schedule!$I$87:$I$291,"")+SUMIFS(Schedule!T$87:T$291,Schedule!$K$87:$K$291,Embank,Schedule!S$87:S$291,H$4,Schedule!R$87:R$291,G8,Schedule!$G$87:$G$291,Schedule!$F$9,Schedule!$I$87:$I$291,"I"))+(SUMIFS(Schedule!T$87:T$291,Schedule!$K$87:$K$291,Embank,Schedule!S$87:S$291,H$4,Schedule!R$87:R$291,G8,Schedule!$G$87:$G$291,Schedule!$F$10,Schedule!$I$87:$I$291,"")+SUMIFS(Schedule!T$87:T$291,Schedule!$K$87:$K$291,Embank,Schedule!S$87:S$291,H$4,Schedule!R$87:R$291,G8,Schedule!$G$87:$G$291,Schedule!$F$10,Schedule!$I$87:$I$291,"I"))+(SUMIFS(Schedule!T$87:T$291,Schedule!$K$87:$K$291,Embank,Schedule!S$87:S$291,H$4,Schedule!R$87:R$291,G8,Schedule!$G$87:$G$291,Schedule!$F$11,Schedule!$I$87:$I$291,"")+SUMIFS(Schedule!T$87:T$291,Schedule!$K$87:$K$291,Embank,Schedule!S$87:S$291,H$4,Schedule!R$87:R$291,G8,Schedule!$G$87:$G$291,Schedule!$F$11,Schedule!$I$87:$I$291,"I")),(SUMIFS(Schedule!T$87:T$291,Schedule!$K$87:$K$291,Embank,Schedule!S$87:S$291,H$4,Schedule!R$87:R$291,G8,Schedule!$G$87:$G$291,Schedule!$F$9,Schedule!$I$87:$I$291,"")+SUMIFS(Schedule!T$87:T$291,Schedule!$K$87:$K$291,Embank,Schedule!S$87:S$291,H$4,Schedule!R$87:R$291,G8,Schedule!$G$87:$G$291,Schedule!$F$9,Schedule!$I$87:$I$291,"I"))+(SUMIFS(Schedule!T$87:T$291,Schedule!$K$87:$K$291,Embank,Schedule!S$87:S$291,H$4,Schedule!R$87:R$291,G8,Schedule!$G$87:$G$291,Schedule!$F$10,Schedule!$I$87:$I$291,"")+SUMIFS(Schedule!T$87:T$291,Schedule!$K$87:$K$291,Embank,Schedule!S$87:S$291,H$4,Schedule!R$87:R$291,G8,Schedule!$G$87:$G$291,Schedule!$F$10,Schedule!$I$87:$I$291,"I"))+(SUMIFS(Schedule!T$87:T$291,Schedule!$K$87:$K$291,Embank,Schedule!S$87:S$291,H$4,Schedule!R$87:R$291,G8,Schedule!$G$87:$G$291,Schedule!$F$11,Schedule!$I$87:$I$291,"")+SUMIFS(Schedule!T$87:T$291,Schedule!$K$87:$K$291,Embank,Schedule!S$87:S$291,H$4,Schedule!R$87:R$291,G8,Schedule!$G$87:$G$291,Schedule!$F$11,Schedule!$I$87:$I$291,"I"))+(SUMIFS(Schedule!T$87:T$291,Schedule!$K$87:$K$291,Embank,Schedule!S$87:S$291,H$4,Schedule!R$87:R$291,G8,Schedule!$G$87:$G$291,Schedule!$F$8,Schedule!$I$87:$I$291,"")+SUMIFS(Schedule!T$87:T$291,Schedule!$K$87:$K$291,Embank,Schedule!S$87:S$291,H$4,Schedule!R$87:R$291,G8,Schedule!$G$87:$G$291,Schedule!$F$8,Schedule!$I$87:$I$291,"I"))))</f>
        <v>0</v>
      </c>
      <c r="J8" s="290">
        <v>5</v>
      </c>
      <c r="K8" s="291"/>
      <c r="L8" s="292">
        <f>IF($C$3="",(SUMIFS(Schedule!W$87:W$291,Schedule!$K$87:$K$291,Embank,Schedule!V$87:V$291,K$4,Schedule!U$87:U$291,J8,Schedule!$G$87:$G$291,Schedule!$F$9,Schedule!$I$87:$I$291,"")+SUMIFS(Schedule!W$87:W$291,Schedule!$K$87:$K$291,Embank,Schedule!V$87:V$291,K$4,Schedule!U$87:U$291,J8,Schedule!$G$87:$G$291,Schedule!$F$9,Schedule!$I$87:$I$291,"I"))+(SUMIFS(Schedule!W$87:W$291,Schedule!$K$87:$K$291,Embank,Schedule!V$87:V$291,K$4,Schedule!U$87:U$291,J8,Schedule!$G$87:$G$291,Schedule!$F$10,Schedule!$I$87:$I$291,"")+SUMIFS(Schedule!W$87:W$291,Schedule!$K$87:$K$291,Embank,Schedule!V$87:V$291,K$4,Schedule!U$87:U$291,J8,Schedule!$G$87:$G$291,Schedule!$F$10,Schedule!$I$87:$I$291,"I"))+(SUMIFS(Schedule!W$87:W$291,Schedule!$K$87:$K$291,Embank,Schedule!V$87:V$291,K$4,Schedule!U$87:U$291,J8,Schedule!$G$87:$G$291,Schedule!$F$11,Schedule!$I$87:$I$291,"")+SUMIFS(Schedule!W$87:W$291,Schedule!$K$87:$K$291,Embank,Schedule!V$87:V$291,K$4,Schedule!U$87:U$291,J8,Schedule!$G$87:$G$291,Schedule!$F$11,Schedule!$I$87:$I$291,"I")),IF($C$3='Sum Res'!$S$5,(SUMIFS(Schedule!W$87:W$291,Schedule!$K$87:$K$291,Embank,Schedule!V$87:V$291,K$4,Schedule!U$87:U$291,J8,Schedule!$G$87:$G$291,Schedule!$F$9,Schedule!$I$87:$I$291,"")+SUMIFS(Schedule!W$87:W$291,Schedule!$K$87:$K$291,Embank,Schedule!V$87:V$291,K$4,Schedule!U$87:U$291,J8,Schedule!$G$87:$G$291,Schedule!$F$9,Schedule!$I$87:$I$291,"I"))+(SUMIFS(Schedule!W$87:W$291,Schedule!$K$87:$K$291,Embank,Schedule!V$87:V$291,K$4,Schedule!U$87:U$291,J8,Schedule!$G$87:$G$291,Schedule!$F$10,Schedule!$I$87:$I$291,"")+SUMIFS(Schedule!W$87:W$291,Schedule!$K$87:$K$291,Embank,Schedule!V$87:V$291,K$4,Schedule!U$87:U$291,J8,Schedule!$G$87:$G$291,Schedule!$F$10,Schedule!$I$87:$I$291,"I"))+(SUMIFS(Schedule!W$87:W$291,Schedule!$K$87:$K$291,Embank,Schedule!V$87:V$291,K$4,Schedule!U$87:U$291,J8,Schedule!$G$87:$G$291,Schedule!$F$11,Schedule!$I$87:$I$291,"")+SUMIFS(Schedule!W$87:W$291,Schedule!$K$87:$K$291,Embank,Schedule!V$87:V$291,K$4,Schedule!U$87:U$291,J8,Schedule!$G$87:$G$291,Schedule!$F$11,Schedule!$I$87:$I$291,"I")),(SUMIFS(Schedule!W$87:W$291,Schedule!$K$87:$K$291,Embank,Schedule!V$87:V$291,K$4,Schedule!U$87:U$291,J8,Schedule!$G$87:$G$291,Schedule!$F$9,Schedule!$I$87:$I$291,"")+SUMIFS(Schedule!W$87:W$291,Schedule!$K$87:$K$291,Embank,Schedule!V$87:V$291,K$4,Schedule!U$87:U$291,J8,Schedule!$G$87:$G$291,Schedule!$F$9,Schedule!$I$87:$I$291,"I"))+(SUMIFS(Schedule!W$87:W$291,Schedule!$K$87:$K$291,Embank,Schedule!V$87:V$291,K$4,Schedule!U$87:U$291,J8,Schedule!$G$87:$G$291,Schedule!$F$10,Schedule!$I$87:$I$291,"")+SUMIFS(Schedule!W$87:W$291,Schedule!$K$87:$K$291,Embank,Schedule!V$87:V$291,K$4,Schedule!U$87:U$291,J8,Schedule!$G$87:$G$291,Schedule!$F$10,Schedule!$I$87:$I$291,"I"))+(SUMIFS(Schedule!W$87:W$291,Schedule!$K$87:$K$291,Embank,Schedule!V$87:V$291,K$4,Schedule!U$87:U$291,J8,Schedule!$G$87:$G$291,Schedule!$F$11,Schedule!$I$87:$I$291,"")+SUMIFS(Schedule!W$87:W$291,Schedule!$K$87:$K$291,Embank,Schedule!V$87:V$291,K$4,Schedule!U$87:U$291,J8,Schedule!$G$87:$G$291,Schedule!$F$11,Schedule!$I$87:$I$291,"I"))+(SUMIFS(Schedule!W$87:W$291,Schedule!$K$87:$K$291,Embank,Schedule!V$87:V$291,K$4,Schedule!U$87:U$291,J8,Schedule!$G$87:$G$291,Schedule!$F$8,Schedule!$I$87:$I$291,"")+SUMIFS(Schedule!W$87:W$291,Schedule!$K$87:$K$291,Embank,Schedule!V$87:V$291,K$4,Schedule!U$87:U$291,J8,Schedule!$G$87:$G$291,Schedule!$F$8,Schedule!$I$87:$I$291,"I"))))</f>
        <v>0</v>
      </c>
      <c r="M8" s="290">
        <v>5</v>
      </c>
      <c r="N8" s="291"/>
      <c r="O8" s="292">
        <f>IF($C$3="",(SUMIFS(Schedule!Z$87:Z$291,Schedule!$K$87:$K$291,Embank,Schedule!Y$87:Y$291,N$4,Schedule!X$87:X$291,M8,Schedule!$G$87:$G$291,Schedule!$F$9,Schedule!$I$87:$I$291,"")+SUMIFS(Schedule!Z$87:Z$291,Schedule!$K$87:$K$291,Embank,Schedule!Y$87:Y$291,N$4,Schedule!X$87:X$291,M8,Schedule!$G$87:$G$291,Schedule!$F$9,Schedule!$I$87:$I$291,"I"))+(SUMIFS(Schedule!Z$87:Z$291,Schedule!$K$87:$K$291,Embank,Schedule!Y$87:Y$291,N$4,Schedule!X$87:X$291,M8,Schedule!$G$87:$G$291,Schedule!$F$10,Schedule!$I$87:$I$291,"")+SUMIFS(Schedule!Z$87:Z$291,Schedule!$K$87:$K$291,Embank,Schedule!Y$87:Y$291,N$4,Schedule!X$87:X$291,M8,Schedule!$G$87:$G$291,Schedule!$F$10,Schedule!$I$87:$I$291,"I"))+(SUMIFS(Schedule!Z$87:Z$291,Schedule!$K$87:$K$291,Embank,Schedule!Y$87:Y$291,N$4,Schedule!X$87:X$291,M8,Schedule!$G$87:$G$291,Schedule!$F$11,Schedule!$I$87:$I$291,"")+SUMIFS(Schedule!Z$87:Z$291,Schedule!$K$87:$K$291,Embank,Schedule!Y$87:Y$291,N$4,Schedule!X$87:X$291,M8,Schedule!$G$87:$G$291,Schedule!$F$11,Schedule!$I$87:$I$291,"I")),IF($C$3='Sum Res'!$S$5,(SUMIFS(Schedule!Z$87:Z$291,Schedule!$K$87:$K$291,Embank,Schedule!Y$87:Y$291,N$4,Schedule!X$87:X$291,M8,Schedule!$G$87:$G$291,Schedule!$F$9,Schedule!$I$87:$I$291,"")+SUMIFS(Schedule!Z$87:Z$291,Schedule!$K$87:$K$291,Embank,Schedule!Y$87:Y$291,N$4,Schedule!X$87:X$291,M8,Schedule!$G$87:$G$291,Schedule!$F$9,Schedule!$I$87:$I$291,"I"))+(SUMIFS(Schedule!Z$87:Z$291,Schedule!$K$87:$K$291,Embank,Schedule!Y$87:Y$291,N$4,Schedule!X$87:X$291,M8,Schedule!$G$87:$G$291,Schedule!$F$10,Schedule!$I$87:$I$291,"")+SUMIFS(Schedule!Z$87:Z$291,Schedule!$K$87:$K$291,Embank,Schedule!Y$87:Y$291,N$4,Schedule!X$87:X$291,M8,Schedule!$G$87:$G$291,Schedule!$F$10,Schedule!$I$87:$I$291,"I"))+(SUMIFS(Schedule!Z$87:Z$291,Schedule!$K$87:$K$291,Embank,Schedule!Y$87:Y$291,N$4,Schedule!X$87:X$291,M8,Schedule!$G$87:$G$291,Schedule!$F$11,Schedule!$I$87:$I$291,"")+SUMIFS(Schedule!Z$87:Z$291,Schedule!$K$87:$K$291,Embank,Schedule!Y$87:Y$291,N$4,Schedule!X$87:X$291,M8,Schedule!$G$87:$G$291,Schedule!$F$11,Schedule!$I$87:$I$291,"I")),(SUMIFS(Schedule!Z$87:Z$291,Schedule!$K$87:$K$291,Embank,Schedule!Y$87:Y$291,N$4,Schedule!X$87:X$291,M8,Schedule!$G$87:$G$291,Schedule!$F$9,Schedule!$I$87:$I$291,"")+SUMIFS(Schedule!Z$87:Z$291,Schedule!$K$87:$K$291,Embank,Schedule!Y$87:Y$291,N$4,Schedule!X$87:X$291,M8,Schedule!$G$87:$G$291,Schedule!$F$9,Schedule!$I$87:$I$291,"I"))+(SUMIFS(Schedule!Z$87:Z$291,Schedule!$K$87:$K$291,Embank,Schedule!Y$87:Y$291,N$4,Schedule!X$87:X$291,M8,Schedule!$G$87:$G$291,Schedule!$F$10,Schedule!$I$87:$I$291,"")+SUMIFS(Schedule!Z$87:Z$291,Schedule!$K$87:$K$291,Embank,Schedule!Y$87:Y$291,N$4,Schedule!X$87:X$291,M8,Schedule!$G$87:$G$291,Schedule!$F$10,Schedule!$I$87:$I$291,"I"))+(SUMIFS(Schedule!Z$87:Z$291,Schedule!$K$87:$K$291,Embank,Schedule!Y$87:Y$291,N$4,Schedule!X$87:X$291,M8,Schedule!$G$87:$G$291,Schedule!$F$11,Schedule!$I$87:$I$291,"")+SUMIFS(Schedule!Z$87:Z$291,Schedule!$K$87:$K$291,Embank,Schedule!Y$87:Y$291,N$4,Schedule!X$87:X$291,M8,Schedule!$G$87:$G$291,Schedule!$F$11,Schedule!$I$87:$I$291,"I"))+(SUMIFS(Schedule!Z$87:Z$291,Schedule!$K$87:$K$291,Embank,Schedule!Y$87:Y$291,N$4,Schedule!X$87:X$291,M8,Schedule!$G$87:$G$291,Schedule!$F$8,Schedule!$I$87:$I$291,"")+SUMIFS(Schedule!Z$87:Z$291,Schedule!$K$87:$K$291,Embank,Schedule!Y$87:Y$291,N$4,Schedule!X$87:X$291,M8,Schedule!$G$87:$G$291,Schedule!$F$8,Schedule!$I$87:$I$291,"I"))))</f>
        <v>0</v>
      </c>
      <c r="P8" s="290">
        <v>5</v>
      </c>
      <c r="Q8" s="291"/>
      <c r="R8" s="292">
        <f>IF($C$3="",(SUMIFS(Schedule!AC$87:AC$291,Schedule!$K$87:$K$291,Embank,Schedule!AB$87:AB$291,Q$4,Schedule!AA$87:AA$291,P8,Schedule!$G$87:$G$291,Schedule!$F$9,Schedule!$I$87:$I$291,"")+SUMIFS(Schedule!AC$87:AC$291,Schedule!$K$87:$K$291,Embank,Schedule!AB$87:AB$291,Q$4,Schedule!AA$87:AA$291,P8,Schedule!$G$87:$G$291,Schedule!$F$9,Schedule!$I$87:$I$291,"I"))+(SUMIFS(Schedule!AC$87:AC$291,Schedule!$K$87:$K$291,Embank,Schedule!AB$87:AB$291,Q$4,Schedule!AA$87:AA$291,P8,Schedule!$G$87:$G$291,Schedule!$F$10,Schedule!$I$87:$I$291,"")+SUMIFS(Schedule!AC$87:AC$291,Schedule!$K$87:$K$291,Embank,Schedule!AB$87:AB$291,Q$4,Schedule!AA$87:AA$291,P8,Schedule!$G$87:$G$291,Schedule!$F$10,Schedule!$I$87:$I$291,"I"))+(SUMIFS(Schedule!AC$87:AC$291,Schedule!$K$87:$K$291,Embank,Schedule!AB$87:AB$291,Q$4,Schedule!AA$87:AA$291,P8,Schedule!$G$87:$G$291,Schedule!$F$11,Schedule!$I$87:$I$291,"")+SUMIFS(Schedule!AC$87:AC$291,Schedule!$K$87:$K$291,Embank,Schedule!AB$87:AB$291,Q$4,Schedule!AA$87:AA$291,P8,Schedule!$G$87:$G$291,Schedule!$F$11,Schedule!$I$87:$I$291,"I")),IF($C$3='Sum Res'!$S$5,(SUMIFS(Schedule!AC$87:AC$291,Schedule!$K$87:$K$291,Embank,Schedule!AB$87:AB$291,Q$4,Schedule!AA$87:AA$291,P8,Schedule!$G$87:$G$291,Schedule!$F$9,Schedule!$I$87:$I$291,"")+SUMIFS(Schedule!AC$87:AC$291,Schedule!$K$87:$K$291,Embank,Schedule!AB$87:AB$291,Q$4,Schedule!AA$87:AA$291,P8,Schedule!$G$87:$G$291,Schedule!$F$9,Schedule!$I$87:$I$291,"I"))+(SUMIFS(Schedule!AC$87:AC$291,Schedule!$K$87:$K$291,Embank,Schedule!AB$87:AB$291,Q$4,Schedule!AA$87:AA$291,P8,Schedule!$G$87:$G$291,Schedule!$F$10,Schedule!$I$87:$I$291,"")+SUMIFS(Schedule!AC$87:AC$291,Schedule!$K$87:$K$291,Embank,Schedule!AB$87:AB$291,Q$4,Schedule!AA$87:AA$291,P8,Schedule!$G$87:$G$291,Schedule!$F$10,Schedule!$I$87:$I$291,"I"))+(SUMIFS(Schedule!AC$87:AC$291,Schedule!$K$87:$K$291,Embank,Schedule!AB$87:AB$291,Q$4,Schedule!AA$87:AA$291,P8,Schedule!$G$87:$G$291,Schedule!$F$11,Schedule!$I$87:$I$291,"")+SUMIFS(Schedule!AC$87:AC$291,Schedule!$K$87:$K$291,Embank,Schedule!AB$87:AB$291,Q$4,Schedule!AA$87:AA$291,P8,Schedule!$G$87:$G$291,Schedule!$F$11,Schedule!$I$87:$I$291,"I")),(SUMIFS(Schedule!AC$87:AC$291,Schedule!$K$87:$K$291,Embank,Schedule!AB$87:AB$291,Q$4,Schedule!AA$87:AA$291,P8,Schedule!$G$87:$G$291,Schedule!$F$9,Schedule!$I$87:$I$291,"")+SUMIFS(Schedule!AC$87:AC$291,Schedule!$K$87:$K$291,Embank,Schedule!AB$87:AB$291,Q$4,Schedule!AA$87:AA$291,P8,Schedule!$G$87:$G$291,Schedule!$F$9,Schedule!$I$87:$I$291,"I"))+(SUMIFS(Schedule!AC$87:AC$291,Schedule!$K$87:$K$291,Embank,Schedule!AB$87:AB$291,Q$4,Schedule!AA$87:AA$291,P8,Schedule!$G$87:$G$291,Schedule!$F$10,Schedule!$I$87:$I$291,"")+SUMIFS(Schedule!AC$87:AC$291,Schedule!$K$87:$K$291,Embank,Schedule!AB$87:AB$291,Q$4,Schedule!AA$87:AA$291,P8,Schedule!$G$87:$G$291,Schedule!$F$10,Schedule!$I$87:$I$291,"I"))+(SUMIFS(Schedule!AC$87:AC$291,Schedule!$K$87:$K$291,Embank,Schedule!AB$87:AB$291,Q$4,Schedule!AA$87:AA$291,P8,Schedule!$G$87:$G$291,Schedule!$F$11,Schedule!$I$87:$I$291,"")+SUMIFS(Schedule!AC$87:AC$291,Schedule!$K$87:$K$291,Embank,Schedule!AB$87:AB$291,Q$4,Schedule!AA$87:AA$291,P8,Schedule!$G$87:$G$291,Schedule!$F$11,Schedule!$I$87:$I$291,"I"))+(SUMIFS(Schedule!AC$87:AC$291,Schedule!$K$87:$K$291,Embank,Schedule!AB$87:AB$291,Q$4,Schedule!AA$87:AA$291,P8,Schedule!$G$87:$G$291,Schedule!$F$8,Schedule!$I$87:$I$291,"")+SUMIFS(Schedule!AC$87:AC$291,Schedule!$K$87:$K$291,Embank,Schedule!AB$87:AB$291,Q$4,Schedule!AA$87:AA$291,P8,Schedule!$G$87:$G$291,Schedule!$F$8,Schedule!$I$87:$I$291,"I"))))</f>
        <v>0</v>
      </c>
      <c r="S8" s="290">
        <v>5</v>
      </c>
      <c r="T8" s="291"/>
      <c r="U8" s="292">
        <f>IF($C$3="",(SUMIFS(Schedule!AF$87:AF$291,Schedule!$K$87:$K$291,Embank,Schedule!AE$87:AE$291,T$4,Schedule!AD$87:AD$291,S8,Schedule!$G$87:$G$291,Schedule!$F$9,Schedule!$I$87:$I$291,"")+SUMIFS(Schedule!AF$87:AF$291,Schedule!$K$87:$K$291,Embank,Schedule!AE$87:AE$291,T$4,Schedule!AD$87:AD$291,S8,Schedule!$G$87:$G$291,Schedule!$F$9,Schedule!$I$87:$I$291,"I"))+(SUMIFS(Schedule!AF$87:AF$291,Schedule!$K$87:$K$291,Embank,Schedule!AE$87:AE$291,T$4,Schedule!AD$87:AD$291,S8,Schedule!$G$87:$G$291,Schedule!$F$10,Schedule!$I$87:$I$291,"")+SUMIFS(Schedule!AF$87:AF$291,Schedule!$K$87:$K$291,Embank,Schedule!AE$87:AE$291,T$4,Schedule!AD$87:AD$291,S8,Schedule!$G$87:$G$291,Schedule!$F$10,Schedule!$I$87:$I$291,"I"))+(SUMIFS(Schedule!AF$87:AF$291,Schedule!$K$87:$K$291,Embank,Schedule!AE$87:AE$291,T$4,Schedule!AD$87:AD$291,S8,Schedule!$G$87:$G$291,Schedule!$F$11,Schedule!$I$87:$I$291,"")+SUMIFS(Schedule!AF$87:AF$291,Schedule!$K$87:$K$291,Embank,Schedule!AE$87:AE$291,T$4,Schedule!AD$87:AD$291,S8,Schedule!$G$87:$G$291,Schedule!$F$11,Schedule!$I$87:$I$291,"I")),IF($C$3='Sum Res'!$S$5,(SUMIFS(Schedule!AF$87:AF$291,Schedule!$K$87:$K$291,Embank,Schedule!AE$87:AE$291,T$4,Schedule!AD$87:AD$291,S8,Schedule!$G$87:$G$291,Schedule!$F$9,Schedule!$I$87:$I$291,"")+SUMIFS(Schedule!AF$87:AF$291,Schedule!$K$87:$K$291,Embank,Schedule!AE$87:AE$291,T$4,Schedule!AD$87:AD$291,S8,Schedule!$G$87:$G$291,Schedule!$F$9,Schedule!$I$87:$I$291,"I"))+(SUMIFS(Schedule!AF$87:AF$291,Schedule!$K$87:$K$291,Embank,Schedule!AE$87:AE$291,T$4,Schedule!AD$87:AD$291,S8,Schedule!$G$87:$G$291,Schedule!$F$10,Schedule!$I$87:$I$291,"")+SUMIFS(Schedule!AF$87:AF$291,Schedule!$K$87:$K$291,Embank,Schedule!AE$87:AE$291,T$4,Schedule!AD$87:AD$291,S8,Schedule!$G$87:$G$291,Schedule!$F$10,Schedule!$I$87:$I$291,"I"))+(SUMIFS(Schedule!AF$87:AF$291,Schedule!$K$87:$K$291,Embank,Schedule!AE$87:AE$291,T$4,Schedule!AD$87:AD$291,S8,Schedule!$G$87:$G$291,Schedule!$F$11,Schedule!$I$87:$I$291,"")+SUMIFS(Schedule!AF$87:AF$291,Schedule!$K$87:$K$291,Embank,Schedule!AE$87:AE$291,T$4,Schedule!AD$87:AD$291,S8,Schedule!$G$87:$G$291,Schedule!$F$11,Schedule!$I$87:$I$291,"I")),(SUMIFS(Schedule!AF$87:AF$291,Schedule!$K$87:$K$291,Embank,Schedule!AE$87:AE$291,T$4,Schedule!AD$87:AD$291,S8,Schedule!$G$87:$G$291,Schedule!$F$9,Schedule!$I$87:$I$291,"")+SUMIFS(Schedule!AF$87:AF$291,Schedule!$K$87:$K$291,Embank,Schedule!AE$87:AE$291,T$4,Schedule!AD$87:AD$291,S8,Schedule!$G$87:$G$291,Schedule!$F$9,Schedule!$I$87:$I$291,"I"))+(SUMIFS(Schedule!AF$87:AF$291,Schedule!$K$87:$K$291,Embank,Schedule!AE$87:AE$291,T$4,Schedule!AD$87:AD$291,S8,Schedule!$G$87:$G$291,Schedule!$F$10,Schedule!$I$87:$I$291,"")+SUMIFS(Schedule!AF$87:AF$291,Schedule!$K$87:$K$291,Embank,Schedule!AE$87:AE$291,T$4,Schedule!AD$87:AD$291,S8,Schedule!$G$87:$G$291,Schedule!$F$10,Schedule!$I$87:$I$291,"I"))+(SUMIFS(Schedule!AF$87:AF$291,Schedule!$K$87:$K$291,Embank,Schedule!AE$87:AE$291,T$4,Schedule!AD$87:AD$291,S8,Schedule!$G$87:$G$291,Schedule!$F$11,Schedule!$I$87:$I$291,"")+SUMIFS(Schedule!AF$87:AF$291,Schedule!$K$87:$K$291,Embank,Schedule!AE$87:AE$291,T$4,Schedule!AD$87:AD$291,S8,Schedule!$G$87:$G$291,Schedule!$F$11,Schedule!$I$87:$I$291,"I"))+(SUMIFS(Schedule!AF$87:AF$291,Schedule!$K$87:$K$291,Embank,Schedule!AE$87:AE$291,T$4,Schedule!AD$87:AD$291,S8,Schedule!$G$87:$G$291,Schedule!$F$8,Schedule!$I$87:$I$291,"")+SUMIFS(Schedule!AF$87:AF$291,Schedule!$K$87:$K$291,Embank,Schedule!AE$87:AE$291,T$4,Schedule!AD$87:AD$291,S8,Schedule!$G$87:$G$291,Schedule!$F$8,Schedule!$I$87:$I$291,"I"))))</f>
        <v>0</v>
      </c>
      <c r="V8" s="290">
        <v>5</v>
      </c>
      <c r="W8" s="291"/>
      <c r="X8" s="292">
        <f>IF($C$3="",(SUMIFS(Schedule!AI$87:AI$291,Schedule!$K$87:$K$291,Embank,Schedule!AH$87:AH$291,W$4,Schedule!AG$87:AG$291,V8,Schedule!$G$87:$G$291,Schedule!$F$9,Schedule!$I$87:$I$291,"")+SUMIFS(Schedule!AI$87:AI$291,Schedule!$K$87:$K$291,Embank,Schedule!AH$87:AH$291,W$4,Schedule!AG$87:AG$291,V8,Schedule!$G$87:$G$291,Schedule!$F$9,Schedule!$I$87:$I$291,"I"))+(SUMIFS(Schedule!AI$87:AI$291,Schedule!$K$87:$K$291,Embank,Schedule!AH$87:AH$291,W$4,Schedule!AG$87:AG$291,V8,Schedule!$G$87:$G$291,Schedule!$F$10,Schedule!$I$87:$I$291,"")+SUMIFS(Schedule!AI$87:AI$291,Schedule!$K$87:$K$291,Embank,Schedule!AH$87:AH$291,W$4,Schedule!AG$87:AG$291,V8,Schedule!$G$87:$G$291,Schedule!$F$10,Schedule!$I$87:$I$291,"I"))+(SUMIFS(Schedule!AI$87:AI$291,Schedule!$K$87:$K$291,Embank,Schedule!AH$87:AH$291,W$4,Schedule!AG$87:AG$291,V8,Schedule!$G$87:$G$291,Schedule!$F$11,Schedule!$I$87:$I$291,"")+SUMIFS(Schedule!AI$87:AI$291,Schedule!$K$87:$K$291,Embank,Schedule!AH$87:AH$291,W$4,Schedule!AG$87:AG$291,V8,Schedule!$G$87:$G$291,Schedule!$F$11,Schedule!$I$87:$I$291,"I")),IF($C$3='Sum Res'!$S$5,(SUMIFS(Schedule!AI$87:AI$291,Schedule!$K$87:$K$291,Embank,Schedule!AH$87:AH$291,W$4,Schedule!AG$87:AG$291,V8,Schedule!$G$87:$G$291,Schedule!$F$9,Schedule!$I$87:$I$291,"")+SUMIFS(Schedule!AI$87:AI$291,Schedule!$K$87:$K$291,Embank,Schedule!AH$87:AH$291,W$4,Schedule!AG$87:AG$291,V8,Schedule!$G$87:$G$291,Schedule!$F$9,Schedule!$I$87:$I$291,"I"))+(SUMIFS(Schedule!AI$87:AI$291,Schedule!$K$87:$K$291,Embank,Schedule!AH$87:AH$291,W$4,Schedule!AG$87:AG$291,V8,Schedule!$G$87:$G$291,Schedule!$F$10,Schedule!$I$87:$I$291,"")+SUMIFS(Schedule!AI$87:AI$291,Schedule!$K$87:$K$291,Embank,Schedule!AH$87:AH$291,W$4,Schedule!AG$87:AG$291,V8,Schedule!$G$87:$G$291,Schedule!$F$10,Schedule!$I$87:$I$291,"I"))+(SUMIFS(Schedule!AI$87:AI$291,Schedule!$K$87:$K$291,Embank,Schedule!AH$87:AH$291,W$4,Schedule!AG$87:AG$291,V8,Schedule!$G$87:$G$291,Schedule!$F$11,Schedule!$I$87:$I$291,"")+SUMIFS(Schedule!AI$87:AI$291,Schedule!$K$87:$K$291,Embank,Schedule!AH$87:AH$291,W$4,Schedule!AG$87:AG$291,V8,Schedule!$G$87:$G$291,Schedule!$F$11,Schedule!$I$87:$I$291,"I")),(SUMIFS(Schedule!AI$87:AI$291,Schedule!$K$87:$K$291,Embank,Schedule!AH$87:AH$291,W$4,Schedule!AG$87:AG$291,V8,Schedule!$G$87:$G$291,Schedule!$F$9,Schedule!$I$87:$I$291,"")+SUMIFS(Schedule!AI$87:AI$291,Schedule!$K$87:$K$291,Embank,Schedule!AH$87:AH$291,W$4,Schedule!AG$87:AG$291,V8,Schedule!$G$87:$G$291,Schedule!$F$9,Schedule!$I$87:$I$291,"I"))+(SUMIFS(Schedule!AI$87:AI$291,Schedule!$K$87:$K$291,Embank,Schedule!AH$87:AH$291,W$4,Schedule!AG$87:AG$291,V8,Schedule!$G$87:$G$291,Schedule!$F$10,Schedule!$I$87:$I$291,"")+SUMIFS(Schedule!AI$87:AI$291,Schedule!$K$87:$K$291,Embank,Schedule!AH$87:AH$291,W$4,Schedule!AG$87:AG$291,V8,Schedule!$G$87:$G$291,Schedule!$F$10,Schedule!$I$87:$I$291,"I"))+(SUMIFS(Schedule!AI$87:AI$291,Schedule!$K$87:$K$291,Embank,Schedule!AH$87:AH$291,W$4,Schedule!AG$87:AG$291,V8,Schedule!$G$87:$G$291,Schedule!$F$11,Schedule!$I$87:$I$291,"")+SUMIFS(Schedule!AI$87:AI$291,Schedule!$K$87:$K$291,Embank,Schedule!AH$87:AH$291,W$4,Schedule!AG$87:AG$291,V8,Schedule!$G$87:$G$291,Schedule!$F$11,Schedule!$I$87:$I$291,"I"))+(SUMIFS(Schedule!AI$87:AI$291,Schedule!$K$87:$K$291,Embank,Schedule!AH$87:AH$291,W$4,Schedule!AG$87:AG$291,V8,Schedule!$G$87:$G$291,Schedule!$F$8,Schedule!$I$87:$I$291,"")+SUMIFS(Schedule!AI$87:AI$291,Schedule!$K$87:$K$291,Embank,Schedule!AH$87:AH$291,W$4,Schedule!AG$87:AG$291,V8,Schedule!$G$87:$G$291,Schedule!$F$8,Schedule!$I$87:$I$291,"I"))))</f>
        <v>0</v>
      </c>
      <c r="Y8" s="290">
        <v>5</v>
      </c>
      <c r="Z8" s="291"/>
      <c r="AA8" s="292">
        <f>IF($C$3="",(SUMIFS(Schedule!AL$87:AL$291,Schedule!$K$87:$K$291,Embank,Schedule!AK$87:AK$291,Z$4,Schedule!AJ$87:AJ$291,Y8,Schedule!$G$87:$G$291,Schedule!$F$9,Schedule!$I$87:$I$291,"")+SUMIFS(Schedule!AL$87:AL$291,Schedule!$K$87:$K$291,Embank,Schedule!AK$87:AK$291,Z$4,Schedule!AJ$87:AJ$291,Y8,Schedule!$G$87:$G$291,Schedule!$F$9,Schedule!$I$87:$I$291,"I"))+(SUMIFS(Schedule!AL$87:AL$291,Schedule!$K$87:$K$291,Embank,Schedule!AK$87:AK$291,Z$4,Schedule!AJ$87:AJ$291,Y8,Schedule!$G$87:$G$291,Schedule!$F$10,Schedule!$I$87:$I$291,"")+SUMIFS(Schedule!AL$87:AL$291,Schedule!$K$87:$K$291,Embank,Schedule!AK$87:AK$291,Z$4,Schedule!AJ$87:AJ$291,Y8,Schedule!$G$87:$G$291,Schedule!$F$10,Schedule!$I$87:$I$291,"I"))+(SUMIFS(Schedule!AL$87:AL$291,Schedule!$K$87:$K$291,Embank,Schedule!AK$87:AK$291,Z$4,Schedule!AJ$87:AJ$291,Y8,Schedule!$G$87:$G$291,Schedule!$F$11,Schedule!$I$87:$I$291,"")+SUMIFS(Schedule!AL$87:AL$291,Schedule!$K$87:$K$291,Embank,Schedule!AK$87:AK$291,Z$4,Schedule!AJ$87:AJ$291,Y8,Schedule!$G$87:$G$291,Schedule!$F$11,Schedule!$I$87:$I$291,"I")),IF($C$3='Sum Res'!$S$5,(SUMIFS(Schedule!AL$87:AL$291,Schedule!$K$87:$K$291,Embank,Schedule!AK$87:AK$291,Z$4,Schedule!AJ$87:AJ$291,Y8,Schedule!$G$87:$G$291,Schedule!$F$9,Schedule!$I$87:$I$291,"")+SUMIFS(Schedule!AL$87:AL$291,Schedule!$K$87:$K$291,Embank,Schedule!AK$87:AK$291,Z$4,Schedule!AJ$87:AJ$291,Y8,Schedule!$G$87:$G$291,Schedule!$F$9,Schedule!$I$87:$I$291,"I"))+(SUMIFS(Schedule!AL$87:AL$291,Schedule!$K$87:$K$291,Embank,Schedule!AK$87:AK$291,Z$4,Schedule!AJ$87:AJ$291,Y8,Schedule!$G$87:$G$291,Schedule!$F$10,Schedule!$I$87:$I$291,"")+SUMIFS(Schedule!AL$87:AL$291,Schedule!$K$87:$K$291,Embank,Schedule!AK$87:AK$291,Z$4,Schedule!AJ$87:AJ$291,Y8,Schedule!$G$87:$G$291,Schedule!$F$10,Schedule!$I$87:$I$291,"I"))+(SUMIFS(Schedule!AL$87:AL$291,Schedule!$K$87:$K$291,Embank,Schedule!AK$87:AK$291,Z$4,Schedule!AJ$87:AJ$291,Y8,Schedule!$G$87:$G$291,Schedule!$F$11,Schedule!$I$87:$I$291,"")+SUMIFS(Schedule!AL$87:AL$291,Schedule!$K$87:$K$291,Embank,Schedule!AK$87:AK$291,Z$4,Schedule!AJ$87:AJ$291,Y8,Schedule!$G$87:$G$291,Schedule!$F$11,Schedule!$I$87:$I$291,"I")),(SUMIFS(Schedule!AL$87:AL$291,Schedule!$K$87:$K$291,Embank,Schedule!AK$87:AK$291,Z$4,Schedule!AJ$87:AJ$291,Y8,Schedule!$G$87:$G$291,Schedule!$F$9,Schedule!$I$87:$I$291,"")+SUMIFS(Schedule!AL$87:AL$291,Schedule!$K$87:$K$291,Embank,Schedule!AK$87:AK$291,Z$4,Schedule!AJ$87:AJ$291,Y8,Schedule!$G$87:$G$291,Schedule!$F$9,Schedule!$I$87:$I$291,"I"))+(SUMIFS(Schedule!AL$87:AL$291,Schedule!$K$87:$K$291,Embank,Schedule!AK$87:AK$291,Z$4,Schedule!AJ$87:AJ$291,Y8,Schedule!$G$87:$G$291,Schedule!$F$10,Schedule!$I$87:$I$291,"")+SUMIFS(Schedule!AL$87:AL$291,Schedule!$K$87:$K$291,Embank,Schedule!AK$87:AK$291,Z$4,Schedule!AJ$87:AJ$291,Y8,Schedule!$G$87:$G$291,Schedule!$F$10,Schedule!$I$87:$I$291,"I"))+(SUMIFS(Schedule!AL$87:AL$291,Schedule!$K$87:$K$291,Embank,Schedule!AK$87:AK$291,Z$4,Schedule!AJ$87:AJ$291,Y8,Schedule!$G$87:$G$291,Schedule!$F$11,Schedule!$I$87:$I$291,"")+SUMIFS(Schedule!AL$87:AL$291,Schedule!$K$87:$K$291,Embank,Schedule!AK$87:AK$291,Z$4,Schedule!AJ$87:AJ$291,Y8,Schedule!$G$87:$G$291,Schedule!$F$11,Schedule!$I$87:$I$291,"I"))+(SUMIFS(Schedule!AL$87:AL$291,Schedule!$K$87:$K$291,Embank,Schedule!AK$87:AK$291,Z$4,Schedule!AJ$87:AJ$291,Y8,Schedule!$G$87:$G$291,Schedule!$F$8,Schedule!$I$87:$I$291,"")+SUMIFS(Schedule!AL$87:AL$291,Schedule!$K$87:$K$291,Embank,Schedule!AK$87:AK$291,Z$4,Schedule!AJ$87:AJ$291,Y8,Schedule!$G$87:$G$291,Schedule!$F$8,Schedule!$I$87:$I$291,"I"))))</f>
        <v>0</v>
      </c>
      <c r="AB8" s="290">
        <v>5</v>
      </c>
      <c r="AC8" s="291"/>
      <c r="AD8" s="292">
        <f>IF($C$3="",(SUMIFS(Schedule!AO$87:AO$291,Schedule!$K$87:$K$291,Embank,Schedule!AN$87:AN$291,AC$4,Schedule!AM$87:AM$291,AB8,Schedule!$G$87:$G$291,Schedule!$F$9,Schedule!$I$87:$I$291,"")+SUMIFS(Schedule!AO$87:AO$291,Schedule!$K$87:$K$291,Embank,Schedule!AN$87:AN$291,AC$4,Schedule!AM$87:AM$291,AB8,Schedule!$G$87:$G$291,Schedule!$F$9,Schedule!$I$87:$I$291,"I"))+(SUMIFS(Schedule!AO$87:AO$291,Schedule!$K$87:$K$291,Embank,Schedule!AN$87:AN$291,AC$4,Schedule!AM$87:AM$291,AB8,Schedule!$G$87:$G$291,Schedule!$F$10,Schedule!$I$87:$I$291,"")+SUMIFS(Schedule!AO$87:AO$291,Schedule!$K$87:$K$291,Embank,Schedule!AN$87:AN$291,AC$4,Schedule!AM$87:AM$291,AB8,Schedule!$G$87:$G$291,Schedule!$F$10,Schedule!$I$87:$I$291,"I"))+(SUMIFS(Schedule!AO$87:AO$291,Schedule!$K$87:$K$291,Embank,Schedule!AN$87:AN$291,AC$4,Schedule!AM$87:AM$291,AB8,Schedule!$G$87:$G$291,Schedule!$F$11,Schedule!$I$87:$I$291,"")+SUMIFS(Schedule!AO$87:AO$291,Schedule!$K$87:$K$291,Embank,Schedule!AN$87:AN$291,AC$4,Schedule!AM$87:AM$291,AB8,Schedule!$G$87:$G$291,Schedule!$F$11,Schedule!$I$87:$I$291,"I")),IF($C$3='Sum Res'!$S$5,(SUMIFS(Schedule!AO$87:AO$291,Schedule!$K$87:$K$291,Embank,Schedule!AN$87:AN$291,AC$4,Schedule!AM$87:AM$291,AB8,Schedule!$G$87:$G$291,Schedule!$F$9,Schedule!$I$87:$I$291,"")+SUMIFS(Schedule!AO$87:AO$291,Schedule!$K$87:$K$291,Embank,Schedule!AN$87:AN$291,AC$4,Schedule!AM$87:AM$291,AB8,Schedule!$G$87:$G$291,Schedule!$F$9,Schedule!$I$87:$I$291,"I"))+(SUMIFS(Schedule!AO$87:AO$291,Schedule!$K$87:$K$291,Embank,Schedule!AN$87:AN$291,AC$4,Schedule!AM$87:AM$291,AB8,Schedule!$G$87:$G$291,Schedule!$F$10,Schedule!$I$87:$I$291,"")+SUMIFS(Schedule!AO$87:AO$291,Schedule!$K$87:$K$291,Embank,Schedule!AN$87:AN$291,AC$4,Schedule!AM$87:AM$291,AB8,Schedule!$G$87:$G$291,Schedule!$F$10,Schedule!$I$87:$I$291,"I"))+(SUMIFS(Schedule!AO$87:AO$291,Schedule!$K$87:$K$291,Embank,Schedule!AN$87:AN$291,AC$4,Schedule!AM$87:AM$291,AB8,Schedule!$G$87:$G$291,Schedule!$F$11,Schedule!$I$87:$I$291,"")+SUMIFS(Schedule!AO$87:AO$291,Schedule!$K$87:$K$291,Embank,Schedule!AN$87:AN$291,AC$4,Schedule!AM$87:AM$291,AB8,Schedule!$G$87:$G$291,Schedule!$F$11,Schedule!$I$87:$I$291,"I")),(SUMIFS(Schedule!AO$87:AO$291,Schedule!$K$87:$K$291,Embank,Schedule!AN$87:AN$291,AC$4,Schedule!AM$87:AM$291,AB8,Schedule!$G$87:$G$291,Schedule!$F$9,Schedule!$I$87:$I$291,"")+SUMIFS(Schedule!AO$87:AO$291,Schedule!$K$87:$K$291,Embank,Schedule!AN$87:AN$291,AC$4,Schedule!AM$87:AM$291,AB8,Schedule!$G$87:$G$291,Schedule!$F$9,Schedule!$I$87:$I$291,"I"))+(SUMIFS(Schedule!AO$87:AO$291,Schedule!$K$87:$K$291,Embank,Schedule!AN$87:AN$291,AC$4,Schedule!AM$87:AM$291,AB8,Schedule!$G$87:$G$291,Schedule!$F$10,Schedule!$I$87:$I$291,"")+SUMIFS(Schedule!AO$87:AO$291,Schedule!$K$87:$K$291,Embank,Schedule!AN$87:AN$291,AC$4,Schedule!AM$87:AM$291,AB8,Schedule!$G$87:$G$291,Schedule!$F$10,Schedule!$I$87:$I$291,"I"))+(SUMIFS(Schedule!AO$87:AO$291,Schedule!$K$87:$K$291,Embank,Schedule!AN$87:AN$291,AC$4,Schedule!AM$87:AM$291,AB8,Schedule!$G$87:$G$291,Schedule!$F$11,Schedule!$I$87:$I$291,"")+SUMIFS(Schedule!AO$87:AO$291,Schedule!$K$87:$K$291,Embank,Schedule!AN$87:AN$291,AC$4,Schedule!AM$87:AM$291,AB8,Schedule!$G$87:$G$291,Schedule!$F$11,Schedule!$I$87:$I$291,"I"))+(SUMIFS(Schedule!AO$87:AO$291,Schedule!$K$87:$K$291,Embank,Schedule!AN$87:AN$291,AC$4,Schedule!AM$87:AM$291,AB8,Schedule!$G$87:$G$291,Schedule!$F$8,Schedule!$I$87:$I$291,"")+SUMIFS(Schedule!AO$87:AO$291,Schedule!$K$87:$K$291,Embank,Schedule!AN$87:AN$291,AC$4,Schedule!AM$87:AM$291,AB8,Schedule!$G$87:$G$291,Schedule!$F$8,Schedule!$I$87:$I$291,"I"))))</f>
        <v>0</v>
      </c>
      <c r="AE8" s="293">
        <f>AD8+AA8+X8+U8+R8+O8+L8+I8+F8</f>
        <v>0</v>
      </c>
      <c r="AF8" s="288">
        <f t="shared" si="1"/>
        <v>0</v>
      </c>
      <c r="AJ8" s="177" t="b">
        <f>AND(WallType=Embank,TASK='Break down of Inv'!$AJ$12)</f>
        <v>0</v>
      </c>
    </row>
    <row r="9" spans="1:38" ht="15.75" thickBot="1" x14ac:dyDescent="0.3">
      <c r="A9" s="278"/>
      <c r="B9" s="580"/>
      <c r="C9" s="294" t="s">
        <v>17</v>
      </c>
      <c r="D9" s="295"/>
      <c r="E9" s="296"/>
      <c r="F9" s="297">
        <f>SUM(F4:F8)</f>
        <v>0</v>
      </c>
      <c r="G9" s="295"/>
      <c r="H9" s="296"/>
      <c r="I9" s="297">
        <f>SUM(I4:I8)</f>
        <v>1</v>
      </c>
      <c r="J9" s="295"/>
      <c r="K9" s="296"/>
      <c r="L9" s="297">
        <f>SUM(L4:L8)</f>
        <v>1</v>
      </c>
      <c r="M9" s="295"/>
      <c r="N9" s="296"/>
      <c r="O9" s="297">
        <f>SUM(O4:O8)</f>
        <v>0</v>
      </c>
      <c r="P9" s="295"/>
      <c r="Q9" s="296"/>
      <c r="R9" s="297">
        <f>SUM(R4:R8)</f>
        <v>0</v>
      </c>
      <c r="S9" s="295"/>
      <c r="T9" s="296"/>
      <c r="U9" s="297">
        <f>SUM(U4:U8)</f>
        <v>0</v>
      </c>
      <c r="V9" s="295"/>
      <c r="W9" s="296"/>
      <c r="X9" s="297">
        <f>SUM(X4:X8)</f>
        <v>0</v>
      </c>
      <c r="Y9" s="295"/>
      <c r="Z9" s="296"/>
      <c r="AA9" s="297">
        <f>SUM(AA4:AA8)</f>
        <v>0</v>
      </c>
      <c r="AB9" s="295"/>
      <c r="AC9" s="296"/>
      <c r="AD9" s="297">
        <f>SUM(AD4:AD8)</f>
        <v>1</v>
      </c>
      <c r="AE9" s="297">
        <f>AD9+AA9+X9+U9+R9+O9+L9+I9+F9</f>
        <v>3</v>
      </c>
      <c r="AF9" s="298">
        <f>AE9/48</f>
        <v>6.25E-2</v>
      </c>
    </row>
    <row r="10" spans="1:38" ht="15" x14ac:dyDescent="0.2">
      <c r="B10" s="580"/>
      <c r="C10" s="582" t="s">
        <v>131</v>
      </c>
      <c r="D10" s="299">
        <v>1</v>
      </c>
      <c r="E10" s="274" t="s">
        <v>114</v>
      </c>
      <c r="F10" s="275">
        <f>IF($C$3="",(SUMIFS(Schedule!Q$87:Q$291,Schedule!$K$87:$K$291,Embank,Schedule!P$87:P$291,E$10,Schedule!O$87:O$291,D10,Schedule!$G$87:$G$291,Schedule!$F$9,Schedule!$I$87:$I$291,"")+SUMIFS(Schedule!Q$87:Q$291,Schedule!$K$87:$K$291,Embank,Schedule!P$87:P$291,E$10,Schedule!O$87:O$291,D10,Schedule!$G$87:$G$291,Schedule!$F$9,Schedule!$I$87:$I$291,"I"))+(SUMIFS(Schedule!Q$87:Q$291,Schedule!$K$87:$K$291,Embank,Schedule!P$87:P$291,E$10,Schedule!O$87:O$291,D10,Schedule!$G$87:$G$291,Schedule!$F$10,Schedule!$I$87:$I$291,"")+SUMIFS(Schedule!Q$87:Q$291,Schedule!$K$87:$K$291,Embank,Schedule!P$87:P$291,E$10,Schedule!O$87:O$291,D10,Schedule!$G$87:$G$291,Schedule!$F$10,Schedule!$I$87:$I$291,"I"))+(SUMIFS(Schedule!Q$87:Q$291,Schedule!$K$87:$K$291,Embank,Schedule!P$87:P$291,E$10,Schedule!O$87:O$291,D10,Schedule!$G$87:$G$291,Schedule!$F$11,Schedule!$I$87:$I$291,"")+SUMIFS(Schedule!Q$87:Q$291,Schedule!$K$87:$K$291,Embank,Schedule!P$87:P$291,E$10,Schedule!O$87:O$291,D10,Schedule!$G$87:$G$291,Schedule!$F$11,Schedule!$I$87:$I$291,"I")),IF($C$3='Sum Res'!$S$5,(SUMIFS(Schedule!Q$87:Q$291,Schedule!$K$87:$K$291,Embank,Schedule!P$87:P$291,E$10,Schedule!O$87:O$291,D10,Schedule!$G$87:$G$291,Schedule!$F$9,Schedule!$I$87:$I$291,"")+SUMIFS(Schedule!Q$87:Q$291,Schedule!$K$87:$K$291,Embank,Schedule!P$87:P$291,E$10,Schedule!O$87:O$291,D10,Schedule!$G$87:$G$291,Schedule!$F$9,Schedule!$I$87:$I$291,"I"))+(SUMIFS(Schedule!Q$87:Q$291,Schedule!$K$87:$K$291,Embank,Schedule!P$87:P$291,E$10,Schedule!O$87:O$291,D10,Schedule!$G$87:$G$291,Schedule!$F$10,Schedule!$I$87:$I$291,"")+SUMIFS(Schedule!Q$87:Q$291,Schedule!$K$87:$K$291,Embank,Schedule!P$87:P$291,E$10,Schedule!O$87:O$291,D10,Schedule!$G$87:$G$291,Schedule!$F$10,Schedule!$I$87:$I$291,"I"))+(SUMIFS(Schedule!Q$87:Q$291,Schedule!$K$87:$K$291,Embank,Schedule!P$87:P$291,E$10,Schedule!O$87:O$291,D10,Schedule!$G$87:$G$291,Schedule!$F$11,Schedule!$I$87:$I$291,"")+SUMIFS(Schedule!Q$87:Q$291,Schedule!$K$87:$K$291,Embank,Schedule!P$87:P$291,E$10,Schedule!O$87:O$291,D10,Schedule!$G$87:$G$291,Schedule!$F$11,Schedule!$I$87:$I$291,"I")),(SUMIFS(Schedule!Q$87:Q$291,Schedule!$K$87:$K$291,Embank,Schedule!P$87:P$291,E$10,Schedule!O$87:O$291,D10,Schedule!$G$87:$G$291,Schedule!$F$9,Schedule!$I$87:$I$291,"")+SUMIFS(Schedule!Q$87:Q$291,Schedule!$K$87:$K$291,Embank,Schedule!P$87:P$291,E$10,Schedule!O$87:O$291,D10,Schedule!$G$87:$G$291,Schedule!$F$9,Schedule!$I$87:$I$291,"I"))+(SUMIFS(Schedule!Q$87:Q$291,Schedule!$K$87:$K$291,Embank,Schedule!P$87:P$291,E$10,Schedule!O$87:O$291,D10,Schedule!$G$87:$G$291,Schedule!$F$10,Schedule!$I$87:$I$291,"")+SUMIFS(Schedule!Q$87:Q$291,Schedule!$K$87:$K$291,Embank,Schedule!P$87:P$291,E$10,Schedule!O$87:O$291,D10,Schedule!$G$87:$G$291,Schedule!$F$10,Schedule!$I$87:$I$291,"I"))+(SUMIFS(Schedule!Q$87:Q$291,Schedule!$K$87:$K$291,Embank,Schedule!P$87:P$291,E$10,Schedule!O$87:O$291,D10,Schedule!$G$87:$G$291,Schedule!$F$11,Schedule!$I$87:$I$291,"")+SUMIFS(Schedule!Q$87:Q$291,Schedule!$K$87:$K$291,Embank,Schedule!P$87:P$291,E$10,Schedule!O$87:O$291,D10,Schedule!$G$87:$G$291,Schedule!$F$11,Schedule!$I$87:$I$291,"I"))+(SUMIFS(Schedule!Q$87:Q$291,Schedule!$K$87:$K$291,Embank,Schedule!P$87:P$291,E$10,Schedule!O$87:O$291,D10,Schedule!$G$87:$G$291,Schedule!$F$8,Schedule!$I$87:$I$291,"")+SUMIFS(Schedule!Q$87:Q$291,Schedule!$K$87:$K$291,Embank,Schedule!P$87:P$291,E$10,Schedule!O$87:O$291,D10,Schedule!$G$87:$G$291,Schedule!$F$8,Schedule!$I$87:$I$291,"I"))))</f>
        <v>0</v>
      </c>
      <c r="G10" s="299">
        <v>1</v>
      </c>
      <c r="H10" s="274" t="s">
        <v>114</v>
      </c>
      <c r="I10" s="275">
        <f>IF($C$3="",(SUMIFS(Schedule!T$87:T$291,Schedule!$K$87:$K$291,Embank,Schedule!S$87:S$291,H$10,Schedule!R$87:R$291,G10,Schedule!$G$87:$G$291,Schedule!$F$9,Schedule!$I$87:$I$291,"")+SUMIFS(Schedule!T$87:T$291,Schedule!$K$87:$K$291,Embank,Schedule!S$87:S$291,H$10,Schedule!R$87:R$291,G10,Schedule!$G$87:$G$291,Schedule!$F$9,Schedule!$I$87:$I$291,"I"))+(SUMIFS(Schedule!T$87:T$291,Schedule!$K$87:$K$291,Embank,Schedule!S$87:S$291,H$10,Schedule!R$87:R$291,G10,Schedule!$G$87:$G$291,Schedule!$F$10,Schedule!$I$87:$I$291,"")+SUMIFS(Schedule!T$87:T$291,Schedule!$K$87:$K$291,Embank,Schedule!S$87:S$291,H$10,Schedule!R$87:R$291,G10,Schedule!$G$87:$G$291,Schedule!$F$10,Schedule!$I$87:$I$291,"I"))+(SUMIFS(Schedule!T$87:T$291,Schedule!$K$87:$K$291,Embank,Schedule!S$87:S$291,H$10,Schedule!R$87:R$291,G10,Schedule!$G$87:$G$291,Schedule!$F$11,Schedule!$I$87:$I$291,"")+SUMIFS(Schedule!T$87:T$291,Schedule!$K$87:$K$291,Embank,Schedule!S$87:S$291,H$10,Schedule!R$87:R$291,G10,Schedule!$G$87:$G$291,Schedule!$F$11,Schedule!$I$87:$I$291,"I")),IF($C$3='Sum Res'!$S$5,(SUMIFS(Schedule!T$87:T$291,Schedule!$K$87:$K$291,Embank,Schedule!S$87:S$291,H$10,Schedule!R$87:R$291,G10,Schedule!$G$87:$G$291,Schedule!$F$9,Schedule!$I$87:$I$291,"")+SUMIFS(Schedule!T$87:T$291,Schedule!$K$87:$K$291,Embank,Schedule!S$87:S$291,H$10,Schedule!R$87:R$291,G10,Schedule!$G$87:$G$291,Schedule!$F$9,Schedule!$I$87:$I$291,"I"))+(SUMIFS(Schedule!T$87:T$291,Schedule!$K$87:$K$291,Embank,Schedule!S$87:S$291,H$10,Schedule!R$87:R$291,G10,Schedule!$G$87:$G$291,Schedule!$F$10,Schedule!$I$87:$I$291,"")+SUMIFS(Schedule!T$87:T$291,Schedule!$K$87:$K$291,Embank,Schedule!S$87:S$291,H$10,Schedule!R$87:R$291,G10,Schedule!$G$87:$G$291,Schedule!$F$10,Schedule!$I$87:$I$291,"I"))+(SUMIFS(Schedule!T$87:T$291,Schedule!$K$87:$K$291,Embank,Schedule!S$87:S$291,H$10,Schedule!R$87:R$291,G10,Schedule!$G$87:$G$291,Schedule!$F$11,Schedule!$I$87:$I$291,"")+SUMIFS(Schedule!T$87:T$291,Schedule!$K$87:$K$291,Embank,Schedule!S$87:S$291,H$10,Schedule!R$87:R$291,G10,Schedule!$G$87:$G$291,Schedule!$F$11,Schedule!$I$87:$I$291,"I")),(SUMIFS(Schedule!T$87:T$291,Schedule!$K$87:$K$291,Embank,Schedule!S$87:S$291,H$10,Schedule!R$87:R$291,G10,Schedule!$G$87:$G$291,Schedule!$F$9,Schedule!$I$87:$I$291,"")+SUMIFS(Schedule!T$87:T$291,Schedule!$K$87:$K$291,Embank,Schedule!S$87:S$291,H$10,Schedule!R$87:R$291,G10,Schedule!$G$87:$G$291,Schedule!$F$9,Schedule!$I$87:$I$291,"I"))+(SUMIFS(Schedule!T$87:T$291,Schedule!$K$87:$K$291,Embank,Schedule!S$87:S$291,H$10,Schedule!R$87:R$291,G10,Schedule!$G$87:$G$291,Schedule!$F$10,Schedule!$I$87:$I$291,"")+SUMIFS(Schedule!T$87:T$291,Schedule!$K$87:$K$291,Embank,Schedule!S$87:S$291,H$10,Schedule!R$87:R$291,G10,Schedule!$G$87:$G$291,Schedule!$F$10,Schedule!$I$87:$I$291,"I"))+(SUMIFS(Schedule!T$87:T$291,Schedule!$K$87:$K$291,Embank,Schedule!S$87:S$291,H$10,Schedule!R$87:R$291,G10,Schedule!$G$87:$G$291,Schedule!$F$11,Schedule!$I$87:$I$291,"")+SUMIFS(Schedule!T$87:T$291,Schedule!$K$87:$K$291,Embank,Schedule!S$87:S$291,H$10,Schedule!R$87:R$291,G10,Schedule!$G$87:$G$291,Schedule!$F$11,Schedule!$I$87:$I$291,"I"))+(SUMIFS(Schedule!T$87:T$291,Schedule!$K$87:$K$291,Embank,Schedule!S$87:S$291,H$10,Schedule!R$87:R$291,G10,Schedule!$G$87:$G$291,Schedule!$F$8,Schedule!$I$87:$I$291,"")+SUMIFS(Schedule!T$87:T$291,Schedule!$K$87:$K$291,Embank,Schedule!S$87:S$291,H$10,Schedule!R$87:R$291,G10,Schedule!$G$87:$G$291,Schedule!$F$8,Schedule!$I$87:$I$291,"I"))))</f>
        <v>0</v>
      </c>
      <c r="J10" s="299">
        <v>1</v>
      </c>
      <c r="K10" s="274" t="s">
        <v>114</v>
      </c>
      <c r="L10" s="275">
        <f>IF($C$3="",(SUMIFS(Schedule!W$87:W$291,Schedule!$K$87:$K$291,Embank,Schedule!V$87:V$291,K$10,Schedule!U$87:U$291,J10,Schedule!$G$87:$G$291,Schedule!$F$9,Schedule!$I$87:$I$291,"")+SUMIFS(Schedule!W$87:W$291,Schedule!$K$87:$K$291,Embank,Schedule!V$87:V$291,K$10,Schedule!U$87:U$291,J10,Schedule!$G$87:$G$291,Schedule!$F$9,Schedule!$I$87:$I$291,"I"))+(SUMIFS(Schedule!W$87:W$291,Schedule!$K$87:$K$291,Embank,Schedule!V$87:V$291,K$10,Schedule!U$87:U$291,J10,Schedule!$G$87:$G$291,Schedule!$F$10,Schedule!$I$87:$I$291,"")+SUMIFS(Schedule!W$87:W$291,Schedule!$K$87:$K$291,Embank,Schedule!V$87:V$291,K$10,Schedule!U$87:U$291,J10,Schedule!$G$87:$G$291,Schedule!$F$10,Schedule!$I$87:$I$291,"I"))+(SUMIFS(Schedule!W$87:W$291,Schedule!$K$87:$K$291,Embank,Schedule!V$87:V$291,K$10,Schedule!U$87:U$291,J10,Schedule!$G$87:$G$291,Schedule!$F$11,Schedule!$I$87:$I$291,"")+SUMIFS(Schedule!W$87:W$291,Schedule!$K$87:$K$291,Embank,Schedule!V$87:V$291,K$10,Schedule!U$87:U$291,J10,Schedule!$G$87:$G$291,Schedule!$F$11,Schedule!$I$87:$I$291,"I")),IF($C$3='Sum Res'!$S$5,(SUMIFS(Schedule!W$87:W$291,Schedule!$K$87:$K$291,Embank,Schedule!V$87:V$291,K$10,Schedule!U$87:U$291,J10,Schedule!$G$87:$G$291,Schedule!$F$9,Schedule!$I$87:$I$291,"")+SUMIFS(Schedule!W$87:W$291,Schedule!$K$87:$K$291,Embank,Schedule!V$87:V$291,K$10,Schedule!U$87:U$291,J10,Schedule!$G$87:$G$291,Schedule!$F$9,Schedule!$I$87:$I$291,"I"))+(SUMIFS(Schedule!W$87:W$291,Schedule!$K$87:$K$291,Embank,Schedule!V$87:V$291,K$10,Schedule!U$87:U$291,J10,Schedule!$G$87:$G$291,Schedule!$F$10,Schedule!$I$87:$I$291,"")+SUMIFS(Schedule!W$87:W$291,Schedule!$K$87:$K$291,Embank,Schedule!V$87:V$291,K$10,Schedule!U$87:U$291,J10,Schedule!$G$87:$G$291,Schedule!$F$10,Schedule!$I$87:$I$291,"I"))+(SUMIFS(Schedule!W$87:W$291,Schedule!$K$87:$K$291,Embank,Schedule!V$87:V$291,K$10,Schedule!U$87:U$291,J10,Schedule!$G$87:$G$291,Schedule!$F$11,Schedule!$I$87:$I$291,"")+SUMIFS(Schedule!W$87:W$291,Schedule!$K$87:$K$291,Embank,Schedule!V$87:V$291,K$10,Schedule!U$87:U$291,J10,Schedule!$G$87:$G$291,Schedule!$F$11,Schedule!$I$87:$I$291,"I")),(SUMIFS(Schedule!W$87:W$291,Schedule!$K$87:$K$291,Embank,Schedule!V$87:V$291,K$10,Schedule!U$87:U$291,J10,Schedule!$G$87:$G$291,Schedule!$F$9,Schedule!$I$87:$I$291,"")+SUMIFS(Schedule!W$87:W$291,Schedule!$K$87:$K$291,Embank,Schedule!V$87:V$291,K$10,Schedule!U$87:U$291,J10,Schedule!$G$87:$G$291,Schedule!$F$9,Schedule!$I$87:$I$291,"I"))+(SUMIFS(Schedule!W$87:W$291,Schedule!$K$87:$K$291,Embank,Schedule!V$87:V$291,K$10,Schedule!U$87:U$291,J10,Schedule!$G$87:$G$291,Schedule!$F$10,Schedule!$I$87:$I$291,"")+SUMIFS(Schedule!W$87:W$291,Schedule!$K$87:$K$291,Embank,Schedule!V$87:V$291,K$10,Schedule!U$87:U$291,J10,Schedule!$G$87:$G$291,Schedule!$F$10,Schedule!$I$87:$I$291,"I"))+(SUMIFS(Schedule!W$87:W$291,Schedule!$K$87:$K$291,Embank,Schedule!V$87:V$291,K$10,Schedule!U$87:U$291,J10,Schedule!$G$87:$G$291,Schedule!$F$11,Schedule!$I$87:$I$291,"")+SUMIFS(Schedule!W$87:W$291,Schedule!$K$87:$K$291,Embank,Schedule!V$87:V$291,K$10,Schedule!U$87:U$291,J10,Schedule!$G$87:$G$291,Schedule!$F$11,Schedule!$I$87:$I$291,"I"))+(SUMIFS(Schedule!W$87:W$291,Schedule!$K$87:$K$291,Embank,Schedule!V$87:V$291,K$10,Schedule!U$87:U$291,J10,Schedule!$G$87:$G$291,Schedule!$F$8,Schedule!$I$87:$I$291,"")+SUMIFS(Schedule!W$87:W$291,Schedule!$K$87:$K$291,Embank,Schedule!V$87:V$291,K$10,Schedule!U$87:U$291,J10,Schedule!$G$87:$G$291,Schedule!$F$8,Schedule!$I$87:$I$291,"I"))))</f>
        <v>0</v>
      </c>
      <c r="M10" s="299">
        <v>1</v>
      </c>
      <c r="N10" s="274" t="s">
        <v>114</v>
      </c>
      <c r="O10" s="275">
        <f>IF($C$3="",(SUMIFS(Schedule!Z$87:Z$291,Schedule!$K$87:$K$291,Embank,Schedule!Y$87:Y$291,N$10,Schedule!X$87:X$291,M10,Schedule!$G$87:$G$291,Schedule!$F$9,Schedule!$I$87:$I$291,"")+SUMIFS(Schedule!Z$87:Z$291,Schedule!$K$87:$K$291,Embank,Schedule!Y$87:Y$291,N$10,Schedule!X$87:X$291,M10,Schedule!$G$87:$G$291,Schedule!$F$9,Schedule!$I$87:$I$291,"I"))+(SUMIFS(Schedule!Z$87:Z$291,Schedule!$K$87:$K$291,Embank,Schedule!Y$87:Y$291,N$10,Schedule!X$87:X$291,M10,Schedule!$G$87:$G$291,Schedule!$F$10,Schedule!$I$87:$I$291,"")+SUMIFS(Schedule!Z$87:Z$291,Schedule!$K$87:$K$291,Embank,Schedule!Y$87:Y$291,N$10,Schedule!X$87:X$291,M10,Schedule!$G$87:$G$291,Schedule!$F$10,Schedule!$I$87:$I$291,"I"))+(SUMIFS(Schedule!Z$87:Z$291,Schedule!$K$87:$K$291,Embank,Schedule!Y$87:Y$291,N$10,Schedule!X$87:X$291,M10,Schedule!$G$87:$G$291,Schedule!$F$11,Schedule!$I$87:$I$291,"")+SUMIFS(Schedule!Z$87:Z$291,Schedule!$K$87:$K$291,Embank,Schedule!Y$87:Y$291,N$10,Schedule!X$87:X$291,M10,Schedule!$G$87:$G$291,Schedule!$F$11,Schedule!$I$87:$I$291,"I")),IF($C$3='Sum Res'!$S$5,(SUMIFS(Schedule!Z$87:Z$291,Schedule!$K$87:$K$291,Embank,Schedule!Y$87:Y$291,N$10,Schedule!X$87:X$291,M10,Schedule!$G$87:$G$291,Schedule!$F$9,Schedule!$I$87:$I$291,"")+SUMIFS(Schedule!Z$87:Z$291,Schedule!$K$87:$K$291,Embank,Schedule!Y$87:Y$291,N$10,Schedule!X$87:X$291,M10,Schedule!$G$87:$G$291,Schedule!$F$9,Schedule!$I$87:$I$291,"I"))+(SUMIFS(Schedule!Z$87:Z$291,Schedule!$K$87:$K$291,Embank,Schedule!Y$87:Y$291,N$10,Schedule!X$87:X$291,M10,Schedule!$G$87:$G$291,Schedule!$F$10,Schedule!$I$87:$I$291,"")+SUMIFS(Schedule!Z$87:Z$291,Schedule!$K$87:$K$291,Embank,Schedule!Y$87:Y$291,N$10,Schedule!X$87:X$291,M10,Schedule!$G$87:$G$291,Schedule!$F$10,Schedule!$I$87:$I$291,"I"))+(SUMIFS(Schedule!Z$87:Z$291,Schedule!$K$87:$K$291,Embank,Schedule!Y$87:Y$291,N$10,Schedule!X$87:X$291,M10,Schedule!$G$87:$G$291,Schedule!$F$11,Schedule!$I$87:$I$291,"")+SUMIFS(Schedule!Z$87:Z$291,Schedule!$K$87:$K$291,Embank,Schedule!Y$87:Y$291,N$10,Schedule!X$87:X$291,M10,Schedule!$G$87:$G$291,Schedule!$F$11,Schedule!$I$87:$I$291,"I")),(SUMIFS(Schedule!Z$87:Z$291,Schedule!$K$87:$K$291,Embank,Schedule!Y$87:Y$291,N$10,Schedule!X$87:X$291,M10,Schedule!$G$87:$G$291,Schedule!$F$9,Schedule!$I$87:$I$291,"")+SUMIFS(Schedule!Z$87:Z$291,Schedule!$K$87:$K$291,Embank,Schedule!Y$87:Y$291,N$10,Schedule!X$87:X$291,M10,Schedule!$G$87:$G$291,Schedule!$F$9,Schedule!$I$87:$I$291,"I"))+(SUMIFS(Schedule!Z$87:Z$291,Schedule!$K$87:$K$291,Embank,Schedule!Y$87:Y$291,N$10,Schedule!X$87:X$291,M10,Schedule!$G$87:$G$291,Schedule!$F$10,Schedule!$I$87:$I$291,"")+SUMIFS(Schedule!Z$87:Z$291,Schedule!$K$87:$K$291,Embank,Schedule!Y$87:Y$291,N$10,Schedule!X$87:X$291,M10,Schedule!$G$87:$G$291,Schedule!$F$10,Schedule!$I$87:$I$291,"I"))+(SUMIFS(Schedule!Z$87:Z$291,Schedule!$K$87:$K$291,Embank,Schedule!Y$87:Y$291,N$10,Schedule!X$87:X$291,M10,Schedule!$G$87:$G$291,Schedule!$F$11,Schedule!$I$87:$I$291,"")+SUMIFS(Schedule!Z$87:Z$291,Schedule!$K$87:$K$291,Embank,Schedule!Y$87:Y$291,N$10,Schedule!X$87:X$291,M10,Schedule!$G$87:$G$291,Schedule!$F$11,Schedule!$I$87:$I$291,"I"))+(SUMIFS(Schedule!Z$87:Z$291,Schedule!$K$87:$K$291,Embank,Schedule!Y$87:Y$291,N$10,Schedule!X$87:X$291,M10,Schedule!$G$87:$G$291,Schedule!$F$8,Schedule!$I$87:$I$291,"")+SUMIFS(Schedule!Z$87:Z$291,Schedule!$K$87:$K$291,Embank,Schedule!Y$87:Y$291,N$10,Schedule!X$87:X$291,M10,Schedule!$G$87:$G$291,Schedule!$F$8,Schedule!$I$87:$I$291,"I"))))</f>
        <v>0</v>
      </c>
      <c r="P10" s="299">
        <v>1</v>
      </c>
      <c r="Q10" s="274" t="s">
        <v>114</v>
      </c>
      <c r="R10" s="275">
        <f>IF($C$3="",(SUMIFS(Schedule!AC$87:AC$291,Schedule!$K$87:$K$291,Embank,Schedule!AB$87:AB$291,Q$10,Schedule!AA$87:AA$291,P10,Schedule!$G$87:$G$291,Schedule!$F$9,Schedule!$I$87:$I$291,"")+SUMIFS(Schedule!AC$87:AC$291,Schedule!$K$87:$K$291,Embank,Schedule!AB$87:AB$291,Q$10,Schedule!AA$87:AA$291,P10,Schedule!$G$87:$G$291,Schedule!$F$9,Schedule!$I$87:$I$291,"I"))+(SUMIFS(Schedule!AC$87:AC$291,Schedule!$K$87:$K$291,Embank,Schedule!AB$87:AB$291,Q$10,Schedule!AA$87:AA$291,P10,Schedule!$G$87:$G$291,Schedule!$F$10,Schedule!$I$87:$I$291,"")+SUMIFS(Schedule!AC$87:AC$291,Schedule!$K$87:$K$291,Embank,Schedule!AB$87:AB$291,Q$10,Schedule!AA$87:AA$291,P10,Schedule!$G$87:$G$291,Schedule!$F$10,Schedule!$I$87:$I$291,"I"))+(SUMIFS(Schedule!AC$87:AC$291,Schedule!$K$87:$K$291,Embank,Schedule!AB$87:AB$291,Q$10,Schedule!AA$87:AA$291,P10,Schedule!$G$87:$G$291,Schedule!$F$11,Schedule!$I$87:$I$291,"")+SUMIFS(Schedule!AC$87:AC$291,Schedule!$K$87:$K$291,Embank,Schedule!AB$87:AB$291,Q$10,Schedule!AA$87:AA$291,P10,Schedule!$G$87:$G$291,Schedule!$F$11,Schedule!$I$87:$I$291,"I")),IF($C$3='Sum Res'!$S$5,(SUMIFS(Schedule!AC$87:AC$291,Schedule!$K$87:$K$291,Embank,Schedule!AB$87:AB$291,Q$10,Schedule!AA$87:AA$291,P10,Schedule!$G$87:$G$291,Schedule!$F$9,Schedule!$I$87:$I$291,"")+SUMIFS(Schedule!AC$87:AC$291,Schedule!$K$87:$K$291,Embank,Schedule!AB$87:AB$291,Q$10,Schedule!AA$87:AA$291,P10,Schedule!$G$87:$G$291,Schedule!$F$9,Schedule!$I$87:$I$291,"I"))+(SUMIFS(Schedule!AC$87:AC$291,Schedule!$K$87:$K$291,Embank,Schedule!AB$87:AB$291,Q$10,Schedule!AA$87:AA$291,P10,Schedule!$G$87:$G$291,Schedule!$F$10,Schedule!$I$87:$I$291,"")+SUMIFS(Schedule!AC$87:AC$291,Schedule!$K$87:$K$291,Embank,Schedule!AB$87:AB$291,Q$10,Schedule!AA$87:AA$291,P10,Schedule!$G$87:$G$291,Schedule!$F$10,Schedule!$I$87:$I$291,"I"))+(SUMIFS(Schedule!AC$87:AC$291,Schedule!$K$87:$K$291,Embank,Schedule!AB$87:AB$291,Q$10,Schedule!AA$87:AA$291,P10,Schedule!$G$87:$G$291,Schedule!$F$11,Schedule!$I$87:$I$291,"")+SUMIFS(Schedule!AC$87:AC$291,Schedule!$K$87:$K$291,Embank,Schedule!AB$87:AB$291,Q$10,Schedule!AA$87:AA$291,P10,Schedule!$G$87:$G$291,Schedule!$F$11,Schedule!$I$87:$I$291,"I")),(SUMIFS(Schedule!AC$87:AC$291,Schedule!$K$87:$K$291,Embank,Schedule!AB$87:AB$291,Q$10,Schedule!AA$87:AA$291,P10,Schedule!$G$87:$G$291,Schedule!$F$9,Schedule!$I$87:$I$291,"")+SUMIFS(Schedule!AC$87:AC$291,Schedule!$K$87:$K$291,Embank,Schedule!AB$87:AB$291,Q$10,Schedule!AA$87:AA$291,P10,Schedule!$G$87:$G$291,Schedule!$F$9,Schedule!$I$87:$I$291,"I"))+(SUMIFS(Schedule!AC$87:AC$291,Schedule!$K$87:$K$291,Embank,Schedule!AB$87:AB$291,Q$10,Schedule!AA$87:AA$291,P10,Schedule!$G$87:$G$291,Schedule!$F$10,Schedule!$I$87:$I$291,"")+SUMIFS(Schedule!AC$87:AC$291,Schedule!$K$87:$K$291,Embank,Schedule!AB$87:AB$291,Q$10,Schedule!AA$87:AA$291,P10,Schedule!$G$87:$G$291,Schedule!$F$10,Schedule!$I$87:$I$291,"I"))+(SUMIFS(Schedule!AC$87:AC$291,Schedule!$K$87:$K$291,Embank,Schedule!AB$87:AB$291,Q$10,Schedule!AA$87:AA$291,P10,Schedule!$G$87:$G$291,Schedule!$F$11,Schedule!$I$87:$I$291,"")+SUMIFS(Schedule!AC$87:AC$291,Schedule!$K$87:$K$291,Embank,Schedule!AB$87:AB$291,Q$10,Schedule!AA$87:AA$291,P10,Schedule!$G$87:$G$291,Schedule!$F$11,Schedule!$I$87:$I$291,"I"))+(SUMIFS(Schedule!AC$87:AC$291,Schedule!$K$87:$K$291,Embank,Schedule!AB$87:AB$291,Q$10,Schedule!AA$87:AA$291,P10,Schedule!$G$87:$G$291,Schedule!$F$8,Schedule!$I$87:$I$291,"")+SUMIFS(Schedule!AC$87:AC$291,Schedule!$K$87:$K$291,Embank,Schedule!AB$87:AB$291,Q$10,Schedule!AA$87:AA$291,P10,Schedule!$G$87:$G$291,Schedule!$F$8,Schedule!$I$87:$I$291,"I"))))</f>
        <v>0</v>
      </c>
      <c r="S10" s="299">
        <v>1</v>
      </c>
      <c r="T10" s="274" t="s">
        <v>114</v>
      </c>
      <c r="U10" s="275">
        <f>IF($C$3="",(SUMIFS(Schedule!AF$87:AF$291,Schedule!$K$87:$K$291,Embank,Schedule!AE$87:AE$291,T$10,Schedule!AD$87:AD$291,S10,Schedule!$G$87:$G$291,Schedule!$F$9,Schedule!$I$87:$I$291,"")+SUMIFS(Schedule!AF$87:AF$291,Schedule!$K$87:$K$291,Embank,Schedule!AE$87:AE$291,T$10,Schedule!AD$87:AD$291,S10,Schedule!$G$87:$G$291,Schedule!$F$9,Schedule!$I$87:$I$291,"I"))+(SUMIFS(Schedule!AF$87:AF$291,Schedule!$K$87:$K$291,Embank,Schedule!AE$87:AE$291,T$10,Schedule!AD$87:AD$291,S10,Schedule!$G$87:$G$291,Schedule!$F$10,Schedule!$I$87:$I$291,"")+SUMIFS(Schedule!AF$87:AF$291,Schedule!$K$87:$K$291,Embank,Schedule!AE$87:AE$291,T$10,Schedule!AD$87:AD$291,S10,Schedule!$G$87:$G$291,Schedule!$F$10,Schedule!$I$87:$I$291,"I"))+(SUMIFS(Schedule!AF$87:AF$291,Schedule!$K$87:$K$291,Embank,Schedule!AE$87:AE$291,T$10,Schedule!AD$87:AD$291,S10,Schedule!$G$87:$G$291,Schedule!$F$11,Schedule!$I$87:$I$291,"")+SUMIFS(Schedule!AF$87:AF$291,Schedule!$K$87:$K$291,Embank,Schedule!AE$87:AE$291,T$10,Schedule!AD$87:AD$291,S10,Schedule!$G$87:$G$291,Schedule!$F$11,Schedule!$I$87:$I$291,"I")),IF($C$3='Sum Res'!$S$5,(SUMIFS(Schedule!AF$87:AF$291,Schedule!$K$87:$K$291,Embank,Schedule!AE$87:AE$291,T$10,Schedule!AD$87:AD$291,S10,Schedule!$G$87:$G$291,Schedule!$F$9,Schedule!$I$87:$I$291,"")+SUMIFS(Schedule!AF$87:AF$291,Schedule!$K$87:$K$291,Embank,Schedule!AE$87:AE$291,T$10,Schedule!AD$87:AD$291,S10,Schedule!$G$87:$G$291,Schedule!$F$9,Schedule!$I$87:$I$291,"I"))+(SUMIFS(Schedule!AF$87:AF$291,Schedule!$K$87:$K$291,Embank,Schedule!AE$87:AE$291,T$10,Schedule!AD$87:AD$291,S10,Schedule!$G$87:$G$291,Schedule!$F$10,Schedule!$I$87:$I$291,"")+SUMIFS(Schedule!AF$87:AF$291,Schedule!$K$87:$K$291,Embank,Schedule!AE$87:AE$291,T$10,Schedule!AD$87:AD$291,S10,Schedule!$G$87:$G$291,Schedule!$F$10,Schedule!$I$87:$I$291,"I"))+(SUMIFS(Schedule!AF$87:AF$291,Schedule!$K$87:$K$291,Embank,Schedule!AE$87:AE$291,T$10,Schedule!AD$87:AD$291,S10,Schedule!$G$87:$G$291,Schedule!$F$11,Schedule!$I$87:$I$291,"")+SUMIFS(Schedule!AF$87:AF$291,Schedule!$K$87:$K$291,Embank,Schedule!AE$87:AE$291,T$10,Schedule!AD$87:AD$291,S10,Schedule!$G$87:$G$291,Schedule!$F$11,Schedule!$I$87:$I$291,"I")),(SUMIFS(Schedule!AF$87:AF$291,Schedule!$K$87:$K$291,Embank,Schedule!AE$87:AE$291,T$10,Schedule!AD$87:AD$291,S10,Schedule!$G$87:$G$291,Schedule!$F$9,Schedule!$I$87:$I$291,"")+SUMIFS(Schedule!AF$87:AF$291,Schedule!$K$87:$K$291,Embank,Schedule!AE$87:AE$291,T$10,Schedule!AD$87:AD$291,S10,Schedule!$G$87:$G$291,Schedule!$F$9,Schedule!$I$87:$I$291,"I"))+(SUMIFS(Schedule!AF$87:AF$291,Schedule!$K$87:$K$291,Embank,Schedule!AE$87:AE$291,T$10,Schedule!AD$87:AD$291,S10,Schedule!$G$87:$G$291,Schedule!$F$10,Schedule!$I$87:$I$291,"")+SUMIFS(Schedule!AF$87:AF$291,Schedule!$K$87:$K$291,Embank,Schedule!AE$87:AE$291,T$10,Schedule!AD$87:AD$291,S10,Schedule!$G$87:$G$291,Schedule!$F$10,Schedule!$I$87:$I$291,"I"))+(SUMIFS(Schedule!AF$87:AF$291,Schedule!$K$87:$K$291,Embank,Schedule!AE$87:AE$291,T$10,Schedule!AD$87:AD$291,S10,Schedule!$G$87:$G$291,Schedule!$F$11,Schedule!$I$87:$I$291,"")+SUMIFS(Schedule!AF$87:AF$291,Schedule!$K$87:$K$291,Embank,Schedule!AE$87:AE$291,T$10,Schedule!AD$87:AD$291,S10,Schedule!$G$87:$G$291,Schedule!$F$11,Schedule!$I$87:$I$291,"I"))+(SUMIFS(Schedule!AF$87:AF$291,Schedule!$K$87:$K$291,Embank,Schedule!AE$87:AE$291,T$10,Schedule!AD$87:AD$291,S10,Schedule!$G$87:$G$291,Schedule!$F$8,Schedule!$I$87:$I$291,"")+SUMIFS(Schedule!AF$87:AF$291,Schedule!$K$87:$K$291,Embank,Schedule!AE$87:AE$291,T$10,Schedule!AD$87:AD$291,S10,Schedule!$G$87:$G$291,Schedule!$F$8,Schedule!$I$87:$I$291,"I"))))</f>
        <v>0</v>
      </c>
      <c r="V10" s="299">
        <v>1</v>
      </c>
      <c r="W10" s="274" t="s">
        <v>114</v>
      </c>
      <c r="X10" s="275">
        <f>IF($C$3="",(SUMIFS(Schedule!AI$87:AI$291,Schedule!$K$87:$K$291,Embank,Schedule!AH$87:AH$291,W$10,Schedule!AG$87:AG$291,V10,Schedule!$G$87:$G$291,Schedule!$F$9,Schedule!$I$87:$I$291,"")+SUMIFS(Schedule!AI$87:AI$291,Schedule!$K$87:$K$291,Embank,Schedule!AH$87:AH$291,W$10,Schedule!AG$87:AG$291,V10,Schedule!$G$87:$G$291,Schedule!$F$9,Schedule!$I$87:$I$291,"I"))+(SUMIFS(Schedule!AI$87:AI$291,Schedule!$K$87:$K$291,Embank,Schedule!AH$87:AH$291,W$10,Schedule!AG$87:AG$291,V10,Schedule!$G$87:$G$291,Schedule!$F$10,Schedule!$I$87:$I$291,"")+SUMIFS(Schedule!AI$87:AI$291,Schedule!$K$87:$K$291,Embank,Schedule!AH$87:AH$291,W$10,Schedule!AG$87:AG$291,V10,Schedule!$G$87:$G$291,Schedule!$F$10,Schedule!$I$87:$I$291,"I"))+(SUMIFS(Schedule!AI$87:AI$291,Schedule!$K$87:$K$291,Embank,Schedule!AH$87:AH$291,W$10,Schedule!AG$87:AG$291,V10,Schedule!$G$87:$G$291,Schedule!$F$11,Schedule!$I$87:$I$291,"")+SUMIFS(Schedule!AI$87:AI$291,Schedule!$K$87:$K$291,Embank,Schedule!AH$87:AH$291,W$10,Schedule!AG$87:AG$291,V10,Schedule!$G$87:$G$291,Schedule!$F$11,Schedule!$I$87:$I$291,"I")),IF($C$3='Sum Res'!$S$5,(SUMIFS(Schedule!AI$87:AI$291,Schedule!$K$87:$K$291,Embank,Schedule!AH$87:AH$291,W$10,Schedule!AG$87:AG$291,V10,Schedule!$G$87:$G$291,Schedule!$F$9,Schedule!$I$87:$I$291,"")+SUMIFS(Schedule!AI$87:AI$291,Schedule!$K$87:$K$291,Embank,Schedule!AH$87:AH$291,W$10,Schedule!AG$87:AG$291,V10,Schedule!$G$87:$G$291,Schedule!$F$9,Schedule!$I$87:$I$291,"I"))+(SUMIFS(Schedule!AI$87:AI$291,Schedule!$K$87:$K$291,Embank,Schedule!AH$87:AH$291,W$10,Schedule!AG$87:AG$291,V10,Schedule!$G$87:$G$291,Schedule!$F$10,Schedule!$I$87:$I$291,"")+SUMIFS(Schedule!AI$87:AI$291,Schedule!$K$87:$K$291,Embank,Schedule!AH$87:AH$291,W$10,Schedule!AG$87:AG$291,V10,Schedule!$G$87:$G$291,Schedule!$F$10,Schedule!$I$87:$I$291,"I"))+(SUMIFS(Schedule!AI$87:AI$291,Schedule!$K$87:$K$291,Embank,Schedule!AH$87:AH$291,W$10,Schedule!AG$87:AG$291,V10,Schedule!$G$87:$G$291,Schedule!$F$11,Schedule!$I$87:$I$291,"")+SUMIFS(Schedule!AI$87:AI$291,Schedule!$K$87:$K$291,Embank,Schedule!AH$87:AH$291,W$10,Schedule!AG$87:AG$291,V10,Schedule!$G$87:$G$291,Schedule!$F$11,Schedule!$I$87:$I$291,"I")),(SUMIFS(Schedule!AI$87:AI$291,Schedule!$K$87:$K$291,Embank,Schedule!AH$87:AH$291,W$10,Schedule!AG$87:AG$291,V10,Schedule!$G$87:$G$291,Schedule!$F$9,Schedule!$I$87:$I$291,"")+SUMIFS(Schedule!AI$87:AI$291,Schedule!$K$87:$K$291,Embank,Schedule!AH$87:AH$291,W$10,Schedule!AG$87:AG$291,V10,Schedule!$G$87:$G$291,Schedule!$F$9,Schedule!$I$87:$I$291,"I"))+(SUMIFS(Schedule!AI$87:AI$291,Schedule!$K$87:$K$291,Embank,Schedule!AH$87:AH$291,W$10,Schedule!AG$87:AG$291,V10,Schedule!$G$87:$G$291,Schedule!$F$10,Schedule!$I$87:$I$291,"")+SUMIFS(Schedule!AI$87:AI$291,Schedule!$K$87:$K$291,Embank,Schedule!AH$87:AH$291,W$10,Schedule!AG$87:AG$291,V10,Schedule!$G$87:$G$291,Schedule!$F$10,Schedule!$I$87:$I$291,"I"))+(SUMIFS(Schedule!AI$87:AI$291,Schedule!$K$87:$K$291,Embank,Schedule!AH$87:AH$291,W$10,Schedule!AG$87:AG$291,V10,Schedule!$G$87:$G$291,Schedule!$F$11,Schedule!$I$87:$I$291,"")+SUMIFS(Schedule!AI$87:AI$291,Schedule!$K$87:$K$291,Embank,Schedule!AH$87:AH$291,W$10,Schedule!AG$87:AG$291,V10,Schedule!$G$87:$G$291,Schedule!$F$11,Schedule!$I$87:$I$291,"I"))+(SUMIFS(Schedule!AI$87:AI$291,Schedule!$K$87:$K$291,Embank,Schedule!AH$87:AH$291,W$10,Schedule!AG$87:AG$291,V10,Schedule!$G$87:$G$291,Schedule!$F$8,Schedule!$I$87:$I$291,"")+SUMIFS(Schedule!AI$87:AI$291,Schedule!$K$87:$K$291,Embank,Schedule!AH$87:AH$291,W$10,Schedule!AG$87:AG$291,V10,Schedule!$G$87:$G$291,Schedule!$F$8,Schedule!$I$87:$I$291,"I"))))</f>
        <v>0</v>
      </c>
      <c r="Y10" s="299">
        <v>1</v>
      </c>
      <c r="Z10" s="274" t="s">
        <v>114</v>
      </c>
      <c r="AA10" s="275">
        <f>IF($C$3="",(SUMIFS(Schedule!AL$87:AL$291,Schedule!$K$87:$K$291,Embank,Schedule!AK$87:AK$291,Z$10,Schedule!AJ$87:AJ$291,Y10,Schedule!$G$87:$G$291,Schedule!$F$9,Schedule!$I$87:$I$291,"")+SUMIFS(Schedule!AL$87:AL$291,Schedule!$K$87:$K$291,Embank,Schedule!AK$87:AK$291,Z$10,Schedule!AJ$87:AJ$291,Y10,Schedule!$G$87:$G$291,Schedule!$F$9,Schedule!$I$87:$I$291,"I"))+(SUMIFS(Schedule!AL$87:AL$291,Schedule!$K$87:$K$291,Embank,Schedule!AK$87:AK$291,Z$10,Schedule!AJ$87:AJ$291,Y10,Schedule!$G$87:$G$291,Schedule!$F$10,Schedule!$I$87:$I$291,"")+SUMIFS(Schedule!AL$87:AL$291,Schedule!$K$87:$K$291,Embank,Schedule!AK$87:AK$291,Z$10,Schedule!AJ$87:AJ$291,Y10,Schedule!$G$87:$G$291,Schedule!$F$10,Schedule!$I$87:$I$291,"I"))+(SUMIFS(Schedule!AL$87:AL$291,Schedule!$K$87:$K$291,Embank,Schedule!AK$87:AK$291,Z$10,Schedule!AJ$87:AJ$291,Y10,Schedule!$G$87:$G$291,Schedule!$F$11,Schedule!$I$87:$I$291,"")+SUMIFS(Schedule!AL$87:AL$291,Schedule!$K$87:$K$291,Embank,Schedule!AK$87:AK$291,Z$10,Schedule!AJ$87:AJ$291,Y10,Schedule!$G$87:$G$291,Schedule!$F$11,Schedule!$I$87:$I$291,"I")),IF($C$3='Sum Res'!$S$5,(SUMIFS(Schedule!AL$87:AL$291,Schedule!$K$87:$K$291,Embank,Schedule!AK$87:AK$291,Z$10,Schedule!AJ$87:AJ$291,Y10,Schedule!$G$87:$G$291,Schedule!$F$9,Schedule!$I$87:$I$291,"")+SUMIFS(Schedule!AL$87:AL$291,Schedule!$K$87:$K$291,Embank,Schedule!AK$87:AK$291,Z$10,Schedule!AJ$87:AJ$291,Y10,Schedule!$G$87:$G$291,Schedule!$F$9,Schedule!$I$87:$I$291,"I"))+(SUMIFS(Schedule!AL$87:AL$291,Schedule!$K$87:$K$291,Embank,Schedule!AK$87:AK$291,Z$10,Schedule!AJ$87:AJ$291,Y10,Schedule!$G$87:$G$291,Schedule!$F$10,Schedule!$I$87:$I$291,"")+SUMIFS(Schedule!AL$87:AL$291,Schedule!$K$87:$K$291,Embank,Schedule!AK$87:AK$291,Z$10,Schedule!AJ$87:AJ$291,Y10,Schedule!$G$87:$G$291,Schedule!$F$10,Schedule!$I$87:$I$291,"I"))+(SUMIFS(Schedule!AL$87:AL$291,Schedule!$K$87:$K$291,Embank,Schedule!AK$87:AK$291,Z$10,Schedule!AJ$87:AJ$291,Y10,Schedule!$G$87:$G$291,Schedule!$F$11,Schedule!$I$87:$I$291,"")+SUMIFS(Schedule!AL$87:AL$291,Schedule!$K$87:$K$291,Embank,Schedule!AK$87:AK$291,Z$10,Schedule!AJ$87:AJ$291,Y10,Schedule!$G$87:$G$291,Schedule!$F$11,Schedule!$I$87:$I$291,"I")),(SUMIFS(Schedule!AL$87:AL$291,Schedule!$K$87:$K$291,Embank,Schedule!AK$87:AK$291,Z$10,Schedule!AJ$87:AJ$291,Y10,Schedule!$G$87:$G$291,Schedule!$F$9,Schedule!$I$87:$I$291,"")+SUMIFS(Schedule!AL$87:AL$291,Schedule!$K$87:$K$291,Embank,Schedule!AK$87:AK$291,Z$10,Schedule!AJ$87:AJ$291,Y10,Schedule!$G$87:$G$291,Schedule!$F$9,Schedule!$I$87:$I$291,"I"))+(SUMIFS(Schedule!AL$87:AL$291,Schedule!$K$87:$K$291,Embank,Schedule!AK$87:AK$291,Z$10,Schedule!AJ$87:AJ$291,Y10,Schedule!$G$87:$G$291,Schedule!$F$10,Schedule!$I$87:$I$291,"")+SUMIFS(Schedule!AL$87:AL$291,Schedule!$K$87:$K$291,Embank,Schedule!AK$87:AK$291,Z$10,Schedule!AJ$87:AJ$291,Y10,Schedule!$G$87:$G$291,Schedule!$F$10,Schedule!$I$87:$I$291,"I"))+(SUMIFS(Schedule!AL$87:AL$291,Schedule!$K$87:$K$291,Embank,Schedule!AK$87:AK$291,Z$10,Schedule!AJ$87:AJ$291,Y10,Schedule!$G$87:$G$291,Schedule!$F$11,Schedule!$I$87:$I$291,"")+SUMIFS(Schedule!AL$87:AL$291,Schedule!$K$87:$K$291,Embank,Schedule!AK$87:AK$291,Z$10,Schedule!AJ$87:AJ$291,Y10,Schedule!$G$87:$G$291,Schedule!$F$11,Schedule!$I$87:$I$291,"I"))+(SUMIFS(Schedule!AL$87:AL$291,Schedule!$K$87:$K$291,Embank,Schedule!AK$87:AK$291,Z$10,Schedule!AJ$87:AJ$291,Y10,Schedule!$G$87:$G$291,Schedule!$F$8,Schedule!$I$87:$I$291,"")+SUMIFS(Schedule!AL$87:AL$291,Schedule!$K$87:$K$291,Embank,Schedule!AK$87:AK$291,Z$10,Schedule!AJ$87:AJ$291,Y10,Schedule!$G$87:$G$291,Schedule!$F$8,Schedule!$I$87:$I$291,"I"))))</f>
        <v>0</v>
      </c>
      <c r="AB10" s="299">
        <v>1</v>
      </c>
      <c r="AC10" s="274" t="s">
        <v>114</v>
      </c>
      <c r="AD10" s="275">
        <f>IF($C$3="",(SUMIFS(Schedule!AO$87:AO$291,Schedule!$K$87:$K$291,Embank,Schedule!AN$87:AN$291,AC$10,Schedule!AM$87:AM$291,AB10,Schedule!$G$87:$G$291,Schedule!$F$9,Schedule!$I$87:$I$291,"")+SUMIFS(Schedule!AO$87:AO$291,Schedule!$K$87:$K$291,Embank,Schedule!AN$87:AN$291,AC$10,Schedule!AM$87:AM$291,AB10,Schedule!$G$87:$G$291,Schedule!$F$9,Schedule!$I$87:$I$291,"I"))+(SUMIFS(Schedule!AO$87:AO$291,Schedule!$K$87:$K$291,Embank,Schedule!AN$87:AN$291,AC$10,Schedule!AM$87:AM$291,AB10,Schedule!$G$87:$G$291,Schedule!$F$10,Schedule!$I$87:$I$291,"")+SUMIFS(Schedule!AO$87:AO$291,Schedule!$K$87:$K$291,Embank,Schedule!AN$87:AN$291,AC$10,Schedule!AM$87:AM$291,AB10,Schedule!$G$87:$G$291,Schedule!$F$10,Schedule!$I$87:$I$291,"I"))+(SUMIFS(Schedule!AO$87:AO$291,Schedule!$K$87:$K$291,Embank,Schedule!AN$87:AN$291,AC$10,Schedule!AM$87:AM$291,AB10,Schedule!$G$87:$G$291,Schedule!$F$11,Schedule!$I$87:$I$291,"")+SUMIFS(Schedule!AO$87:AO$291,Schedule!$K$87:$K$291,Embank,Schedule!AN$87:AN$291,AC$10,Schedule!AM$87:AM$291,AB10,Schedule!$G$87:$G$291,Schedule!$F$11,Schedule!$I$87:$I$291,"I")),IF($C$3='Sum Res'!$S$5,(SUMIFS(Schedule!AO$87:AO$291,Schedule!$K$87:$K$291,Embank,Schedule!AN$87:AN$291,AC$10,Schedule!AM$87:AM$291,AB10,Schedule!$G$87:$G$291,Schedule!$F$9,Schedule!$I$87:$I$291,"")+SUMIFS(Schedule!AO$87:AO$291,Schedule!$K$87:$K$291,Embank,Schedule!AN$87:AN$291,AC$10,Schedule!AM$87:AM$291,AB10,Schedule!$G$87:$G$291,Schedule!$F$9,Schedule!$I$87:$I$291,"I"))+(SUMIFS(Schedule!AO$87:AO$291,Schedule!$K$87:$K$291,Embank,Schedule!AN$87:AN$291,AC$10,Schedule!AM$87:AM$291,AB10,Schedule!$G$87:$G$291,Schedule!$F$10,Schedule!$I$87:$I$291,"")+SUMIFS(Schedule!AO$87:AO$291,Schedule!$K$87:$K$291,Embank,Schedule!AN$87:AN$291,AC$10,Schedule!AM$87:AM$291,AB10,Schedule!$G$87:$G$291,Schedule!$F$10,Schedule!$I$87:$I$291,"I"))+(SUMIFS(Schedule!AO$87:AO$291,Schedule!$K$87:$K$291,Embank,Schedule!AN$87:AN$291,AC$10,Schedule!AM$87:AM$291,AB10,Schedule!$G$87:$G$291,Schedule!$F$11,Schedule!$I$87:$I$291,"")+SUMIFS(Schedule!AO$87:AO$291,Schedule!$K$87:$K$291,Embank,Schedule!AN$87:AN$291,AC$10,Schedule!AM$87:AM$291,AB10,Schedule!$G$87:$G$291,Schedule!$F$11,Schedule!$I$87:$I$291,"I")),(SUMIFS(Schedule!AO$87:AO$291,Schedule!$K$87:$K$291,Embank,Schedule!AN$87:AN$291,AC$10,Schedule!AM$87:AM$291,AB10,Schedule!$G$87:$G$291,Schedule!$F$9,Schedule!$I$87:$I$291,"")+SUMIFS(Schedule!AO$87:AO$291,Schedule!$K$87:$K$291,Embank,Schedule!AN$87:AN$291,AC$10,Schedule!AM$87:AM$291,AB10,Schedule!$G$87:$G$291,Schedule!$F$9,Schedule!$I$87:$I$291,"I"))+(SUMIFS(Schedule!AO$87:AO$291,Schedule!$K$87:$K$291,Embank,Schedule!AN$87:AN$291,AC$10,Schedule!AM$87:AM$291,AB10,Schedule!$G$87:$G$291,Schedule!$F$10,Schedule!$I$87:$I$291,"")+SUMIFS(Schedule!AO$87:AO$291,Schedule!$K$87:$K$291,Embank,Schedule!AN$87:AN$291,AC$10,Schedule!AM$87:AM$291,AB10,Schedule!$G$87:$G$291,Schedule!$F$10,Schedule!$I$87:$I$291,"I"))+(SUMIFS(Schedule!AO$87:AO$291,Schedule!$K$87:$K$291,Embank,Schedule!AN$87:AN$291,AC$10,Schedule!AM$87:AM$291,AB10,Schedule!$G$87:$G$291,Schedule!$F$11,Schedule!$I$87:$I$291,"")+SUMIFS(Schedule!AO$87:AO$291,Schedule!$K$87:$K$291,Embank,Schedule!AN$87:AN$291,AC$10,Schedule!AM$87:AM$291,AB10,Schedule!$G$87:$G$291,Schedule!$F$11,Schedule!$I$87:$I$291,"I"))+(SUMIFS(Schedule!AO$87:AO$291,Schedule!$K$87:$K$291,Embank,Schedule!AN$87:AN$291,AC$10,Schedule!AM$87:AM$291,AB10,Schedule!$G$87:$G$291,Schedule!$F$8,Schedule!$I$87:$I$291,"")+SUMIFS(Schedule!AO$87:AO$291,Schedule!$K$87:$K$291,Embank,Schedule!AN$87:AN$291,AC$10,Schedule!AM$87:AM$291,AB10,Schedule!$G$87:$G$291,Schedule!$F$8,Schedule!$I$87:$I$291,"I"))))</f>
        <v>0</v>
      </c>
      <c r="AE10" s="276">
        <f t="shared" ref="AE10:AE13" si="2">AD10+AA10+X10+U10+R10+O10+L10+I10+F10</f>
        <v>0</v>
      </c>
      <c r="AF10" s="277">
        <f t="shared" ref="AF10:AF26" si="3">AE10/48</f>
        <v>0</v>
      </c>
    </row>
    <row r="11" spans="1:38" ht="15" x14ac:dyDescent="0.2">
      <c r="B11" s="580"/>
      <c r="C11" s="583"/>
      <c r="D11" s="300">
        <v>2</v>
      </c>
      <c r="E11" s="301"/>
      <c r="F11" s="281">
        <f>IF($C$3="",(SUMIFS(Schedule!Q$87:Q$291,Schedule!$K$87:$K$291,Embank,Schedule!P$87:P$291,E$10,Schedule!O$87:O$291,D11,Schedule!$G$87:$G$291,Schedule!$F$9,Schedule!$I$87:$I$291,"")+SUMIFS(Schedule!Q$87:Q$291,Schedule!$K$87:$K$291,Embank,Schedule!P$87:P$291,E$10,Schedule!O$87:O$291,D11,Schedule!$G$87:$G$291,Schedule!$F$9,Schedule!$I$87:$I$291,"I"))+(SUMIFS(Schedule!Q$87:Q$291,Schedule!$K$87:$K$291,Embank,Schedule!P$87:P$291,E$10,Schedule!O$87:O$291,D11,Schedule!$G$87:$G$291,Schedule!$F$10,Schedule!$I$87:$I$291,"")+SUMIFS(Schedule!Q$87:Q$291,Schedule!$K$87:$K$291,Embank,Schedule!P$87:P$291,E$10,Schedule!O$87:O$291,D11,Schedule!$G$87:$G$291,Schedule!$F$10,Schedule!$I$87:$I$291,"I"))+(SUMIFS(Schedule!Q$87:Q$291,Schedule!$K$87:$K$291,Embank,Schedule!P$87:P$291,E$10,Schedule!O$87:O$291,D11,Schedule!$G$87:$G$291,Schedule!$F$11,Schedule!$I$87:$I$291,"")+SUMIFS(Schedule!Q$87:Q$291,Schedule!$K$87:$K$291,Embank,Schedule!P$87:P$291,E$10,Schedule!O$87:O$291,D11,Schedule!$G$87:$G$291,Schedule!$F$11,Schedule!$I$87:$I$291,"I")),IF($C$3='Sum Res'!$S$5,(SUMIFS(Schedule!Q$87:Q$291,Schedule!$K$87:$K$291,Embank,Schedule!P$87:P$291,E$10,Schedule!O$87:O$291,D11,Schedule!$G$87:$G$291,Schedule!$F$9,Schedule!$I$87:$I$291,"")+SUMIFS(Schedule!Q$87:Q$291,Schedule!$K$87:$K$291,Embank,Schedule!P$87:P$291,E$10,Schedule!O$87:O$291,D11,Schedule!$G$87:$G$291,Schedule!$F$9,Schedule!$I$87:$I$291,"I"))+(SUMIFS(Schedule!Q$87:Q$291,Schedule!$K$87:$K$291,Embank,Schedule!P$87:P$291,E$10,Schedule!O$87:O$291,D11,Schedule!$G$87:$G$291,Schedule!$F$10,Schedule!$I$87:$I$291,"")+SUMIFS(Schedule!Q$87:Q$291,Schedule!$K$87:$K$291,Embank,Schedule!P$87:P$291,E$10,Schedule!O$87:O$291,D11,Schedule!$G$87:$G$291,Schedule!$F$10,Schedule!$I$87:$I$291,"I"))+(SUMIFS(Schedule!Q$87:Q$291,Schedule!$K$87:$K$291,Embank,Schedule!P$87:P$291,E$10,Schedule!O$87:O$291,D11,Schedule!$G$87:$G$291,Schedule!$F$11,Schedule!$I$87:$I$291,"")+SUMIFS(Schedule!Q$87:Q$291,Schedule!$K$87:$K$291,Embank,Schedule!P$87:P$291,E$10,Schedule!O$87:O$291,D11,Schedule!$G$87:$G$291,Schedule!$F$11,Schedule!$I$87:$I$291,"I")),(SUMIFS(Schedule!Q$87:Q$291,Schedule!$K$87:$K$291,Embank,Schedule!P$87:P$291,E$10,Schedule!O$87:O$291,D11,Schedule!$G$87:$G$291,Schedule!$F$9,Schedule!$I$87:$I$291,"")+SUMIFS(Schedule!Q$87:Q$291,Schedule!$K$87:$K$291,Embank,Schedule!P$87:P$291,E$10,Schedule!O$87:O$291,D11,Schedule!$G$87:$G$291,Schedule!$F$9,Schedule!$I$87:$I$291,"I"))+(SUMIFS(Schedule!Q$87:Q$291,Schedule!$K$87:$K$291,Embank,Schedule!P$87:P$291,E$10,Schedule!O$87:O$291,D11,Schedule!$G$87:$G$291,Schedule!$F$10,Schedule!$I$87:$I$291,"")+SUMIFS(Schedule!Q$87:Q$291,Schedule!$K$87:$K$291,Embank,Schedule!P$87:P$291,E$10,Schedule!O$87:O$291,D11,Schedule!$G$87:$G$291,Schedule!$F$10,Schedule!$I$87:$I$291,"I"))+(SUMIFS(Schedule!Q$87:Q$291,Schedule!$K$87:$K$291,Embank,Schedule!P$87:P$291,E$10,Schedule!O$87:O$291,D11,Schedule!$G$87:$G$291,Schedule!$F$11,Schedule!$I$87:$I$291,"")+SUMIFS(Schedule!Q$87:Q$291,Schedule!$K$87:$K$291,Embank,Schedule!P$87:P$291,E$10,Schedule!O$87:O$291,D11,Schedule!$G$87:$G$291,Schedule!$F$11,Schedule!$I$87:$I$291,"I"))+(SUMIFS(Schedule!Q$87:Q$291,Schedule!$K$87:$K$291,Embank,Schedule!P$87:P$291,E$10,Schedule!O$87:O$291,D11,Schedule!$G$87:$G$291,Schedule!$F$8,Schedule!$I$87:$I$291,"")+SUMIFS(Schedule!Q$87:Q$291,Schedule!$K$87:$K$291,Embank,Schedule!P$87:P$291,E$10,Schedule!O$87:O$291,D11,Schedule!$G$87:$G$291,Schedule!$F$8,Schedule!$I$87:$I$291,"I"))))</f>
        <v>0</v>
      </c>
      <c r="G11" s="300">
        <v>2</v>
      </c>
      <c r="H11" s="301"/>
      <c r="I11" s="281">
        <f>IF($C$3="",(SUMIFS(Schedule!T$87:T$291,Schedule!$K$87:$K$291,Embank,Schedule!S$87:S$291,H$10,Schedule!R$87:R$291,G11,Schedule!$G$87:$G$291,Schedule!$F$9,Schedule!$I$87:$I$291,"")+SUMIFS(Schedule!T$87:T$291,Schedule!$K$87:$K$291,Embank,Schedule!S$87:S$291,H$10,Schedule!R$87:R$291,G11,Schedule!$G$87:$G$291,Schedule!$F$9,Schedule!$I$87:$I$291,"I"))+(SUMIFS(Schedule!T$87:T$291,Schedule!$K$87:$K$291,Embank,Schedule!S$87:S$291,H$10,Schedule!R$87:R$291,G11,Schedule!$G$87:$G$291,Schedule!$F$10,Schedule!$I$87:$I$291,"")+SUMIFS(Schedule!T$87:T$291,Schedule!$K$87:$K$291,Embank,Schedule!S$87:S$291,H$10,Schedule!R$87:R$291,G11,Schedule!$G$87:$G$291,Schedule!$F$10,Schedule!$I$87:$I$291,"I"))+(SUMIFS(Schedule!T$87:T$291,Schedule!$K$87:$K$291,Embank,Schedule!S$87:S$291,H$10,Schedule!R$87:R$291,G11,Schedule!$G$87:$G$291,Schedule!$F$11,Schedule!$I$87:$I$291,"")+SUMIFS(Schedule!T$87:T$291,Schedule!$K$87:$K$291,Embank,Schedule!S$87:S$291,H$10,Schedule!R$87:R$291,G11,Schedule!$G$87:$G$291,Schedule!$F$11,Schedule!$I$87:$I$291,"I")),IF($C$3='Sum Res'!$S$5,(SUMIFS(Schedule!T$87:T$291,Schedule!$K$87:$K$291,Embank,Schedule!S$87:S$291,H$10,Schedule!R$87:R$291,G11,Schedule!$G$87:$G$291,Schedule!$F$9,Schedule!$I$87:$I$291,"")+SUMIFS(Schedule!T$87:T$291,Schedule!$K$87:$K$291,Embank,Schedule!S$87:S$291,H$10,Schedule!R$87:R$291,G11,Schedule!$G$87:$G$291,Schedule!$F$9,Schedule!$I$87:$I$291,"I"))+(SUMIFS(Schedule!T$87:T$291,Schedule!$K$87:$K$291,Embank,Schedule!S$87:S$291,H$10,Schedule!R$87:R$291,G11,Schedule!$G$87:$G$291,Schedule!$F$10,Schedule!$I$87:$I$291,"")+SUMIFS(Schedule!T$87:T$291,Schedule!$K$87:$K$291,Embank,Schedule!S$87:S$291,H$10,Schedule!R$87:R$291,G11,Schedule!$G$87:$G$291,Schedule!$F$10,Schedule!$I$87:$I$291,"I"))+(SUMIFS(Schedule!T$87:T$291,Schedule!$K$87:$K$291,Embank,Schedule!S$87:S$291,H$10,Schedule!R$87:R$291,G11,Schedule!$G$87:$G$291,Schedule!$F$11,Schedule!$I$87:$I$291,"")+SUMIFS(Schedule!T$87:T$291,Schedule!$K$87:$K$291,Embank,Schedule!S$87:S$291,H$10,Schedule!R$87:R$291,G11,Schedule!$G$87:$G$291,Schedule!$F$11,Schedule!$I$87:$I$291,"I")),(SUMIFS(Schedule!T$87:T$291,Schedule!$K$87:$K$291,Embank,Schedule!S$87:S$291,H$10,Schedule!R$87:R$291,G11,Schedule!$G$87:$G$291,Schedule!$F$9,Schedule!$I$87:$I$291,"")+SUMIFS(Schedule!T$87:T$291,Schedule!$K$87:$K$291,Embank,Schedule!S$87:S$291,H$10,Schedule!R$87:R$291,G11,Schedule!$G$87:$G$291,Schedule!$F$9,Schedule!$I$87:$I$291,"I"))+(SUMIFS(Schedule!T$87:T$291,Schedule!$K$87:$K$291,Embank,Schedule!S$87:S$291,H$10,Schedule!R$87:R$291,G11,Schedule!$G$87:$G$291,Schedule!$F$10,Schedule!$I$87:$I$291,"")+SUMIFS(Schedule!T$87:T$291,Schedule!$K$87:$K$291,Embank,Schedule!S$87:S$291,H$10,Schedule!R$87:R$291,G11,Schedule!$G$87:$G$291,Schedule!$F$10,Schedule!$I$87:$I$291,"I"))+(SUMIFS(Schedule!T$87:T$291,Schedule!$K$87:$K$291,Embank,Schedule!S$87:S$291,H$10,Schedule!R$87:R$291,G11,Schedule!$G$87:$G$291,Schedule!$F$11,Schedule!$I$87:$I$291,"")+SUMIFS(Schedule!T$87:T$291,Schedule!$K$87:$K$291,Embank,Schedule!S$87:S$291,H$10,Schedule!R$87:R$291,G11,Schedule!$G$87:$G$291,Schedule!$F$11,Schedule!$I$87:$I$291,"I"))+(SUMIFS(Schedule!T$87:T$291,Schedule!$K$87:$K$291,Embank,Schedule!S$87:S$291,H$10,Schedule!R$87:R$291,G11,Schedule!$G$87:$G$291,Schedule!$F$8,Schedule!$I$87:$I$291,"")+SUMIFS(Schedule!T$87:T$291,Schedule!$K$87:$K$291,Embank,Schedule!S$87:S$291,H$10,Schedule!R$87:R$291,G11,Schedule!$G$87:$G$291,Schedule!$F$8,Schedule!$I$87:$I$291,"I"))))</f>
        <v>0</v>
      </c>
      <c r="J11" s="300">
        <v>2</v>
      </c>
      <c r="K11" s="301"/>
      <c r="L11" s="281">
        <f>IF($C$3="",(SUMIFS(Schedule!W$87:W$291,Schedule!$K$87:$K$291,Embank,Schedule!V$87:V$291,K$10,Schedule!U$87:U$291,J11,Schedule!$G$87:$G$291,Schedule!$F$9,Schedule!$I$87:$I$291,"")+SUMIFS(Schedule!W$87:W$291,Schedule!$K$87:$K$291,Embank,Schedule!V$87:V$291,K$10,Schedule!U$87:U$291,J11,Schedule!$G$87:$G$291,Schedule!$F$9,Schedule!$I$87:$I$291,"I"))+(SUMIFS(Schedule!W$87:W$291,Schedule!$K$87:$K$291,Embank,Schedule!V$87:V$291,K$10,Schedule!U$87:U$291,J11,Schedule!$G$87:$G$291,Schedule!$F$10,Schedule!$I$87:$I$291,"")+SUMIFS(Schedule!W$87:W$291,Schedule!$K$87:$K$291,Embank,Schedule!V$87:V$291,K$10,Schedule!U$87:U$291,J11,Schedule!$G$87:$G$291,Schedule!$F$10,Schedule!$I$87:$I$291,"I"))+(SUMIFS(Schedule!W$87:W$291,Schedule!$K$87:$K$291,Embank,Schedule!V$87:V$291,K$10,Schedule!U$87:U$291,J11,Schedule!$G$87:$G$291,Schedule!$F$11,Schedule!$I$87:$I$291,"")+SUMIFS(Schedule!W$87:W$291,Schedule!$K$87:$K$291,Embank,Schedule!V$87:V$291,K$10,Schedule!U$87:U$291,J11,Schedule!$G$87:$G$291,Schedule!$F$11,Schedule!$I$87:$I$291,"I")),IF($C$3='Sum Res'!$S$5,(SUMIFS(Schedule!W$87:W$291,Schedule!$K$87:$K$291,Embank,Schedule!V$87:V$291,K$10,Schedule!U$87:U$291,J11,Schedule!$G$87:$G$291,Schedule!$F$9,Schedule!$I$87:$I$291,"")+SUMIFS(Schedule!W$87:W$291,Schedule!$K$87:$K$291,Embank,Schedule!V$87:V$291,K$10,Schedule!U$87:U$291,J11,Schedule!$G$87:$G$291,Schedule!$F$9,Schedule!$I$87:$I$291,"I"))+(SUMIFS(Schedule!W$87:W$291,Schedule!$K$87:$K$291,Embank,Schedule!V$87:V$291,K$10,Schedule!U$87:U$291,J11,Schedule!$G$87:$G$291,Schedule!$F$10,Schedule!$I$87:$I$291,"")+SUMIFS(Schedule!W$87:W$291,Schedule!$K$87:$K$291,Embank,Schedule!V$87:V$291,K$10,Schedule!U$87:U$291,J11,Schedule!$G$87:$G$291,Schedule!$F$10,Schedule!$I$87:$I$291,"I"))+(SUMIFS(Schedule!W$87:W$291,Schedule!$K$87:$K$291,Embank,Schedule!V$87:V$291,K$10,Schedule!U$87:U$291,J11,Schedule!$G$87:$G$291,Schedule!$F$11,Schedule!$I$87:$I$291,"")+SUMIFS(Schedule!W$87:W$291,Schedule!$K$87:$K$291,Embank,Schedule!V$87:V$291,K$10,Schedule!U$87:U$291,J11,Schedule!$G$87:$G$291,Schedule!$F$11,Schedule!$I$87:$I$291,"I")),(SUMIFS(Schedule!W$87:W$291,Schedule!$K$87:$K$291,Embank,Schedule!V$87:V$291,K$10,Schedule!U$87:U$291,J11,Schedule!$G$87:$G$291,Schedule!$F$9,Schedule!$I$87:$I$291,"")+SUMIFS(Schedule!W$87:W$291,Schedule!$K$87:$K$291,Embank,Schedule!V$87:V$291,K$10,Schedule!U$87:U$291,J11,Schedule!$G$87:$G$291,Schedule!$F$9,Schedule!$I$87:$I$291,"I"))+(SUMIFS(Schedule!W$87:W$291,Schedule!$K$87:$K$291,Embank,Schedule!V$87:V$291,K$10,Schedule!U$87:U$291,J11,Schedule!$G$87:$G$291,Schedule!$F$10,Schedule!$I$87:$I$291,"")+SUMIFS(Schedule!W$87:W$291,Schedule!$K$87:$K$291,Embank,Schedule!V$87:V$291,K$10,Schedule!U$87:U$291,J11,Schedule!$G$87:$G$291,Schedule!$F$10,Schedule!$I$87:$I$291,"I"))+(SUMIFS(Schedule!W$87:W$291,Schedule!$K$87:$K$291,Embank,Schedule!V$87:V$291,K$10,Schedule!U$87:U$291,J11,Schedule!$G$87:$G$291,Schedule!$F$11,Schedule!$I$87:$I$291,"")+SUMIFS(Schedule!W$87:W$291,Schedule!$K$87:$K$291,Embank,Schedule!V$87:V$291,K$10,Schedule!U$87:U$291,J11,Schedule!$G$87:$G$291,Schedule!$F$11,Schedule!$I$87:$I$291,"I"))+(SUMIFS(Schedule!W$87:W$291,Schedule!$K$87:$K$291,Embank,Schedule!V$87:V$291,K$10,Schedule!U$87:U$291,J11,Schedule!$G$87:$G$291,Schedule!$F$8,Schedule!$I$87:$I$291,"")+SUMIFS(Schedule!W$87:W$291,Schedule!$K$87:$K$291,Embank,Schedule!V$87:V$291,K$10,Schedule!U$87:U$291,J11,Schedule!$G$87:$G$291,Schedule!$F$8,Schedule!$I$87:$I$291,"I"))))</f>
        <v>0</v>
      </c>
      <c r="M11" s="300">
        <v>2</v>
      </c>
      <c r="N11" s="301"/>
      <c r="O11" s="281">
        <f>IF($C$3="",(SUMIFS(Schedule!Z$87:Z$291,Schedule!$K$87:$K$291,Embank,Schedule!Y$87:Y$291,N$10,Schedule!X$87:X$291,M11,Schedule!$G$87:$G$291,Schedule!$F$9,Schedule!$I$87:$I$291,"")+SUMIFS(Schedule!Z$87:Z$291,Schedule!$K$87:$K$291,Embank,Schedule!Y$87:Y$291,N$10,Schedule!X$87:X$291,M11,Schedule!$G$87:$G$291,Schedule!$F$9,Schedule!$I$87:$I$291,"I"))+(SUMIFS(Schedule!Z$87:Z$291,Schedule!$K$87:$K$291,Embank,Schedule!Y$87:Y$291,N$10,Schedule!X$87:X$291,M11,Schedule!$G$87:$G$291,Schedule!$F$10,Schedule!$I$87:$I$291,"")+SUMIFS(Schedule!Z$87:Z$291,Schedule!$K$87:$K$291,Embank,Schedule!Y$87:Y$291,N$10,Schedule!X$87:X$291,M11,Schedule!$G$87:$G$291,Schedule!$F$10,Schedule!$I$87:$I$291,"I"))+(SUMIFS(Schedule!Z$87:Z$291,Schedule!$K$87:$K$291,Embank,Schedule!Y$87:Y$291,N$10,Schedule!X$87:X$291,M11,Schedule!$G$87:$G$291,Schedule!$F$11,Schedule!$I$87:$I$291,"")+SUMIFS(Schedule!Z$87:Z$291,Schedule!$K$87:$K$291,Embank,Schedule!Y$87:Y$291,N$10,Schedule!X$87:X$291,M11,Schedule!$G$87:$G$291,Schedule!$F$11,Schedule!$I$87:$I$291,"I")),IF($C$3='Sum Res'!$S$5,(SUMIFS(Schedule!Z$87:Z$291,Schedule!$K$87:$K$291,Embank,Schedule!Y$87:Y$291,N$10,Schedule!X$87:X$291,M11,Schedule!$G$87:$G$291,Schedule!$F$9,Schedule!$I$87:$I$291,"")+SUMIFS(Schedule!Z$87:Z$291,Schedule!$K$87:$K$291,Embank,Schedule!Y$87:Y$291,N$10,Schedule!X$87:X$291,M11,Schedule!$G$87:$G$291,Schedule!$F$9,Schedule!$I$87:$I$291,"I"))+(SUMIFS(Schedule!Z$87:Z$291,Schedule!$K$87:$K$291,Embank,Schedule!Y$87:Y$291,N$10,Schedule!X$87:X$291,M11,Schedule!$G$87:$G$291,Schedule!$F$10,Schedule!$I$87:$I$291,"")+SUMIFS(Schedule!Z$87:Z$291,Schedule!$K$87:$K$291,Embank,Schedule!Y$87:Y$291,N$10,Schedule!X$87:X$291,M11,Schedule!$G$87:$G$291,Schedule!$F$10,Schedule!$I$87:$I$291,"I"))+(SUMIFS(Schedule!Z$87:Z$291,Schedule!$K$87:$K$291,Embank,Schedule!Y$87:Y$291,N$10,Schedule!X$87:X$291,M11,Schedule!$G$87:$G$291,Schedule!$F$11,Schedule!$I$87:$I$291,"")+SUMIFS(Schedule!Z$87:Z$291,Schedule!$K$87:$K$291,Embank,Schedule!Y$87:Y$291,N$10,Schedule!X$87:X$291,M11,Schedule!$G$87:$G$291,Schedule!$F$11,Schedule!$I$87:$I$291,"I")),(SUMIFS(Schedule!Z$87:Z$291,Schedule!$K$87:$K$291,Embank,Schedule!Y$87:Y$291,N$10,Schedule!X$87:X$291,M11,Schedule!$G$87:$G$291,Schedule!$F$9,Schedule!$I$87:$I$291,"")+SUMIFS(Schedule!Z$87:Z$291,Schedule!$K$87:$K$291,Embank,Schedule!Y$87:Y$291,N$10,Schedule!X$87:X$291,M11,Schedule!$G$87:$G$291,Schedule!$F$9,Schedule!$I$87:$I$291,"I"))+(SUMIFS(Schedule!Z$87:Z$291,Schedule!$K$87:$K$291,Embank,Schedule!Y$87:Y$291,N$10,Schedule!X$87:X$291,M11,Schedule!$G$87:$G$291,Schedule!$F$10,Schedule!$I$87:$I$291,"")+SUMIFS(Schedule!Z$87:Z$291,Schedule!$K$87:$K$291,Embank,Schedule!Y$87:Y$291,N$10,Schedule!X$87:X$291,M11,Schedule!$G$87:$G$291,Schedule!$F$10,Schedule!$I$87:$I$291,"I"))+(SUMIFS(Schedule!Z$87:Z$291,Schedule!$K$87:$K$291,Embank,Schedule!Y$87:Y$291,N$10,Schedule!X$87:X$291,M11,Schedule!$G$87:$G$291,Schedule!$F$11,Schedule!$I$87:$I$291,"")+SUMIFS(Schedule!Z$87:Z$291,Schedule!$K$87:$K$291,Embank,Schedule!Y$87:Y$291,N$10,Schedule!X$87:X$291,M11,Schedule!$G$87:$G$291,Schedule!$F$11,Schedule!$I$87:$I$291,"I"))+(SUMIFS(Schedule!Z$87:Z$291,Schedule!$K$87:$K$291,Embank,Schedule!Y$87:Y$291,N$10,Schedule!X$87:X$291,M11,Schedule!$G$87:$G$291,Schedule!$F$8,Schedule!$I$87:$I$291,"")+SUMIFS(Schedule!Z$87:Z$291,Schedule!$K$87:$K$291,Embank,Schedule!Y$87:Y$291,N$10,Schedule!X$87:X$291,M11,Schedule!$G$87:$G$291,Schedule!$F$8,Schedule!$I$87:$I$291,"I"))))</f>
        <v>0</v>
      </c>
      <c r="P11" s="300">
        <v>2</v>
      </c>
      <c r="Q11" s="301"/>
      <c r="R11" s="281">
        <f>IF($C$3="",(SUMIFS(Schedule!AC$87:AC$291,Schedule!$K$87:$K$291,Embank,Schedule!AB$87:AB$291,Q$10,Schedule!AA$87:AA$291,P11,Schedule!$G$87:$G$291,Schedule!$F$9,Schedule!$I$87:$I$291,"")+SUMIFS(Schedule!AC$87:AC$291,Schedule!$K$87:$K$291,Embank,Schedule!AB$87:AB$291,Q$10,Schedule!AA$87:AA$291,P11,Schedule!$G$87:$G$291,Schedule!$F$9,Schedule!$I$87:$I$291,"I"))+(SUMIFS(Schedule!AC$87:AC$291,Schedule!$K$87:$K$291,Embank,Schedule!AB$87:AB$291,Q$10,Schedule!AA$87:AA$291,P11,Schedule!$G$87:$G$291,Schedule!$F$10,Schedule!$I$87:$I$291,"")+SUMIFS(Schedule!AC$87:AC$291,Schedule!$K$87:$K$291,Embank,Schedule!AB$87:AB$291,Q$10,Schedule!AA$87:AA$291,P11,Schedule!$G$87:$G$291,Schedule!$F$10,Schedule!$I$87:$I$291,"I"))+(SUMIFS(Schedule!AC$87:AC$291,Schedule!$K$87:$K$291,Embank,Schedule!AB$87:AB$291,Q$10,Schedule!AA$87:AA$291,P11,Schedule!$G$87:$G$291,Schedule!$F$11,Schedule!$I$87:$I$291,"")+SUMIFS(Schedule!AC$87:AC$291,Schedule!$K$87:$K$291,Embank,Schedule!AB$87:AB$291,Q$10,Schedule!AA$87:AA$291,P11,Schedule!$G$87:$G$291,Schedule!$F$11,Schedule!$I$87:$I$291,"I")),IF($C$3='Sum Res'!$S$5,(SUMIFS(Schedule!AC$87:AC$291,Schedule!$K$87:$K$291,Embank,Schedule!AB$87:AB$291,Q$10,Schedule!AA$87:AA$291,P11,Schedule!$G$87:$G$291,Schedule!$F$9,Schedule!$I$87:$I$291,"")+SUMIFS(Schedule!AC$87:AC$291,Schedule!$K$87:$K$291,Embank,Schedule!AB$87:AB$291,Q$10,Schedule!AA$87:AA$291,P11,Schedule!$G$87:$G$291,Schedule!$F$9,Schedule!$I$87:$I$291,"I"))+(SUMIFS(Schedule!AC$87:AC$291,Schedule!$K$87:$K$291,Embank,Schedule!AB$87:AB$291,Q$10,Schedule!AA$87:AA$291,P11,Schedule!$G$87:$G$291,Schedule!$F$10,Schedule!$I$87:$I$291,"")+SUMIFS(Schedule!AC$87:AC$291,Schedule!$K$87:$K$291,Embank,Schedule!AB$87:AB$291,Q$10,Schedule!AA$87:AA$291,P11,Schedule!$G$87:$G$291,Schedule!$F$10,Schedule!$I$87:$I$291,"I"))+(SUMIFS(Schedule!AC$87:AC$291,Schedule!$K$87:$K$291,Embank,Schedule!AB$87:AB$291,Q$10,Schedule!AA$87:AA$291,P11,Schedule!$G$87:$G$291,Schedule!$F$11,Schedule!$I$87:$I$291,"")+SUMIFS(Schedule!AC$87:AC$291,Schedule!$K$87:$K$291,Embank,Schedule!AB$87:AB$291,Q$10,Schedule!AA$87:AA$291,P11,Schedule!$G$87:$G$291,Schedule!$F$11,Schedule!$I$87:$I$291,"I")),(SUMIFS(Schedule!AC$87:AC$291,Schedule!$K$87:$K$291,Embank,Schedule!AB$87:AB$291,Q$10,Schedule!AA$87:AA$291,P11,Schedule!$G$87:$G$291,Schedule!$F$9,Schedule!$I$87:$I$291,"")+SUMIFS(Schedule!AC$87:AC$291,Schedule!$K$87:$K$291,Embank,Schedule!AB$87:AB$291,Q$10,Schedule!AA$87:AA$291,P11,Schedule!$G$87:$G$291,Schedule!$F$9,Schedule!$I$87:$I$291,"I"))+(SUMIFS(Schedule!AC$87:AC$291,Schedule!$K$87:$K$291,Embank,Schedule!AB$87:AB$291,Q$10,Schedule!AA$87:AA$291,P11,Schedule!$G$87:$G$291,Schedule!$F$10,Schedule!$I$87:$I$291,"")+SUMIFS(Schedule!AC$87:AC$291,Schedule!$K$87:$K$291,Embank,Schedule!AB$87:AB$291,Q$10,Schedule!AA$87:AA$291,P11,Schedule!$G$87:$G$291,Schedule!$F$10,Schedule!$I$87:$I$291,"I"))+(SUMIFS(Schedule!AC$87:AC$291,Schedule!$K$87:$K$291,Embank,Schedule!AB$87:AB$291,Q$10,Schedule!AA$87:AA$291,P11,Schedule!$G$87:$G$291,Schedule!$F$11,Schedule!$I$87:$I$291,"")+SUMIFS(Schedule!AC$87:AC$291,Schedule!$K$87:$K$291,Embank,Schedule!AB$87:AB$291,Q$10,Schedule!AA$87:AA$291,P11,Schedule!$G$87:$G$291,Schedule!$F$11,Schedule!$I$87:$I$291,"I"))+(SUMIFS(Schedule!AC$87:AC$291,Schedule!$K$87:$K$291,Embank,Schedule!AB$87:AB$291,Q$10,Schedule!AA$87:AA$291,P11,Schedule!$G$87:$G$291,Schedule!$F$8,Schedule!$I$87:$I$291,"")+SUMIFS(Schedule!AC$87:AC$291,Schedule!$K$87:$K$291,Embank,Schedule!AB$87:AB$291,Q$10,Schedule!AA$87:AA$291,P11,Schedule!$G$87:$G$291,Schedule!$F$8,Schedule!$I$87:$I$291,"I"))))</f>
        <v>0</v>
      </c>
      <c r="S11" s="300">
        <v>2</v>
      </c>
      <c r="T11" s="301"/>
      <c r="U11" s="281">
        <f>IF($C$3="",(SUMIFS(Schedule!AF$87:AF$291,Schedule!$K$87:$K$291,Embank,Schedule!AE$87:AE$291,T$10,Schedule!AD$87:AD$291,S11,Schedule!$G$87:$G$291,Schedule!$F$9,Schedule!$I$87:$I$291,"")+SUMIFS(Schedule!AF$87:AF$291,Schedule!$K$87:$K$291,Embank,Schedule!AE$87:AE$291,T$10,Schedule!AD$87:AD$291,S11,Schedule!$G$87:$G$291,Schedule!$F$9,Schedule!$I$87:$I$291,"I"))+(SUMIFS(Schedule!AF$87:AF$291,Schedule!$K$87:$K$291,Embank,Schedule!AE$87:AE$291,T$10,Schedule!AD$87:AD$291,S11,Schedule!$G$87:$G$291,Schedule!$F$10,Schedule!$I$87:$I$291,"")+SUMIFS(Schedule!AF$87:AF$291,Schedule!$K$87:$K$291,Embank,Schedule!AE$87:AE$291,T$10,Schedule!AD$87:AD$291,S11,Schedule!$G$87:$G$291,Schedule!$F$10,Schedule!$I$87:$I$291,"I"))+(SUMIFS(Schedule!AF$87:AF$291,Schedule!$K$87:$K$291,Embank,Schedule!AE$87:AE$291,T$10,Schedule!AD$87:AD$291,S11,Schedule!$G$87:$G$291,Schedule!$F$11,Schedule!$I$87:$I$291,"")+SUMIFS(Schedule!AF$87:AF$291,Schedule!$K$87:$K$291,Embank,Schedule!AE$87:AE$291,T$10,Schedule!AD$87:AD$291,S11,Schedule!$G$87:$G$291,Schedule!$F$11,Schedule!$I$87:$I$291,"I")),IF($C$3='Sum Res'!$S$5,(SUMIFS(Schedule!AF$87:AF$291,Schedule!$K$87:$K$291,Embank,Schedule!AE$87:AE$291,T$10,Schedule!AD$87:AD$291,S11,Schedule!$G$87:$G$291,Schedule!$F$9,Schedule!$I$87:$I$291,"")+SUMIFS(Schedule!AF$87:AF$291,Schedule!$K$87:$K$291,Embank,Schedule!AE$87:AE$291,T$10,Schedule!AD$87:AD$291,S11,Schedule!$G$87:$G$291,Schedule!$F$9,Schedule!$I$87:$I$291,"I"))+(SUMIFS(Schedule!AF$87:AF$291,Schedule!$K$87:$K$291,Embank,Schedule!AE$87:AE$291,T$10,Schedule!AD$87:AD$291,S11,Schedule!$G$87:$G$291,Schedule!$F$10,Schedule!$I$87:$I$291,"")+SUMIFS(Schedule!AF$87:AF$291,Schedule!$K$87:$K$291,Embank,Schedule!AE$87:AE$291,T$10,Schedule!AD$87:AD$291,S11,Schedule!$G$87:$G$291,Schedule!$F$10,Schedule!$I$87:$I$291,"I"))+(SUMIFS(Schedule!AF$87:AF$291,Schedule!$K$87:$K$291,Embank,Schedule!AE$87:AE$291,T$10,Schedule!AD$87:AD$291,S11,Schedule!$G$87:$G$291,Schedule!$F$11,Schedule!$I$87:$I$291,"")+SUMIFS(Schedule!AF$87:AF$291,Schedule!$K$87:$K$291,Embank,Schedule!AE$87:AE$291,T$10,Schedule!AD$87:AD$291,S11,Schedule!$G$87:$G$291,Schedule!$F$11,Schedule!$I$87:$I$291,"I")),(SUMIFS(Schedule!AF$87:AF$291,Schedule!$K$87:$K$291,Embank,Schedule!AE$87:AE$291,T$10,Schedule!AD$87:AD$291,S11,Schedule!$G$87:$G$291,Schedule!$F$9,Schedule!$I$87:$I$291,"")+SUMIFS(Schedule!AF$87:AF$291,Schedule!$K$87:$K$291,Embank,Schedule!AE$87:AE$291,T$10,Schedule!AD$87:AD$291,S11,Schedule!$G$87:$G$291,Schedule!$F$9,Schedule!$I$87:$I$291,"I"))+(SUMIFS(Schedule!AF$87:AF$291,Schedule!$K$87:$K$291,Embank,Schedule!AE$87:AE$291,T$10,Schedule!AD$87:AD$291,S11,Schedule!$G$87:$G$291,Schedule!$F$10,Schedule!$I$87:$I$291,"")+SUMIFS(Schedule!AF$87:AF$291,Schedule!$K$87:$K$291,Embank,Schedule!AE$87:AE$291,T$10,Schedule!AD$87:AD$291,S11,Schedule!$G$87:$G$291,Schedule!$F$10,Schedule!$I$87:$I$291,"I"))+(SUMIFS(Schedule!AF$87:AF$291,Schedule!$K$87:$K$291,Embank,Schedule!AE$87:AE$291,T$10,Schedule!AD$87:AD$291,S11,Schedule!$G$87:$G$291,Schedule!$F$11,Schedule!$I$87:$I$291,"")+SUMIFS(Schedule!AF$87:AF$291,Schedule!$K$87:$K$291,Embank,Schedule!AE$87:AE$291,T$10,Schedule!AD$87:AD$291,S11,Schedule!$G$87:$G$291,Schedule!$F$11,Schedule!$I$87:$I$291,"I"))+(SUMIFS(Schedule!AF$87:AF$291,Schedule!$K$87:$K$291,Embank,Schedule!AE$87:AE$291,T$10,Schedule!AD$87:AD$291,S11,Schedule!$G$87:$G$291,Schedule!$F$8,Schedule!$I$87:$I$291,"")+SUMIFS(Schedule!AF$87:AF$291,Schedule!$K$87:$K$291,Embank,Schedule!AE$87:AE$291,T$10,Schedule!AD$87:AD$291,S11,Schedule!$G$87:$G$291,Schedule!$F$8,Schedule!$I$87:$I$291,"I"))))</f>
        <v>0</v>
      </c>
      <c r="V11" s="300">
        <v>2</v>
      </c>
      <c r="W11" s="301"/>
      <c r="X11" s="281">
        <f>IF($C$3="",(SUMIFS(Schedule!AI$87:AI$291,Schedule!$K$87:$K$291,Embank,Schedule!AH$87:AH$291,W$10,Schedule!AG$87:AG$291,V11,Schedule!$G$87:$G$291,Schedule!$F$9,Schedule!$I$87:$I$291,"")+SUMIFS(Schedule!AI$87:AI$291,Schedule!$K$87:$K$291,Embank,Schedule!AH$87:AH$291,W$10,Schedule!AG$87:AG$291,V11,Schedule!$G$87:$G$291,Schedule!$F$9,Schedule!$I$87:$I$291,"I"))+(SUMIFS(Schedule!AI$87:AI$291,Schedule!$K$87:$K$291,Embank,Schedule!AH$87:AH$291,W$10,Schedule!AG$87:AG$291,V11,Schedule!$G$87:$G$291,Schedule!$F$10,Schedule!$I$87:$I$291,"")+SUMIFS(Schedule!AI$87:AI$291,Schedule!$K$87:$K$291,Embank,Schedule!AH$87:AH$291,W$10,Schedule!AG$87:AG$291,V11,Schedule!$G$87:$G$291,Schedule!$F$10,Schedule!$I$87:$I$291,"I"))+(SUMIFS(Schedule!AI$87:AI$291,Schedule!$K$87:$K$291,Embank,Schedule!AH$87:AH$291,W$10,Schedule!AG$87:AG$291,V11,Schedule!$G$87:$G$291,Schedule!$F$11,Schedule!$I$87:$I$291,"")+SUMIFS(Schedule!AI$87:AI$291,Schedule!$K$87:$K$291,Embank,Schedule!AH$87:AH$291,W$10,Schedule!AG$87:AG$291,V11,Schedule!$G$87:$G$291,Schedule!$F$11,Schedule!$I$87:$I$291,"I")),IF($C$3='Sum Res'!$S$5,(SUMIFS(Schedule!AI$87:AI$291,Schedule!$K$87:$K$291,Embank,Schedule!AH$87:AH$291,W$10,Schedule!AG$87:AG$291,V11,Schedule!$G$87:$G$291,Schedule!$F$9,Schedule!$I$87:$I$291,"")+SUMIFS(Schedule!AI$87:AI$291,Schedule!$K$87:$K$291,Embank,Schedule!AH$87:AH$291,W$10,Schedule!AG$87:AG$291,V11,Schedule!$G$87:$G$291,Schedule!$F$9,Schedule!$I$87:$I$291,"I"))+(SUMIFS(Schedule!AI$87:AI$291,Schedule!$K$87:$K$291,Embank,Schedule!AH$87:AH$291,W$10,Schedule!AG$87:AG$291,V11,Schedule!$G$87:$G$291,Schedule!$F$10,Schedule!$I$87:$I$291,"")+SUMIFS(Schedule!AI$87:AI$291,Schedule!$K$87:$K$291,Embank,Schedule!AH$87:AH$291,W$10,Schedule!AG$87:AG$291,V11,Schedule!$G$87:$G$291,Schedule!$F$10,Schedule!$I$87:$I$291,"I"))+(SUMIFS(Schedule!AI$87:AI$291,Schedule!$K$87:$K$291,Embank,Schedule!AH$87:AH$291,W$10,Schedule!AG$87:AG$291,V11,Schedule!$G$87:$G$291,Schedule!$F$11,Schedule!$I$87:$I$291,"")+SUMIFS(Schedule!AI$87:AI$291,Schedule!$K$87:$K$291,Embank,Schedule!AH$87:AH$291,W$10,Schedule!AG$87:AG$291,V11,Schedule!$G$87:$G$291,Schedule!$F$11,Schedule!$I$87:$I$291,"I")),(SUMIFS(Schedule!AI$87:AI$291,Schedule!$K$87:$K$291,Embank,Schedule!AH$87:AH$291,W$10,Schedule!AG$87:AG$291,V11,Schedule!$G$87:$G$291,Schedule!$F$9,Schedule!$I$87:$I$291,"")+SUMIFS(Schedule!AI$87:AI$291,Schedule!$K$87:$K$291,Embank,Schedule!AH$87:AH$291,W$10,Schedule!AG$87:AG$291,V11,Schedule!$G$87:$G$291,Schedule!$F$9,Schedule!$I$87:$I$291,"I"))+(SUMIFS(Schedule!AI$87:AI$291,Schedule!$K$87:$K$291,Embank,Schedule!AH$87:AH$291,W$10,Schedule!AG$87:AG$291,V11,Schedule!$G$87:$G$291,Schedule!$F$10,Schedule!$I$87:$I$291,"")+SUMIFS(Schedule!AI$87:AI$291,Schedule!$K$87:$K$291,Embank,Schedule!AH$87:AH$291,W$10,Schedule!AG$87:AG$291,V11,Schedule!$G$87:$G$291,Schedule!$F$10,Schedule!$I$87:$I$291,"I"))+(SUMIFS(Schedule!AI$87:AI$291,Schedule!$K$87:$K$291,Embank,Schedule!AH$87:AH$291,W$10,Schedule!AG$87:AG$291,V11,Schedule!$G$87:$G$291,Schedule!$F$11,Schedule!$I$87:$I$291,"")+SUMIFS(Schedule!AI$87:AI$291,Schedule!$K$87:$K$291,Embank,Schedule!AH$87:AH$291,W$10,Schedule!AG$87:AG$291,V11,Schedule!$G$87:$G$291,Schedule!$F$11,Schedule!$I$87:$I$291,"I"))+(SUMIFS(Schedule!AI$87:AI$291,Schedule!$K$87:$K$291,Embank,Schedule!AH$87:AH$291,W$10,Schedule!AG$87:AG$291,V11,Schedule!$G$87:$G$291,Schedule!$F$8,Schedule!$I$87:$I$291,"")+SUMIFS(Schedule!AI$87:AI$291,Schedule!$K$87:$K$291,Embank,Schedule!AH$87:AH$291,W$10,Schedule!AG$87:AG$291,V11,Schedule!$G$87:$G$291,Schedule!$F$8,Schedule!$I$87:$I$291,"I"))))</f>
        <v>0</v>
      </c>
      <c r="Y11" s="300">
        <v>2</v>
      </c>
      <c r="Z11" s="301"/>
      <c r="AA11" s="281">
        <f>IF($C$3="",(SUMIFS(Schedule!AL$87:AL$291,Schedule!$K$87:$K$291,Embank,Schedule!AK$87:AK$291,Z$10,Schedule!AJ$87:AJ$291,Y11,Schedule!$G$87:$G$291,Schedule!$F$9,Schedule!$I$87:$I$291,"")+SUMIFS(Schedule!AL$87:AL$291,Schedule!$K$87:$K$291,Embank,Schedule!AK$87:AK$291,Z$10,Schedule!AJ$87:AJ$291,Y11,Schedule!$G$87:$G$291,Schedule!$F$9,Schedule!$I$87:$I$291,"I"))+(SUMIFS(Schedule!AL$87:AL$291,Schedule!$K$87:$K$291,Embank,Schedule!AK$87:AK$291,Z$10,Schedule!AJ$87:AJ$291,Y11,Schedule!$G$87:$G$291,Schedule!$F$10,Schedule!$I$87:$I$291,"")+SUMIFS(Schedule!AL$87:AL$291,Schedule!$K$87:$K$291,Embank,Schedule!AK$87:AK$291,Z$10,Schedule!AJ$87:AJ$291,Y11,Schedule!$G$87:$G$291,Schedule!$F$10,Schedule!$I$87:$I$291,"I"))+(SUMIFS(Schedule!AL$87:AL$291,Schedule!$K$87:$K$291,Embank,Schedule!AK$87:AK$291,Z$10,Schedule!AJ$87:AJ$291,Y11,Schedule!$G$87:$G$291,Schedule!$F$11,Schedule!$I$87:$I$291,"")+SUMIFS(Schedule!AL$87:AL$291,Schedule!$K$87:$K$291,Embank,Schedule!AK$87:AK$291,Z$10,Schedule!AJ$87:AJ$291,Y11,Schedule!$G$87:$G$291,Schedule!$F$11,Schedule!$I$87:$I$291,"I")),IF($C$3='Sum Res'!$S$5,(SUMIFS(Schedule!AL$87:AL$291,Schedule!$K$87:$K$291,Embank,Schedule!AK$87:AK$291,Z$10,Schedule!AJ$87:AJ$291,Y11,Schedule!$G$87:$G$291,Schedule!$F$9,Schedule!$I$87:$I$291,"")+SUMIFS(Schedule!AL$87:AL$291,Schedule!$K$87:$K$291,Embank,Schedule!AK$87:AK$291,Z$10,Schedule!AJ$87:AJ$291,Y11,Schedule!$G$87:$G$291,Schedule!$F$9,Schedule!$I$87:$I$291,"I"))+(SUMIFS(Schedule!AL$87:AL$291,Schedule!$K$87:$K$291,Embank,Schedule!AK$87:AK$291,Z$10,Schedule!AJ$87:AJ$291,Y11,Schedule!$G$87:$G$291,Schedule!$F$10,Schedule!$I$87:$I$291,"")+SUMIFS(Schedule!AL$87:AL$291,Schedule!$K$87:$K$291,Embank,Schedule!AK$87:AK$291,Z$10,Schedule!AJ$87:AJ$291,Y11,Schedule!$G$87:$G$291,Schedule!$F$10,Schedule!$I$87:$I$291,"I"))+(SUMIFS(Schedule!AL$87:AL$291,Schedule!$K$87:$K$291,Embank,Schedule!AK$87:AK$291,Z$10,Schedule!AJ$87:AJ$291,Y11,Schedule!$G$87:$G$291,Schedule!$F$11,Schedule!$I$87:$I$291,"")+SUMIFS(Schedule!AL$87:AL$291,Schedule!$K$87:$K$291,Embank,Schedule!AK$87:AK$291,Z$10,Schedule!AJ$87:AJ$291,Y11,Schedule!$G$87:$G$291,Schedule!$F$11,Schedule!$I$87:$I$291,"I")),(SUMIFS(Schedule!AL$87:AL$291,Schedule!$K$87:$K$291,Embank,Schedule!AK$87:AK$291,Z$10,Schedule!AJ$87:AJ$291,Y11,Schedule!$G$87:$G$291,Schedule!$F$9,Schedule!$I$87:$I$291,"")+SUMIFS(Schedule!AL$87:AL$291,Schedule!$K$87:$K$291,Embank,Schedule!AK$87:AK$291,Z$10,Schedule!AJ$87:AJ$291,Y11,Schedule!$G$87:$G$291,Schedule!$F$9,Schedule!$I$87:$I$291,"I"))+(SUMIFS(Schedule!AL$87:AL$291,Schedule!$K$87:$K$291,Embank,Schedule!AK$87:AK$291,Z$10,Schedule!AJ$87:AJ$291,Y11,Schedule!$G$87:$G$291,Schedule!$F$10,Schedule!$I$87:$I$291,"")+SUMIFS(Schedule!AL$87:AL$291,Schedule!$K$87:$K$291,Embank,Schedule!AK$87:AK$291,Z$10,Schedule!AJ$87:AJ$291,Y11,Schedule!$G$87:$G$291,Schedule!$F$10,Schedule!$I$87:$I$291,"I"))+(SUMIFS(Schedule!AL$87:AL$291,Schedule!$K$87:$K$291,Embank,Schedule!AK$87:AK$291,Z$10,Schedule!AJ$87:AJ$291,Y11,Schedule!$G$87:$G$291,Schedule!$F$11,Schedule!$I$87:$I$291,"")+SUMIFS(Schedule!AL$87:AL$291,Schedule!$K$87:$K$291,Embank,Schedule!AK$87:AK$291,Z$10,Schedule!AJ$87:AJ$291,Y11,Schedule!$G$87:$G$291,Schedule!$F$11,Schedule!$I$87:$I$291,"I"))+(SUMIFS(Schedule!AL$87:AL$291,Schedule!$K$87:$K$291,Embank,Schedule!AK$87:AK$291,Z$10,Schedule!AJ$87:AJ$291,Y11,Schedule!$G$87:$G$291,Schedule!$F$8,Schedule!$I$87:$I$291,"")+SUMIFS(Schedule!AL$87:AL$291,Schedule!$K$87:$K$291,Embank,Schedule!AK$87:AK$291,Z$10,Schedule!AJ$87:AJ$291,Y11,Schedule!$G$87:$G$291,Schedule!$F$8,Schedule!$I$87:$I$291,"I"))))</f>
        <v>0</v>
      </c>
      <c r="AB11" s="300">
        <v>2</v>
      </c>
      <c r="AC11" s="301"/>
      <c r="AD11" s="281">
        <f>IF($C$3="",(SUMIFS(Schedule!AO$87:AO$291,Schedule!$K$87:$K$291,Embank,Schedule!AN$87:AN$291,AC$10,Schedule!AM$87:AM$291,AB11,Schedule!$G$87:$G$291,Schedule!$F$9,Schedule!$I$87:$I$291,"")+SUMIFS(Schedule!AO$87:AO$291,Schedule!$K$87:$K$291,Embank,Schedule!AN$87:AN$291,AC$10,Schedule!AM$87:AM$291,AB11,Schedule!$G$87:$G$291,Schedule!$F$9,Schedule!$I$87:$I$291,"I"))+(SUMIFS(Schedule!AO$87:AO$291,Schedule!$K$87:$K$291,Embank,Schedule!AN$87:AN$291,AC$10,Schedule!AM$87:AM$291,AB11,Schedule!$G$87:$G$291,Schedule!$F$10,Schedule!$I$87:$I$291,"")+SUMIFS(Schedule!AO$87:AO$291,Schedule!$K$87:$K$291,Embank,Schedule!AN$87:AN$291,AC$10,Schedule!AM$87:AM$291,AB11,Schedule!$G$87:$G$291,Schedule!$F$10,Schedule!$I$87:$I$291,"I"))+(SUMIFS(Schedule!AO$87:AO$291,Schedule!$K$87:$K$291,Embank,Schedule!AN$87:AN$291,AC$10,Schedule!AM$87:AM$291,AB11,Schedule!$G$87:$G$291,Schedule!$F$11,Schedule!$I$87:$I$291,"")+SUMIFS(Schedule!AO$87:AO$291,Schedule!$K$87:$K$291,Embank,Schedule!AN$87:AN$291,AC$10,Schedule!AM$87:AM$291,AB11,Schedule!$G$87:$G$291,Schedule!$F$11,Schedule!$I$87:$I$291,"I")),IF($C$3='Sum Res'!$S$5,(SUMIFS(Schedule!AO$87:AO$291,Schedule!$K$87:$K$291,Embank,Schedule!AN$87:AN$291,AC$10,Schedule!AM$87:AM$291,AB11,Schedule!$G$87:$G$291,Schedule!$F$9,Schedule!$I$87:$I$291,"")+SUMIFS(Schedule!AO$87:AO$291,Schedule!$K$87:$K$291,Embank,Schedule!AN$87:AN$291,AC$10,Schedule!AM$87:AM$291,AB11,Schedule!$G$87:$G$291,Schedule!$F$9,Schedule!$I$87:$I$291,"I"))+(SUMIFS(Schedule!AO$87:AO$291,Schedule!$K$87:$K$291,Embank,Schedule!AN$87:AN$291,AC$10,Schedule!AM$87:AM$291,AB11,Schedule!$G$87:$G$291,Schedule!$F$10,Schedule!$I$87:$I$291,"")+SUMIFS(Schedule!AO$87:AO$291,Schedule!$K$87:$K$291,Embank,Schedule!AN$87:AN$291,AC$10,Schedule!AM$87:AM$291,AB11,Schedule!$G$87:$G$291,Schedule!$F$10,Schedule!$I$87:$I$291,"I"))+(SUMIFS(Schedule!AO$87:AO$291,Schedule!$K$87:$K$291,Embank,Schedule!AN$87:AN$291,AC$10,Schedule!AM$87:AM$291,AB11,Schedule!$G$87:$G$291,Schedule!$F$11,Schedule!$I$87:$I$291,"")+SUMIFS(Schedule!AO$87:AO$291,Schedule!$K$87:$K$291,Embank,Schedule!AN$87:AN$291,AC$10,Schedule!AM$87:AM$291,AB11,Schedule!$G$87:$G$291,Schedule!$F$11,Schedule!$I$87:$I$291,"I")),(SUMIFS(Schedule!AO$87:AO$291,Schedule!$K$87:$K$291,Embank,Schedule!AN$87:AN$291,AC$10,Schedule!AM$87:AM$291,AB11,Schedule!$G$87:$G$291,Schedule!$F$9,Schedule!$I$87:$I$291,"")+SUMIFS(Schedule!AO$87:AO$291,Schedule!$K$87:$K$291,Embank,Schedule!AN$87:AN$291,AC$10,Schedule!AM$87:AM$291,AB11,Schedule!$G$87:$G$291,Schedule!$F$9,Schedule!$I$87:$I$291,"I"))+(SUMIFS(Schedule!AO$87:AO$291,Schedule!$K$87:$K$291,Embank,Schedule!AN$87:AN$291,AC$10,Schedule!AM$87:AM$291,AB11,Schedule!$G$87:$G$291,Schedule!$F$10,Schedule!$I$87:$I$291,"")+SUMIFS(Schedule!AO$87:AO$291,Schedule!$K$87:$K$291,Embank,Schedule!AN$87:AN$291,AC$10,Schedule!AM$87:AM$291,AB11,Schedule!$G$87:$G$291,Schedule!$F$10,Schedule!$I$87:$I$291,"I"))+(SUMIFS(Schedule!AO$87:AO$291,Schedule!$K$87:$K$291,Embank,Schedule!AN$87:AN$291,AC$10,Schedule!AM$87:AM$291,AB11,Schedule!$G$87:$G$291,Schedule!$F$11,Schedule!$I$87:$I$291,"")+SUMIFS(Schedule!AO$87:AO$291,Schedule!$K$87:$K$291,Embank,Schedule!AN$87:AN$291,AC$10,Schedule!AM$87:AM$291,AB11,Schedule!$G$87:$G$291,Schedule!$F$11,Schedule!$I$87:$I$291,"I"))+(SUMIFS(Schedule!AO$87:AO$291,Schedule!$K$87:$K$291,Embank,Schedule!AN$87:AN$291,AC$10,Schedule!AM$87:AM$291,AB11,Schedule!$G$87:$G$291,Schedule!$F$8,Schedule!$I$87:$I$291,"")+SUMIFS(Schedule!AO$87:AO$291,Schedule!$K$87:$K$291,Embank,Schedule!AN$87:AN$291,AC$10,Schedule!AM$87:AM$291,AB11,Schedule!$G$87:$G$291,Schedule!$F$8,Schedule!$I$87:$I$291,"I"))))</f>
        <v>0</v>
      </c>
      <c r="AE11" s="282">
        <f t="shared" si="2"/>
        <v>0</v>
      </c>
      <c r="AF11" s="283">
        <f t="shared" si="3"/>
        <v>0</v>
      </c>
    </row>
    <row r="12" spans="1:38" ht="15" x14ac:dyDescent="0.2">
      <c r="B12" s="580"/>
      <c r="C12" s="583"/>
      <c r="D12" s="302">
        <v>3</v>
      </c>
      <c r="E12" s="285"/>
      <c r="F12" s="286">
        <f>IF($C$3="",(SUMIFS(Schedule!Q$87:Q$291,Schedule!$K$87:$K$291,Embank,Schedule!P$87:P$291,E$10,Schedule!O$87:O$291,D12,Schedule!$G$87:$G$291,Schedule!$F$9,Schedule!$I$87:$I$291,"")+SUMIFS(Schedule!Q$87:Q$291,Schedule!$K$87:$K$291,Embank,Schedule!P$87:P$291,E$10,Schedule!O$87:O$291,D12,Schedule!$G$87:$G$291,Schedule!$F$9,Schedule!$I$87:$I$291,"I"))+(SUMIFS(Schedule!Q$87:Q$291,Schedule!$K$87:$K$291,Embank,Schedule!P$87:P$291,E$10,Schedule!O$87:O$291,D12,Schedule!$G$87:$G$291,Schedule!$F$10,Schedule!$I$87:$I$291,"")+SUMIFS(Schedule!Q$87:Q$291,Schedule!$K$87:$K$291,Embank,Schedule!P$87:P$291,E$10,Schedule!O$87:O$291,D12,Schedule!$G$87:$G$291,Schedule!$F$10,Schedule!$I$87:$I$291,"I"))+(SUMIFS(Schedule!Q$87:Q$291,Schedule!$K$87:$K$291,Embank,Schedule!P$87:P$291,E$10,Schedule!O$87:O$291,D12,Schedule!$G$87:$G$291,Schedule!$F$11,Schedule!$I$87:$I$291,"")+SUMIFS(Schedule!Q$87:Q$291,Schedule!$K$87:$K$291,Embank,Schedule!P$87:P$291,E$10,Schedule!O$87:O$291,D12,Schedule!$G$87:$G$291,Schedule!$F$11,Schedule!$I$87:$I$291,"I")),IF($C$3='Sum Res'!$S$5,(SUMIFS(Schedule!Q$87:Q$291,Schedule!$K$87:$K$291,Embank,Schedule!P$87:P$291,E$10,Schedule!O$87:O$291,D12,Schedule!$G$87:$G$291,Schedule!$F$9,Schedule!$I$87:$I$291,"")+SUMIFS(Schedule!Q$87:Q$291,Schedule!$K$87:$K$291,Embank,Schedule!P$87:P$291,E$10,Schedule!O$87:O$291,D12,Schedule!$G$87:$G$291,Schedule!$F$9,Schedule!$I$87:$I$291,"I"))+(SUMIFS(Schedule!Q$87:Q$291,Schedule!$K$87:$K$291,Embank,Schedule!P$87:P$291,E$10,Schedule!O$87:O$291,D12,Schedule!$G$87:$G$291,Schedule!$F$10,Schedule!$I$87:$I$291,"")+SUMIFS(Schedule!Q$87:Q$291,Schedule!$K$87:$K$291,Embank,Schedule!P$87:P$291,E$10,Schedule!O$87:O$291,D12,Schedule!$G$87:$G$291,Schedule!$F$10,Schedule!$I$87:$I$291,"I"))+(SUMIFS(Schedule!Q$87:Q$291,Schedule!$K$87:$K$291,Embank,Schedule!P$87:P$291,E$10,Schedule!O$87:O$291,D12,Schedule!$G$87:$G$291,Schedule!$F$11,Schedule!$I$87:$I$291,"")+SUMIFS(Schedule!Q$87:Q$291,Schedule!$K$87:$K$291,Embank,Schedule!P$87:P$291,E$10,Schedule!O$87:O$291,D12,Schedule!$G$87:$G$291,Schedule!$F$11,Schedule!$I$87:$I$291,"I")),(SUMIFS(Schedule!Q$87:Q$291,Schedule!$K$87:$K$291,Embank,Schedule!P$87:P$291,E$10,Schedule!O$87:O$291,D12,Schedule!$G$87:$G$291,Schedule!$F$9,Schedule!$I$87:$I$291,"")+SUMIFS(Schedule!Q$87:Q$291,Schedule!$K$87:$K$291,Embank,Schedule!P$87:P$291,E$10,Schedule!O$87:O$291,D12,Schedule!$G$87:$G$291,Schedule!$F$9,Schedule!$I$87:$I$291,"I"))+(SUMIFS(Schedule!Q$87:Q$291,Schedule!$K$87:$K$291,Embank,Schedule!P$87:P$291,E$10,Schedule!O$87:O$291,D12,Schedule!$G$87:$G$291,Schedule!$F$10,Schedule!$I$87:$I$291,"")+SUMIFS(Schedule!Q$87:Q$291,Schedule!$K$87:$K$291,Embank,Schedule!P$87:P$291,E$10,Schedule!O$87:O$291,D12,Schedule!$G$87:$G$291,Schedule!$F$10,Schedule!$I$87:$I$291,"I"))+(SUMIFS(Schedule!Q$87:Q$291,Schedule!$K$87:$K$291,Embank,Schedule!P$87:P$291,E$10,Schedule!O$87:O$291,D12,Schedule!$G$87:$G$291,Schedule!$F$11,Schedule!$I$87:$I$291,"")+SUMIFS(Schedule!Q$87:Q$291,Schedule!$K$87:$K$291,Embank,Schedule!P$87:P$291,E$10,Schedule!O$87:O$291,D12,Schedule!$G$87:$G$291,Schedule!$F$11,Schedule!$I$87:$I$291,"I"))+(SUMIFS(Schedule!Q$87:Q$291,Schedule!$K$87:$K$291,Embank,Schedule!P$87:P$291,E$10,Schedule!O$87:O$291,D12,Schedule!$G$87:$G$291,Schedule!$F$8,Schedule!$I$87:$I$291,"")+SUMIFS(Schedule!Q$87:Q$291,Schedule!$K$87:$K$291,Embank,Schedule!P$87:P$291,E$10,Schedule!O$87:O$291,D12,Schedule!$G$87:$G$291,Schedule!$F$8,Schedule!$I$87:$I$291,"I"))))</f>
        <v>0</v>
      </c>
      <c r="G12" s="302">
        <v>3</v>
      </c>
      <c r="H12" s="285"/>
      <c r="I12" s="286">
        <f>IF($C$3="",(SUMIFS(Schedule!T$87:T$291,Schedule!$K$87:$K$291,Embank,Schedule!S$87:S$291,H$10,Schedule!R$87:R$291,G12,Schedule!$G$87:$G$291,Schedule!$F$9,Schedule!$I$87:$I$291,"")+SUMIFS(Schedule!T$87:T$291,Schedule!$K$87:$K$291,Embank,Schedule!S$87:S$291,H$10,Schedule!R$87:R$291,G12,Schedule!$G$87:$G$291,Schedule!$F$9,Schedule!$I$87:$I$291,"I"))+(SUMIFS(Schedule!T$87:T$291,Schedule!$K$87:$K$291,Embank,Schedule!S$87:S$291,H$10,Schedule!R$87:R$291,G12,Schedule!$G$87:$G$291,Schedule!$F$10,Schedule!$I$87:$I$291,"")+SUMIFS(Schedule!T$87:T$291,Schedule!$K$87:$K$291,Embank,Schedule!S$87:S$291,H$10,Schedule!R$87:R$291,G12,Schedule!$G$87:$G$291,Schedule!$F$10,Schedule!$I$87:$I$291,"I"))+(SUMIFS(Schedule!T$87:T$291,Schedule!$K$87:$K$291,Embank,Schedule!S$87:S$291,H$10,Schedule!R$87:R$291,G12,Schedule!$G$87:$G$291,Schedule!$F$11,Schedule!$I$87:$I$291,"")+SUMIFS(Schedule!T$87:T$291,Schedule!$K$87:$K$291,Embank,Schedule!S$87:S$291,H$10,Schedule!R$87:R$291,G12,Schedule!$G$87:$G$291,Schedule!$F$11,Schedule!$I$87:$I$291,"I")),IF($C$3='Sum Res'!$S$5,(SUMIFS(Schedule!T$87:T$291,Schedule!$K$87:$K$291,Embank,Schedule!S$87:S$291,H$10,Schedule!R$87:R$291,G12,Schedule!$G$87:$G$291,Schedule!$F$9,Schedule!$I$87:$I$291,"")+SUMIFS(Schedule!T$87:T$291,Schedule!$K$87:$K$291,Embank,Schedule!S$87:S$291,H$10,Schedule!R$87:R$291,G12,Schedule!$G$87:$G$291,Schedule!$F$9,Schedule!$I$87:$I$291,"I"))+(SUMIFS(Schedule!T$87:T$291,Schedule!$K$87:$K$291,Embank,Schedule!S$87:S$291,H$10,Schedule!R$87:R$291,G12,Schedule!$G$87:$G$291,Schedule!$F$10,Schedule!$I$87:$I$291,"")+SUMIFS(Schedule!T$87:T$291,Schedule!$K$87:$K$291,Embank,Schedule!S$87:S$291,H$10,Schedule!R$87:R$291,G12,Schedule!$G$87:$G$291,Schedule!$F$10,Schedule!$I$87:$I$291,"I"))+(SUMIFS(Schedule!T$87:T$291,Schedule!$K$87:$K$291,Embank,Schedule!S$87:S$291,H$10,Schedule!R$87:R$291,G12,Schedule!$G$87:$G$291,Schedule!$F$11,Schedule!$I$87:$I$291,"")+SUMIFS(Schedule!T$87:T$291,Schedule!$K$87:$K$291,Embank,Schedule!S$87:S$291,H$10,Schedule!R$87:R$291,G12,Schedule!$G$87:$G$291,Schedule!$F$11,Schedule!$I$87:$I$291,"I")),(SUMIFS(Schedule!T$87:T$291,Schedule!$K$87:$K$291,Embank,Schedule!S$87:S$291,H$10,Schedule!R$87:R$291,G12,Schedule!$G$87:$G$291,Schedule!$F$9,Schedule!$I$87:$I$291,"")+SUMIFS(Schedule!T$87:T$291,Schedule!$K$87:$K$291,Embank,Schedule!S$87:S$291,H$10,Schedule!R$87:R$291,G12,Schedule!$G$87:$G$291,Schedule!$F$9,Schedule!$I$87:$I$291,"I"))+(SUMIFS(Schedule!T$87:T$291,Schedule!$K$87:$K$291,Embank,Schedule!S$87:S$291,H$10,Schedule!R$87:R$291,G12,Schedule!$G$87:$G$291,Schedule!$F$10,Schedule!$I$87:$I$291,"")+SUMIFS(Schedule!T$87:T$291,Schedule!$K$87:$K$291,Embank,Schedule!S$87:S$291,H$10,Schedule!R$87:R$291,G12,Schedule!$G$87:$G$291,Schedule!$F$10,Schedule!$I$87:$I$291,"I"))+(SUMIFS(Schedule!T$87:T$291,Schedule!$K$87:$K$291,Embank,Schedule!S$87:S$291,H$10,Schedule!R$87:R$291,G12,Schedule!$G$87:$G$291,Schedule!$F$11,Schedule!$I$87:$I$291,"")+SUMIFS(Schedule!T$87:T$291,Schedule!$K$87:$K$291,Embank,Schedule!S$87:S$291,H$10,Schedule!R$87:R$291,G12,Schedule!$G$87:$G$291,Schedule!$F$11,Schedule!$I$87:$I$291,"I"))+(SUMIFS(Schedule!T$87:T$291,Schedule!$K$87:$K$291,Embank,Schedule!S$87:S$291,H$10,Schedule!R$87:R$291,G12,Schedule!$G$87:$G$291,Schedule!$F$8,Schedule!$I$87:$I$291,"")+SUMIFS(Schedule!T$87:T$291,Schedule!$K$87:$K$291,Embank,Schedule!S$87:S$291,H$10,Schedule!R$87:R$291,G12,Schedule!$G$87:$G$291,Schedule!$F$8,Schedule!$I$87:$I$291,"I"))))</f>
        <v>0</v>
      </c>
      <c r="J12" s="302">
        <v>3</v>
      </c>
      <c r="K12" s="285"/>
      <c r="L12" s="286">
        <f>IF($C$3="",(SUMIFS(Schedule!W$87:W$291,Schedule!$K$87:$K$291,Embank,Schedule!V$87:V$291,K$10,Schedule!U$87:U$291,J12,Schedule!$G$87:$G$291,Schedule!$F$9,Schedule!$I$87:$I$291,"")+SUMIFS(Schedule!W$87:W$291,Schedule!$K$87:$K$291,Embank,Schedule!V$87:V$291,K$10,Schedule!U$87:U$291,J12,Schedule!$G$87:$G$291,Schedule!$F$9,Schedule!$I$87:$I$291,"I"))+(SUMIFS(Schedule!W$87:W$291,Schedule!$K$87:$K$291,Embank,Schedule!V$87:V$291,K$10,Schedule!U$87:U$291,J12,Schedule!$G$87:$G$291,Schedule!$F$10,Schedule!$I$87:$I$291,"")+SUMIFS(Schedule!W$87:W$291,Schedule!$K$87:$K$291,Embank,Schedule!V$87:V$291,K$10,Schedule!U$87:U$291,J12,Schedule!$G$87:$G$291,Schedule!$F$10,Schedule!$I$87:$I$291,"I"))+(SUMIFS(Schedule!W$87:W$291,Schedule!$K$87:$K$291,Embank,Schedule!V$87:V$291,K$10,Schedule!U$87:U$291,J12,Schedule!$G$87:$G$291,Schedule!$F$11,Schedule!$I$87:$I$291,"")+SUMIFS(Schedule!W$87:W$291,Schedule!$K$87:$K$291,Embank,Schedule!V$87:V$291,K$10,Schedule!U$87:U$291,J12,Schedule!$G$87:$G$291,Schedule!$F$11,Schedule!$I$87:$I$291,"I")),IF($C$3='Sum Res'!$S$5,(SUMIFS(Schedule!W$87:W$291,Schedule!$K$87:$K$291,Embank,Schedule!V$87:V$291,K$10,Schedule!U$87:U$291,J12,Schedule!$G$87:$G$291,Schedule!$F$9,Schedule!$I$87:$I$291,"")+SUMIFS(Schedule!W$87:W$291,Schedule!$K$87:$K$291,Embank,Schedule!V$87:V$291,K$10,Schedule!U$87:U$291,J12,Schedule!$G$87:$G$291,Schedule!$F$9,Schedule!$I$87:$I$291,"I"))+(SUMIFS(Schedule!W$87:W$291,Schedule!$K$87:$K$291,Embank,Schedule!V$87:V$291,K$10,Schedule!U$87:U$291,J12,Schedule!$G$87:$G$291,Schedule!$F$10,Schedule!$I$87:$I$291,"")+SUMIFS(Schedule!W$87:W$291,Schedule!$K$87:$K$291,Embank,Schedule!V$87:V$291,K$10,Schedule!U$87:U$291,J12,Schedule!$G$87:$G$291,Schedule!$F$10,Schedule!$I$87:$I$291,"I"))+(SUMIFS(Schedule!W$87:W$291,Schedule!$K$87:$K$291,Embank,Schedule!V$87:V$291,K$10,Schedule!U$87:U$291,J12,Schedule!$G$87:$G$291,Schedule!$F$11,Schedule!$I$87:$I$291,"")+SUMIFS(Schedule!W$87:W$291,Schedule!$K$87:$K$291,Embank,Schedule!V$87:V$291,K$10,Schedule!U$87:U$291,J12,Schedule!$G$87:$G$291,Schedule!$F$11,Schedule!$I$87:$I$291,"I")),(SUMIFS(Schedule!W$87:W$291,Schedule!$K$87:$K$291,Embank,Schedule!V$87:V$291,K$10,Schedule!U$87:U$291,J12,Schedule!$G$87:$G$291,Schedule!$F$9,Schedule!$I$87:$I$291,"")+SUMIFS(Schedule!W$87:W$291,Schedule!$K$87:$K$291,Embank,Schedule!V$87:V$291,K$10,Schedule!U$87:U$291,J12,Schedule!$G$87:$G$291,Schedule!$F$9,Schedule!$I$87:$I$291,"I"))+(SUMIFS(Schedule!W$87:W$291,Schedule!$K$87:$K$291,Embank,Schedule!V$87:V$291,K$10,Schedule!U$87:U$291,J12,Schedule!$G$87:$G$291,Schedule!$F$10,Schedule!$I$87:$I$291,"")+SUMIFS(Schedule!W$87:W$291,Schedule!$K$87:$K$291,Embank,Schedule!V$87:V$291,K$10,Schedule!U$87:U$291,J12,Schedule!$G$87:$G$291,Schedule!$F$10,Schedule!$I$87:$I$291,"I"))+(SUMIFS(Schedule!W$87:W$291,Schedule!$K$87:$K$291,Embank,Schedule!V$87:V$291,K$10,Schedule!U$87:U$291,J12,Schedule!$G$87:$G$291,Schedule!$F$11,Schedule!$I$87:$I$291,"")+SUMIFS(Schedule!W$87:W$291,Schedule!$K$87:$K$291,Embank,Schedule!V$87:V$291,K$10,Schedule!U$87:U$291,J12,Schedule!$G$87:$G$291,Schedule!$F$11,Schedule!$I$87:$I$291,"I"))+(SUMIFS(Schedule!W$87:W$291,Schedule!$K$87:$K$291,Embank,Schedule!V$87:V$291,K$10,Schedule!U$87:U$291,J12,Schedule!$G$87:$G$291,Schedule!$F$8,Schedule!$I$87:$I$291,"")+SUMIFS(Schedule!W$87:W$291,Schedule!$K$87:$K$291,Embank,Schedule!V$87:V$291,K$10,Schedule!U$87:U$291,J12,Schedule!$G$87:$G$291,Schedule!$F$8,Schedule!$I$87:$I$291,"I"))))</f>
        <v>0</v>
      </c>
      <c r="M12" s="302">
        <v>3</v>
      </c>
      <c r="N12" s="285"/>
      <c r="O12" s="286">
        <f>IF($C$3="",(SUMIFS(Schedule!Z$87:Z$291,Schedule!$K$87:$K$291,Embank,Schedule!Y$87:Y$291,N$10,Schedule!X$87:X$291,M12,Schedule!$G$87:$G$291,Schedule!$F$9,Schedule!$I$87:$I$291,"")+SUMIFS(Schedule!Z$87:Z$291,Schedule!$K$87:$K$291,Embank,Schedule!Y$87:Y$291,N$10,Schedule!X$87:X$291,M12,Schedule!$G$87:$G$291,Schedule!$F$9,Schedule!$I$87:$I$291,"I"))+(SUMIFS(Schedule!Z$87:Z$291,Schedule!$K$87:$K$291,Embank,Schedule!Y$87:Y$291,N$10,Schedule!X$87:X$291,M12,Schedule!$G$87:$G$291,Schedule!$F$10,Schedule!$I$87:$I$291,"")+SUMIFS(Schedule!Z$87:Z$291,Schedule!$K$87:$K$291,Embank,Schedule!Y$87:Y$291,N$10,Schedule!X$87:X$291,M12,Schedule!$G$87:$G$291,Schedule!$F$10,Schedule!$I$87:$I$291,"I"))+(SUMIFS(Schedule!Z$87:Z$291,Schedule!$K$87:$K$291,Embank,Schedule!Y$87:Y$291,N$10,Schedule!X$87:X$291,M12,Schedule!$G$87:$G$291,Schedule!$F$11,Schedule!$I$87:$I$291,"")+SUMIFS(Schedule!Z$87:Z$291,Schedule!$K$87:$K$291,Embank,Schedule!Y$87:Y$291,N$10,Schedule!X$87:X$291,M12,Schedule!$G$87:$G$291,Schedule!$F$11,Schedule!$I$87:$I$291,"I")),IF($C$3='Sum Res'!$S$5,(SUMIFS(Schedule!Z$87:Z$291,Schedule!$K$87:$K$291,Embank,Schedule!Y$87:Y$291,N$10,Schedule!X$87:X$291,M12,Schedule!$G$87:$G$291,Schedule!$F$9,Schedule!$I$87:$I$291,"")+SUMIFS(Schedule!Z$87:Z$291,Schedule!$K$87:$K$291,Embank,Schedule!Y$87:Y$291,N$10,Schedule!X$87:X$291,M12,Schedule!$G$87:$G$291,Schedule!$F$9,Schedule!$I$87:$I$291,"I"))+(SUMIFS(Schedule!Z$87:Z$291,Schedule!$K$87:$K$291,Embank,Schedule!Y$87:Y$291,N$10,Schedule!X$87:X$291,M12,Schedule!$G$87:$G$291,Schedule!$F$10,Schedule!$I$87:$I$291,"")+SUMIFS(Schedule!Z$87:Z$291,Schedule!$K$87:$K$291,Embank,Schedule!Y$87:Y$291,N$10,Schedule!X$87:X$291,M12,Schedule!$G$87:$G$291,Schedule!$F$10,Schedule!$I$87:$I$291,"I"))+(SUMIFS(Schedule!Z$87:Z$291,Schedule!$K$87:$K$291,Embank,Schedule!Y$87:Y$291,N$10,Schedule!X$87:X$291,M12,Schedule!$G$87:$G$291,Schedule!$F$11,Schedule!$I$87:$I$291,"")+SUMIFS(Schedule!Z$87:Z$291,Schedule!$K$87:$K$291,Embank,Schedule!Y$87:Y$291,N$10,Schedule!X$87:X$291,M12,Schedule!$G$87:$G$291,Schedule!$F$11,Schedule!$I$87:$I$291,"I")),(SUMIFS(Schedule!Z$87:Z$291,Schedule!$K$87:$K$291,Embank,Schedule!Y$87:Y$291,N$10,Schedule!X$87:X$291,M12,Schedule!$G$87:$G$291,Schedule!$F$9,Schedule!$I$87:$I$291,"")+SUMIFS(Schedule!Z$87:Z$291,Schedule!$K$87:$K$291,Embank,Schedule!Y$87:Y$291,N$10,Schedule!X$87:X$291,M12,Schedule!$G$87:$G$291,Schedule!$F$9,Schedule!$I$87:$I$291,"I"))+(SUMIFS(Schedule!Z$87:Z$291,Schedule!$K$87:$K$291,Embank,Schedule!Y$87:Y$291,N$10,Schedule!X$87:X$291,M12,Schedule!$G$87:$G$291,Schedule!$F$10,Schedule!$I$87:$I$291,"")+SUMIFS(Schedule!Z$87:Z$291,Schedule!$K$87:$K$291,Embank,Schedule!Y$87:Y$291,N$10,Schedule!X$87:X$291,M12,Schedule!$G$87:$G$291,Schedule!$F$10,Schedule!$I$87:$I$291,"I"))+(SUMIFS(Schedule!Z$87:Z$291,Schedule!$K$87:$K$291,Embank,Schedule!Y$87:Y$291,N$10,Schedule!X$87:X$291,M12,Schedule!$G$87:$G$291,Schedule!$F$11,Schedule!$I$87:$I$291,"")+SUMIFS(Schedule!Z$87:Z$291,Schedule!$K$87:$K$291,Embank,Schedule!Y$87:Y$291,N$10,Schedule!X$87:X$291,M12,Schedule!$G$87:$G$291,Schedule!$F$11,Schedule!$I$87:$I$291,"I"))+(SUMIFS(Schedule!Z$87:Z$291,Schedule!$K$87:$K$291,Embank,Schedule!Y$87:Y$291,N$10,Schedule!X$87:X$291,M12,Schedule!$G$87:$G$291,Schedule!$F$8,Schedule!$I$87:$I$291,"")+SUMIFS(Schedule!Z$87:Z$291,Schedule!$K$87:$K$291,Embank,Schedule!Y$87:Y$291,N$10,Schedule!X$87:X$291,M12,Schedule!$G$87:$G$291,Schedule!$F$8,Schedule!$I$87:$I$291,"I"))))</f>
        <v>0</v>
      </c>
      <c r="P12" s="302">
        <v>3</v>
      </c>
      <c r="Q12" s="285"/>
      <c r="R12" s="286">
        <f>IF($C$3="",(SUMIFS(Schedule!AC$87:AC$291,Schedule!$K$87:$K$291,Embank,Schedule!AB$87:AB$291,Q$10,Schedule!AA$87:AA$291,P12,Schedule!$G$87:$G$291,Schedule!$F$9,Schedule!$I$87:$I$291,"")+SUMIFS(Schedule!AC$87:AC$291,Schedule!$K$87:$K$291,Embank,Schedule!AB$87:AB$291,Q$10,Schedule!AA$87:AA$291,P12,Schedule!$G$87:$G$291,Schedule!$F$9,Schedule!$I$87:$I$291,"I"))+(SUMIFS(Schedule!AC$87:AC$291,Schedule!$K$87:$K$291,Embank,Schedule!AB$87:AB$291,Q$10,Schedule!AA$87:AA$291,P12,Schedule!$G$87:$G$291,Schedule!$F$10,Schedule!$I$87:$I$291,"")+SUMIFS(Schedule!AC$87:AC$291,Schedule!$K$87:$K$291,Embank,Schedule!AB$87:AB$291,Q$10,Schedule!AA$87:AA$291,P12,Schedule!$G$87:$G$291,Schedule!$F$10,Schedule!$I$87:$I$291,"I"))+(SUMIFS(Schedule!AC$87:AC$291,Schedule!$K$87:$K$291,Embank,Schedule!AB$87:AB$291,Q$10,Schedule!AA$87:AA$291,P12,Schedule!$G$87:$G$291,Schedule!$F$11,Schedule!$I$87:$I$291,"")+SUMIFS(Schedule!AC$87:AC$291,Schedule!$K$87:$K$291,Embank,Schedule!AB$87:AB$291,Q$10,Schedule!AA$87:AA$291,P12,Schedule!$G$87:$G$291,Schedule!$F$11,Schedule!$I$87:$I$291,"I")),IF($C$3='Sum Res'!$S$5,(SUMIFS(Schedule!AC$87:AC$291,Schedule!$K$87:$K$291,Embank,Schedule!AB$87:AB$291,Q$10,Schedule!AA$87:AA$291,P12,Schedule!$G$87:$G$291,Schedule!$F$9,Schedule!$I$87:$I$291,"")+SUMIFS(Schedule!AC$87:AC$291,Schedule!$K$87:$K$291,Embank,Schedule!AB$87:AB$291,Q$10,Schedule!AA$87:AA$291,P12,Schedule!$G$87:$G$291,Schedule!$F$9,Schedule!$I$87:$I$291,"I"))+(SUMIFS(Schedule!AC$87:AC$291,Schedule!$K$87:$K$291,Embank,Schedule!AB$87:AB$291,Q$10,Schedule!AA$87:AA$291,P12,Schedule!$G$87:$G$291,Schedule!$F$10,Schedule!$I$87:$I$291,"")+SUMIFS(Schedule!AC$87:AC$291,Schedule!$K$87:$K$291,Embank,Schedule!AB$87:AB$291,Q$10,Schedule!AA$87:AA$291,P12,Schedule!$G$87:$G$291,Schedule!$F$10,Schedule!$I$87:$I$291,"I"))+(SUMIFS(Schedule!AC$87:AC$291,Schedule!$K$87:$K$291,Embank,Schedule!AB$87:AB$291,Q$10,Schedule!AA$87:AA$291,P12,Schedule!$G$87:$G$291,Schedule!$F$11,Schedule!$I$87:$I$291,"")+SUMIFS(Schedule!AC$87:AC$291,Schedule!$K$87:$K$291,Embank,Schedule!AB$87:AB$291,Q$10,Schedule!AA$87:AA$291,P12,Schedule!$G$87:$G$291,Schedule!$F$11,Schedule!$I$87:$I$291,"I")),(SUMIFS(Schedule!AC$87:AC$291,Schedule!$K$87:$K$291,Embank,Schedule!AB$87:AB$291,Q$10,Schedule!AA$87:AA$291,P12,Schedule!$G$87:$G$291,Schedule!$F$9,Schedule!$I$87:$I$291,"")+SUMIFS(Schedule!AC$87:AC$291,Schedule!$K$87:$K$291,Embank,Schedule!AB$87:AB$291,Q$10,Schedule!AA$87:AA$291,P12,Schedule!$G$87:$G$291,Schedule!$F$9,Schedule!$I$87:$I$291,"I"))+(SUMIFS(Schedule!AC$87:AC$291,Schedule!$K$87:$K$291,Embank,Schedule!AB$87:AB$291,Q$10,Schedule!AA$87:AA$291,P12,Schedule!$G$87:$G$291,Schedule!$F$10,Schedule!$I$87:$I$291,"")+SUMIFS(Schedule!AC$87:AC$291,Schedule!$K$87:$K$291,Embank,Schedule!AB$87:AB$291,Q$10,Schedule!AA$87:AA$291,P12,Schedule!$G$87:$G$291,Schedule!$F$10,Schedule!$I$87:$I$291,"I"))+(SUMIFS(Schedule!AC$87:AC$291,Schedule!$K$87:$K$291,Embank,Schedule!AB$87:AB$291,Q$10,Schedule!AA$87:AA$291,P12,Schedule!$G$87:$G$291,Schedule!$F$11,Schedule!$I$87:$I$291,"")+SUMIFS(Schedule!AC$87:AC$291,Schedule!$K$87:$K$291,Embank,Schedule!AB$87:AB$291,Q$10,Schedule!AA$87:AA$291,P12,Schedule!$G$87:$G$291,Schedule!$F$11,Schedule!$I$87:$I$291,"I"))+(SUMIFS(Schedule!AC$87:AC$291,Schedule!$K$87:$K$291,Embank,Schedule!AB$87:AB$291,Q$10,Schedule!AA$87:AA$291,P12,Schedule!$G$87:$G$291,Schedule!$F$8,Schedule!$I$87:$I$291,"")+SUMIFS(Schedule!AC$87:AC$291,Schedule!$K$87:$K$291,Embank,Schedule!AB$87:AB$291,Q$10,Schedule!AA$87:AA$291,P12,Schedule!$G$87:$G$291,Schedule!$F$8,Schedule!$I$87:$I$291,"I"))))</f>
        <v>0</v>
      </c>
      <c r="S12" s="302">
        <v>3</v>
      </c>
      <c r="T12" s="285"/>
      <c r="U12" s="286">
        <f>IF($C$3="",(SUMIFS(Schedule!AF$87:AF$291,Schedule!$K$87:$K$291,Embank,Schedule!AE$87:AE$291,T$10,Schedule!AD$87:AD$291,S12,Schedule!$G$87:$G$291,Schedule!$F$9,Schedule!$I$87:$I$291,"")+SUMIFS(Schedule!AF$87:AF$291,Schedule!$K$87:$K$291,Embank,Schedule!AE$87:AE$291,T$10,Schedule!AD$87:AD$291,S12,Schedule!$G$87:$G$291,Schedule!$F$9,Schedule!$I$87:$I$291,"I"))+(SUMIFS(Schedule!AF$87:AF$291,Schedule!$K$87:$K$291,Embank,Schedule!AE$87:AE$291,T$10,Schedule!AD$87:AD$291,S12,Schedule!$G$87:$G$291,Schedule!$F$10,Schedule!$I$87:$I$291,"")+SUMIFS(Schedule!AF$87:AF$291,Schedule!$K$87:$K$291,Embank,Schedule!AE$87:AE$291,T$10,Schedule!AD$87:AD$291,S12,Schedule!$G$87:$G$291,Schedule!$F$10,Schedule!$I$87:$I$291,"I"))+(SUMIFS(Schedule!AF$87:AF$291,Schedule!$K$87:$K$291,Embank,Schedule!AE$87:AE$291,T$10,Schedule!AD$87:AD$291,S12,Schedule!$G$87:$G$291,Schedule!$F$11,Schedule!$I$87:$I$291,"")+SUMIFS(Schedule!AF$87:AF$291,Schedule!$K$87:$K$291,Embank,Schedule!AE$87:AE$291,T$10,Schedule!AD$87:AD$291,S12,Schedule!$G$87:$G$291,Schedule!$F$11,Schedule!$I$87:$I$291,"I")),IF($C$3='Sum Res'!$S$5,(SUMIFS(Schedule!AF$87:AF$291,Schedule!$K$87:$K$291,Embank,Schedule!AE$87:AE$291,T$10,Schedule!AD$87:AD$291,S12,Schedule!$G$87:$G$291,Schedule!$F$9,Schedule!$I$87:$I$291,"")+SUMIFS(Schedule!AF$87:AF$291,Schedule!$K$87:$K$291,Embank,Schedule!AE$87:AE$291,T$10,Schedule!AD$87:AD$291,S12,Schedule!$G$87:$G$291,Schedule!$F$9,Schedule!$I$87:$I$291,"I"))+(SUMIFS(Schedule!AF$87:AF$291,Schedule!$K$87:$K$291,Embank,Schedule!AE$87:AE$291,T$10,Schedule!AD$87:AD$291,S12,Schedule!$G$87:$G$291,Schedule!$F$10,Schedule!$I$87:$I$291,"")+SUMIFS(Schedule!AF$87:AF$291,Schedule!$K$87:$K$291,Embank,Schedule!AE$87:AE$291,T$10,Schedule!AD$87:AD$291,S12,Schedule!$G$87:$G$291,Schedule!$F$10,Schedule!$I$87:$I$291,"I"))+(SUMIFS(Schedule!AF$87:AF$291,Schedule!$K$87:$K$291,Embank,Schedule!AE$87:AE$291,T$10,Schedule!AD$87:AD$291,S12,Schedule!$G$87:$G$291,Schedule!$F$11,Schedule!$I$87:$I$291,"")+SUMIFS(Schedule!AF$87:AF$291,Schedule!$K$87:$K$291,Embank,Schedule!AE$87:AE$291,T$10,Schedule!AD$87:AD$291,S12,Schedule!$G$87:$G$291,Schedule!$F$11,Schedule!$I$87:$I$291,"I")),(SUMIFS(Schedule!AF$87:AF$291,Schedule!$K$87:$K$291,Embank,Schedule!AE$87:AE$291,T$10,Schedule!AD$87:AD$291,S12,Schedule!$G$87:$G$291,Schedule!$F$9,Schedule!$I$87:$I$291,"")+SUMIFS(Schedule!AF$87:AF$291,Schedule!$K$87:$K$291,Embank,Schedule!AE$87:AE$291,T$10,Schedule!AD$87:AD$291,S12,Schedule!$G$87:$G$291,Schedule!$F$9,Schedule!$I$87:$I$291,"I"))+(SUMIFS(Schedule!AF$87:AF$291,Schedule!$K$87:$K$291,Embank,Schedule!AE$87:AE$291,T$10,Schedule!AD$87:AD$291,S12,Schedule!$G$87:$G$291,Schedule!$F$10,Schedule!$I$87:$I$291,"")+SUMIFS(Schedule!AF$87:AF$291,Schedule!$K$87:$K$291,Embank,Schedule!AE$87:AE$291,T$10,Schedule!AD$87:AD$291,S12,Schedule!$G$87:$G$291,Schedule!$F$10,Schedule!$I$87:$I$291,"I"))+(SUMIFS(Schedule!AF$87:AF$291,Schedule!$K$87:$K$291,Embank,Schedule!AE$87:AE$291,T$10,Schedule!AD$87:AD$291,S12,Schedule!$G$87:$G$291,Schedule!$F$11,Schedule!$I$87:$I$291,"")+SUMIFS(Schedule!AF$87:AF$291,Schedule!$K$87:$K$291,Embank,Schedule!AE$87:AE$291,T$10,Schedule!AD$87:AD$291,S12,Schedule!$G$87:$G$291,Schedule!$F$11,Schedule!$I$87:$I$291,"I"))+(SUMIFS(Schedule!AF$87:AF$291,Schedule!$K$87:$K$291,Embank,Schedule!AE$87:AE$291,T$10,Schedule!AD$87:AD$291,S12,Schedule!$G$87:$G$291,Schedule!$F$8,Schedule!$I$87:$I$291,"")+SUMIFS(Schedule!AF$87:AF$291,Schedule!$K$87:$K$291,Embank,Schedule!AE$87:AE$291,T$10,Schedule!AD$87:AD$291,S12,Schedule!$G$87:$G$291,Schedule!$F$8,Schedule!$I$87:$I$291,"I"))))</f>
        <v>0</v>
      </c>
      <c r="V12" s="302">
        <v>3</v>
      </c>
      <c r="W12" s="285"/>
      <c r="X12" s="286">
        <f>IF($C$3="",(SUMIFS(Schedule!AI$87:AI$291,Schedule!$K$87:$K$291,Embank,Schedule!AH$87:AH$291,W$10,Schedule!AG$87:AG$291,V12,Schedule!$G$87:$G$291,Schedule!$F$9,Schedule!$I$87:$I$291,"")+SUMIFS(Schedule!AI$87:AI$291,Schedule!$K$87:$K$291,Embank,Schedule!AH$87:AH$291,W$10,Schedule!AG$87:AG$291,V12,Schedule!$G$87:$G$291,Schedule!$F$9,Schedule!$I$87:$I$291,"I"))+(SUMIFS(Schedule!AI$87:AI$291,Schedule!$K$87:$K$291,Embank,Schedule!AH$87:AH$291,W$10,Schedule!AG$87:AG$291,V12,Schedule!$G$87:$G$291,Schedule!$F$10,Schedule!$I$87:$I$291,"")+SUMIFS(Schedule!AI$87:AI$291,Schedule!$K$87:$K$291,Embank,Schedule!AH$87:AH$291,W$10,Schedule!AG$87:AG$291,V12,Schedule!$G$87:$G$291,Schedule!$F$10,Schedule!$I$87:$I$291,"I"))+(SUMIFS(Schedule!AI$87:AI$291,Schedule!$K$87:$K$291,Embank,Schedule!AH$87:AH$291,W$10,Schedule!AG$87:AG$291,V12,Schedule!$G$87:$G$291,Schedule!$F$11,Schedule!$I$87:$I$291,"")+SUMIFS(Schedule!AI$87:AI$291,Schedule!$K$87:$K$291,Embank,Schedule!AH$87:AH$291,W$10,Schedule!AG$87:AG$291,V12,Schedule!$G$87:$G$291,Schedule!$F$11,Schedule!$I$87:$I$291,"I")),IF($C$3='Sum Res'!$S$5,(SUMIFS(Schedule!AI$87:AI$291,Schedule!$K$87:$K$291,Embank,Schedule!AH$87:AH$291,W$10,Schedule!AG$87:AG$291,V12,Schedule!$G$87:$G$291,Schedule!$F$9,Schedule!$I$87:$I$291,"")+SUMIFS(Schedule!AI$87:AI$291,Schedule!$K$87:$K$291,Embank,Schedule!AH$87:AH$291,W$10,Schedule!AG$87:AG$291,V12,Schedule!$G$87:$G$291,Schedule!$F$9,Schedule!$I$87:$I$291,"I"))+(SUMIFS(Schedule!AI$87:AI$291,Schedule!$K$87:$K$291,Embank,Schedule!AH$87:AH$291,W$10,Schedule!AG$87:AG$291,V12,Schedule!$G$87:$G$291,Schedule!$F$10,Schedule!$I$87:$I$291,"")+SUMIFS(Schedule!AI$87:AI$291,Schedule!$K$87:$K$291,Embank,Schedule!AH$87:AH$291,W$10,Schedule!AG$87:AG$291,V12,Schedule!$G$87:$G$291,Schedule!$F$10,Schedule!$I$87:$I$291,"I"))+(SUMIFS(Schedule!AI$87:AI$291,Schedule!$K$87:$K$291,Embank,Schedule!AH$87:AH$291,W$10,Schedule!AG$87:AG$291,V12,Schedule!$G$87:$G$291,Schedule!$F$11,Schedule!$I$87:$I$291,"")+SUMIFS(Schedule!AI$87:AI$291,Schedule!$K$87:$K$291,Embank,Schedule!AH$87:AH$291,W$10,Schedule!AG$87:AG$291,V12,Schedule!$G$87:$G$291,Schedule!$F$11,Schedule!$I$87:$I$291,"I")),(SUMIFS(Schedule!AI$87:AI$291,Schedule!$K$87:$K$291,Embank,Schedule!AH$87:AH$291,W$10,Schedule!AG$87:AG$291,V12,Schedule!$G$87:$G$291,Schedule!$F$9,Schedule!$I$87:$I$291,"")+SUMIFS(Schedule!AI$87:AI$291,Schedule!$K$87:$K$291,Embank,Schedule!AH$87:AH$291,W$10,Schedule!AG$87:AG$291,V12,Schedule!$G$87:$G$291,Schedule!$F$9,Schedule!$I$87:$I$291,"I"))+(SUMIFS(Schedule!AI$87:AI$291,Schedule!$K$87:$K$291,Embank,Schedule!AH$87:AH$291,W$10,Schedule!AG$87:AG$291,V12,Schedule!$G$87:$G$291,Schedule!$F$10,Schedule!$I$87:$I$291,"")+SUMIFS(Schedule!AI$87:AI$291,Schedule!$K$87:$K$291,Embank,Schedule!AH$87:AH$291,W$10,Schedule!AG$87:AG$291,V12,Schedule!$G$87:$G$291,Schedule!$F$10,Schedule!$I$87:$I$291,"I"))+(SUMIFS(Schedule!AI$87:AI$291,Schedule!$K$87:$K$291,Embank,Schedule!AH$87:AH$291,W$10,Schedule!AG$87:AG$291,V12,Schedule!$G$87:$G$291,Schedule!$F$11,Schedule!$I$87:$I$291,"")+SUMIFS(Schedule!AI$87:AI$291,Schedule!$K$87:$K$291,Embank,Schedule!AH$87:AH$291,W$10,Schedule!AG$87:AG$291,V12,Schedule!$G$87:$G$291,Schedule!$F$11,Schedule!$I$87:$I$291,"I"))+(SUMIFS(Schedule!AI$87:AI$291,Schedule!$K$87:$K$291,Embank,Schedule!AH$87:AH$291,W$10,Schedule!AG$87:AG$291,V12,Schedule!$G$87:$G$291,Schedule!$F$8,Schedule!$I$87:$I$291,"")+SUMIFS(Schedule!AI$87:AI$291,Schedule!$K$87:$K$291,Embank,Schedule!AH$87:AH$291,W$10,Schedule!AG$87:AG$291,V12,Schedule!$G$87:$G$291,Schedule!$F$8,Schedule!$I$87:$I$291,"I"))))</f>
        <v>0</v>
      </c>
      <c r="Y12" s="302">
        <v>3</v>
      </c>
      <c r="Z12" s="285"/>
      <c r="AA12" s="286">
        <f>IF($C$3="",(SUMIFS(Schedule!AL$87:AL$291,Schedule!$K$87:$K$291,Embank,Schedule!AK$87:AK$291,Z$10,Schedule!AJ$87:AJ$291,Y12,Schedule!$G$87:$G$291,Schedule!$F$9,Schedule!$I$87:$I$291,"")+SUMIFS(Schedule!AL$87:AL$291,Schedule!$K$87:$K$291,Embank,Schedule!AK$87:AK$291,Z$10,Schedule!AJ$87:AJ$291,Y12,Schedule!$G$87:$G$291,Schedule!$F$9,Schedule!$I$87:$I$291,"I"))+(SUMIFS(Schedule!AL$87:AL$291,Schedule!$K$87:$K$291,Embank,Schedule!AK$87:AK$291,Z$10,Schedule!AJ$87:AJ$291,Y12,Schedule!$G$87:$G$291,Schedule!$F$10,Schedule!$I$87:$I$291,"")+SUMIFS(Schedule!AL$87:AL$291,Schedule!$K$87:$K$291,Embank,Schedule!AK$87:AK$291,Z$10,Schedule!AJ$87:AJ$291,Y12,Schedule!$G$87:$G$291,Schedule!$F$10,Schedule!$I$87:$I$291,"I"))+(SUMIFS(Schedule!AL$87:AL$291,Schedule!$K$87:$K$291,Embank,Schedule!AK$87:AK$291,Z$10,Schedule!AJ$87:AJ$291,Y12,Schedule!$G$87:$G$291,Schedule!$F$11,Schedule!$I$87:$I$291,"")+SUMIFS(Schedule!AL$87:AL$291,Schedule!$K$87:$K$291,Embank,Schedule!AK$87:AK$291,Z$10,Schedule!AJ$87:AJ$291,Y12,Schedule!$G$87:$G$291,Schedule!$F$11,Schedule!$I$87:$I$291,"I")),IF($C$3='Sum Res'!$S$5,(SUMIFS(Schedule!AL$87:AL$291,Schedule!$K$87:$K$291,Embank,Schedule!AK$87:AK$291,Z$10,Schedule!AJ$87:AJ$291,Y12,Schedule!$G$87:$G$291,Schedule!$F$9,Schedule!$I$87:$I$291,"")+SUMIFS(Schedule!AL$87:AL$291,Schedule!$K$87:$K$291,Embank,Schedule!AK$87:AK$291,Z$10,Schedule!AJ$87:AJ$291,Y12,Schedule!$G$87:$G$291,Schedule!$F$9,Schedule!$I$87:$I$291,"I"))+(SUMIFS(Schedule!AL$87:AL$291,Schedule!$K$87:$K$291,Embank,Schedule!AK$87:AK$291,Z$10,Schedule!AJ$87:AJ$291,Y12,Schedule!$G$87:$G$291,Schedule!$F$10,Schedule!$I$87:$I$291,"")+SUMIFS(Schedule!AL$87:AL$291,Schedule!$K$87:$K$291,Embank,Schedule!AK$87:AK$291,Z$10,Schedule!AJ$87:AJ$291,Y12,Schedule!$G$87:$G$291,Schedule!$F$10,Schedule!$I$87:$I$291,"I"))+(SUMIFS(Schedule!AL$87:AL$291,Schedule!$K$87:$K$291,Embank,Schedule!AK$87:AK$291,Z$10,Schedule!AJ$87:AJ$291,Y12,Schedule!$G$87:$G$291,Schedule!$F$11,Schedule!$I$87:$I$291,"")+SUMIFS(Schedule!AL$87:AL$291,Schedule!$K$87:$K$291,Embank,Schedule!AK$87:AK$291,Z$10,Schedule!AJ$87:AJ$291,Y12,Schedule!$G$87:$G$291,Schedule!$F$11,Schedule!$I$87:$I$291,"I")),(SUMIFS(Schedule!AL$87:AL$291,Schedule!$K$87:$K$291,Embank,Schedule!AK$87:AK$291,Z$10,Schedule!AJ$87:AJ$291,Y12,Schedule!$G$87:$G$291,Schedule!$F$9,Schedule!$I$87:$I$291,"")+SUMIFS(Schedule!AL$87:AL$291,Schedule!$K$87:$K$291,Embank,Schedule!AK$87:AK$291,Z$10,Schedule!AJ$87:AJ$291,Y12,Schedule!$G$87:$G$291,Schedule!$F$9,Schedule!$I$87:$I$291,"I"))+(SUMIFS(Schedule!AL$87:AL$291,Schedule!$K$87:$K$291,Embank,Schedule!AK$87:AK$291,Z$10,Schedule!AJ$87:AJ$291,Y12,Schedule!$G$87:$G$291,Schedule!$F$10,Schedule!$I$87:$I$291,"")+SUMIFS(Schedule!AL$87:AL$291,Schedule!$K$87:$K$291,Embank,Schedule!AK$87:AK$291,Z$10,Schedule!AJ$87:AJ$291,Y12,Schedule!$G$87:$G$291,Schedule!$F$10,Schedule!$I$87:$I$291,"I"))+(SUMIFS(Schedule!AL$87:AL$291,Schedule!$K$87:$K$291,Embank,Schedule!AK$87:AK$291,Z$10,Schedule!AJ$87:AJ$291,Y12,Schedule!$G$87:$G$291,Schedule!$F$11,Schedule!$I$87:$I$291,"")+SUMIFS(Schedule!AL$87:AL$291,Schedule!$K$87:$K$291,Embank,Schedule!AK$87:AK$291,Z$10,Schedule!AJ$87:AJ$291,Y12,Schedule!$G$87:$G$291,Schedule!$F$11,Schedule!$I$87:$I$291,"I"))+(SUMIFS(Schedule!AL$87:AL$291,Schedule!$K$87:$K$291,Embank,Schedule!AK$87:AK$291,Z$10,Schedule!AJ$87:AJ$291,Y12,Schedule!$G$87:$G$291,Schedule!$F$8,Schedule!$I$87:$I$291,"")+SUMIFS(Schedule!AL$87:AL$291,Schedule!$K$87:$K$291,Embank,Schedule!AK$87:AK$291,Z$10,Schedule!AJ$87:AJ$291,Y12,Schedule!$G$87:$G$291,Schedule!$F$8,Schedule!$I$87:$I$291,"I"))))</f>
        <v>0</v>
      </c>
      <c r="AB12" s="302">
        <v>3</v>
      </c>
      <c r="AC12" s="285"/>
      <c r="AD12" s="286">
        <f>IF($C$3="",(SUMIFS(Schedule!AO$87:AO$291,Schedule!$K$87:$K$291,Embank,Schedule!AN$87:AN$291,AC$10,Schedule!AM$87:AM$291,AB12,Schedule!$G$87:$G$291,Schedule!$F$9,Schedule!$I$87:$I$291,"")+SUMIFS(Schedule!AO$87:AO$291,Schedule!$K$87:$K$291,Embank,Schedule!AN$87:AN$291,AC$10,Schedule!AM$87:AM$291,AB12,Schedule!$G$87:$G$291,Schedule!$F$9,Schedule!$I$87:$I$291,"I"))+(SUMIFS(Schedule!AO$87:AO$291,Schedule!$K$87:$K$291,Embank,Schedule!AN$87:AN$291,AC$10,Schedule!AM$87:AM$291,AB12,Schedule!$G$87:$G$291,Schedule!$F$10,Schedule!$I$87:$I$291,"")+SUMIFS(Schedule!AO$87:AO$291,Schedule!$K$87:$K$291,Embank,Schedule!AN$87:AN$291,AC$10,Schedule!AM$87:AM$291,AB12,Schedule!$G$87:$G$291,Schedule!$F$10,Schedule!$I$87:$I$291,"I"))+(SUMIFS(Schedule!AO$87:AO$291,Schedule!$K$87:$K$291,Embank,Schedule!AN$87:AN$291,AC$10,Schedule!AM$87:AM$291,AB12,Schedule!$G$87:$G$291,Schedule!$F$11,Schedule!$I$87:$I$291,"")+SUMIFS(Schedule!AO$87:AO$291,Schedule!$K$87:$K$291,Embank,Schedule!AN$87:AN$291,AC$10,Schedule!AM$87:AM$291,AB12,Schedule!$G$87:$G$291,Schedule!$F$11,Schedule!$I$87:$I$291,"I")),IF($C$3='Sum Res'!$S$5,(SUMIFS(Schedule!AO$87:AO$291,Schedule!$K$87:$K$291,Embank,Schedule!AN$87:AN$291,AC$10,Schedule!AM$87:AM$291,AB12,Schedule!$G$87:$G$291,Schedule!$F$9,Schedule!$I$87:$I$291,"")+SUMIFS(Schedule!AO$87:AO$291,Schedule!$K$87:$K$291,Embank,Schedule!AN$87:AN$291,AC$10,Schedule!AM$87:AM$291,AB12,Schedule!$G$87:$G$291,Schedule!$F$9,Schedule!$I$87:$I$291,"I"))+(SUMIFS(Schedule!AO$87:AO$291,Schedule!$K$87:$K$291,Embank,Schedule!AN$87:AN$291,AC$10,Schedule!AM$87:AM$291,AB12,Schedule!$G$87:$G$291,Schedule!$F$10,Schedule!$I$87:$I$291,"")+SUMIFS(Schedule!AO$87:AO$291,Schedule!$K$87:$K$291,Embank,Schedule!AN$87:AN$291,AC$10,Schedule!AM$87:AM$291,AB12,Schedule!$G$87:$G$291,Schedule!$F$10,Schedule!$I$87:$I$291,"I"))+(SUMIFS(Schedule!AO$87:AO$291,Schedule!$K$87:$K$291,Embank,Schedule!AN$87:AN$291,AC$10,Schedule!AM$87:AM$291,AB12,Schedule!$G$87:$G$291,Schedule!$F$11,Schedule!$I$87:$I$291,"")+SUMIFS(Schedule!AO$87:AO$291,Schedule!$K$87:$K$291,Embank,Schedule!AN$87:AN$291,AC$10,Schedule!AM$87:AM$291,AB12,Schedule!$G$87:$G$291,Schedule!$F$11,Schedule!$I$87:$I$291,"I")),(SUMIFS(Schedule!AO$87:AO$291,Schedule!$K$87:$K$291,Embank,Schedule!AN$87:AN$291,AC$10,Schedule!AM$87:AM$291,AB12,Schedule!$G$87:$G$291,Schedule!$F$9,Schedule!$I$87:$I$291,"")+SUMIFS(Schedule!AO$87:AO$291,Schedule!$K$87:$K$291,Embank,Schedule!AN$87:AN$291,AC$10,Schedule!AM$87:AM$291,AB12,Schedule!$G$87:$G$291,Schedule!$F$9,Schedule!$I$87:$I$291,"I"))+(SUMIFS(Schedule!AO$87:AO$291,Schedule!$K$87:$K$291,Embank,Schedule!AN$87:AN$291,AC$10,Schedule!AM$87:AM$291,AB12,Schedule!$G$87:$G$291,Schedule!$F$10,Schedule!$I$87:$I$291,"")+SUMIFS(Schedule!AO$87:AO$291,Schedule!$K$87:$K$291,Embank,Schedule!AN$87:AN$291,AC$10,Schedule!AM$87:AM$291,AB12,Schedule!$G$87:$G$291,Schedule!$F$10,Schedule!$I$87:$I$291,"I"))+(SUMIFS(Schedule!AO$87:AO$291,Schedule!$K$87:$K$291,Embank,Schedule!AN$87:AN$291,AC$10,Schedule!AM$87:AM$291,AB12,Schedule!$G$87:$G$291,Schedule!$F$11,Schedule!$I$87:$I$291,"")+SUMIFS(Schedule!AO$87:AO$291,Schedule!$K$87:$K$291,Embank,Schedule!AN$87:AN$291,AC$10,Schedule!AM$87:AM$291,AB12,Schedule!$G$87:$G$291,Schedule!$F$11,Schedule!$I$87:$I$291,"I"))+(SUMIFS(Schedule!AO$87:AO$291,Schedule!$K$87:$K$291,Embank,Schedule!AN$87:AN$291,AC$10,Schedule!AM$87:AM$291,AB12,Schedule!$G$87:$G$291,Schedule!$F$8,Schedule!$I$87:$I$291,"")+SUMIFS(Schedule!AO$87:AO$291,Schedule!$K$87:$K$291,Embank,Schedule!AN$87:AN$291,AC$10,Schedule!AM$87:AM$291,AB12,Schedule!$G$87:$G$291,Schedule!$F$8,Schedule!$I$87:$I$291,"I"))))</f>
        <v>0</v>
      </c>
      <c r="AE12" s="287">
        <f t="shared" si="2"/>
        <v>0</v>
      </c>
      <c r="AF12" s="288">
        <f t="shared" si="3"/>
        <v>0</v>
      </c>
      <c r="AI12" s="177" t="b">
        <f>WallType=Embank</f>
        <v>0</v>
      </c>
      <c r="AJ12" s="177" t="s">
        <v>155</v>
      </c>
    </row>
    <row r="13" spans="1:38" ht="15" x14ac:dyDescent="0.2">
      <c r="B13" s="580"/>
      <c r="C13" s="583"/>
      <c r="D13" s="300">
        <v>4</v>
      </c>
      <c r="E13" s="301"/>
      <c r="F13" s="281">
        <f>IF($C$3="",(SUMIFS(Schedule!Q$87:Q$291,Schedule!$K$87:$K$291,Embank,Schedule!P$87:P$291,E$10,Schedule!O$87:O$291,D13,Schedule!$G$87:$G$291,Schedule!$F$9,Schedule!$I$87:$I$291,"")+SUMIFS(Schedule!Q$87:Q$291,Schedule!$K$87:$K$291,Embank,Schedule!P$87:P$291,E$10,Schedule!O$87:O$291,D13,Schedule!$G$87:$G$291,Schedule!$F$9,Schedule!$I$87:$I$291,"I"))+(SUMIFS(Schedule!Q$87:Q$291,Schedule!$K$87:$K$291,Embank,Schedule!P$87:P$291,E$10,Schedule!O$87:O$291,D13,Schedule!$G$87:$G$291,Schedule!$F$10,Schedule!$I$87:$I$291,"")+SUMIFS(Schedule!Q$87:Q$291,Schedule!$K$87:$K$291,Embank,Schedule!P$87:P$291,E$10,Schedule!O$87:O$291,D13,Schedule!$G$87:$G$291,Schedule!$F$10,Schedule!$I$87:$I$291,"I"))+(SUMIFS(Schedule!Q$87:Q$291,Schedule!$K$87:$K$291,Embank,Schedule!P$87:P$291,E$10,Schedule!O$87:O$291,D13,Schedule!$G$87:$G$291,Schedule!$F$11,Schedule!$I$87:$I$291,"")+SUMIFS(Schedule!Q$87:Q$291,Schedule!$K$87:$K$291,Embank,Schedule!P$87:P$291,E$10,Schedule!O$87:O$291,D13,Schedule!$G$87:$G$291,Schedule!$F$11,Schedule!$I$87:$I$291,"I")),IF($C$3='Sum Res'!$S$5,(SUMIFS(Schedule!Q$87:Q$291,Schedule!$K$87:$K$291,Embank,Schedule!P$87:P$291,E$10,Schedule!O$87:O$291,D13,Schedule!$G$87:$G$291,Schedule!$F$9,Schedule!$I$87:$I$291,"")+SUMIFS(Schedule!Q$87:Q$291,Schedule!$K$87:$K$291,Embank,Schedule!P$87:P$291,E$10,Schedule!O$87:O$291,D13,Schedule!$G$87:$G$291,Schedule!$F$9,Schedule!$I$87:$I$291,"I"))+(SUMIFS(Schedule!Q$87:Q$291,Schedule!$K$87:$K$291,Embank,Schedule!P$87:P$291,E$10,Schedule!O$87:O$291,D13,Schedule!$G$87:$G$291,Schedule!$F$10,Schedule!$I$87:$I$291,"")+SUMIFS(Schedule!Q$87:Q$291,Schedule!$K$87:$K$291,Embank,Schedule!P$87:P$291,E$10,Schedule!O$87:O$291,D13,Schedule!$G$87:$G$291,Schedule!$F$10,Schedule!$I$87:$I$291,"I"))+(SUMIFS(Schedule!Q$87:Q$291,Schedule!$K$87:$K$291,Embank,Schedule!P$87:P$291,E$10,Schedule!O$87:O$291,D13,Schedule!$G$87:$G$291,Schedule!$F$11,Schedule!$I$87:$I$291,"")+SUMIFS(Schedule!Q$87:Q$291,Schedule!$K$87:$K$291,Embank,Schedule!P$87:P$291,E$10,Schedule!O$87:O$291,D13,Schedule!$G$87:$G$291,Schedule!$F$11,Schedule!$I$87:$I$291,"I")),(SUMIFS(Schedule!Q$87:Q$291,Schedule!$K$87:$K$291,Embank,Schedule!P$87:P$291,E$10,Schedule!O$87:O$291,D13,Schedule!$G$87:$G$291,Schedule!$F$9,Schedule!$I$87:$I$291,"")+SUMIFS(Schedule!Q$87:Q$291,Schedule!$K$87:$K$291,Embank,Schedule!P$87:P$291,E$10,Schedule!O$87:O$291,D13,Schedule!$G$87:$G$291,Schedule!$F$9,Schedule!$I$87:$I$291,"I"))+(SUMIFS(Schedule!Q$87:Q$291,Schedule!$K$87:$K$291,Embank,Schedule!P$87:P$291,E$10,Schedule!O$87:O$291,D13,Schedule!$G$87:$G$291,Schedule!$F$10,Schedule!$I$87:$I$291,"")+SUMIFS(Schedule!Q$87:Q$291,Schedule!$K$87:$K$291,Embank,Schedule!P$87:P$291,E$10,Schedule!O$87:O$291,D13,Schedule!$G$87:$G$291,Schedule!$F$10,Schedule!$I$87:$I$291,"I"))+(SUMIFS(Schedule!Q$87:Q$291,Schedule!$K$87:$K$291,Embank,Schedule!P$87:P$291,E$10,Schedule!O$87:O$291,D13,Schedule!$G$87:$G$291,Schedule!$F$11,Schedule!$I$87:$I$291,"")+SUMIFS(Schedule!Q$87:Q$291,Schedule!$K$87:$K$291,Embank,Schedule!P$87:P$291,E$10,Schedule!O$87:O$291,D13,Schedule!$G$87:$G$291,Schedule!$F$11,Schedule!$I$87:$I$291,"I"))+(SUMIFS(Schedule!Q$87:Q$291,Schedule!$K$87:$K$291,Embank,Schedule!P$87:P$291,E$10,Schedule!O$87:O$291,D13,Schedule!$G$87:$G$291,Schedule!$F$8,Schedule!$I$87:$I$291,"")+SUMIFS(Schedule!Q$87:Q$291,Schedule!$K$87:$K$291,Embank,Schedule!P$87:P$291,E$10,Schedule!O$87:O$291,D13,Schedule!$G$87:$G$291,Schedule!$F$8,Schedule!$I$87:$I$291,"I"))))</f>
        <v>0</v>
      </c>
      <c r="G13" s="300">
        <v>4</v>
      </c>
      <c r="H13" s="301"/>
      <c r="I13" s="281">
        <f>IF($C$3="",(SUMIFS(Schedule!T$87:T$291,Schedule!$K$87:$K$291,Embank,Schedule!S$87:S$291,H$10,Schedule!R$87:R$291,G13,Schedule!$G$87:$G$291,Schedule!$F$9,Schedule!$I$87:$I$291,"")+SUMIFS(Schedule!T$87:T$291,Schedule!$K$87:$K$291,Embank,Schedule!S$87:S$291,H$10,Schedule!R$87:R$291,G13,Schedule!$G$87:$G$291,Schedule!$F$9,Schedule!$I$87:$I$291,"I"))+(SUMIFS(Schedule!T$87:T$291,Schedule!$K$87:$K$291,Embank,Schedule!S$87:S$291,H$10,Schedule!R$87:R$291,G13,Schedule!$G$87:$G$291,Schedule!$F$10,Schedule!$I$87:$I$291,"")+SUMIFS(Schedule!T$87:T$291,Schedule!$K$87:$K$291,Embank,Schedule!S$87:S$291,H$10,Schedule!R$87:R$291,G13,Schedule!$G$87:$G$291,Schedule!$F$10,Schedule!$I$87:$I$291,"I"))+(SUMIFS(Schedule!T$87:T$291,Schedule!$K$87:$K$291,Embank,Schedule!S$87:S$291,H$10,Schedule!R$87:R$291,G13,Schedule!$G$87:$G$291,Schedule!$F$11,Schedule!$I$87:$I$291,"")+SUMIFS(Schedule!T$87:T$291,Schedule!$K$87:$K$291,Embank,Schedule!S$87:S$291,H$10,Schedule!R$87:R$291,G13,Schedule!$G$87:$G$291,Schedule!$F$11,Schedule!$I$87:$I$291,"I")),IF($C$3='Sum Res'!$S$5,(SUMIFS(Schedule!T$87:T$291,Schedule!$K$87:$K$291,Embank,Schedule!S$87:S$291,H$10,Schedule!R$87:R$291,G13,Schedule!$G$87:$G$291,Schedule!$F$9,Schedule!$I$87:$I$291,"")+SUMIFS(Schedule!T$87:T$291,Schedule!$K$87:$K$291,Embank,Schedule!S$87:S$291,H$10,Schedule!R$87:R$291,G13,Schedule!$G$87:$G$291,Schedule!$F$9,Schedule!$I$87:$I$291,"I"))+(SUMIFS(Schedule!T$87:T$291,Schedule!$K$87:$K$291,Embank,Schedule!S$87:S$291,H$10,Schedule!R$87:R$291,G13,Schedule!$G$87:$G$291,Schedule!$F$10,Schedule!$I$87:$I$291,"")+SUMIFS(Schedule!T$87:T$291,Schedule!$K$87:$K$291,Embank,Schedule!S$87:S$291,H$10,Schedule!R$87:R$291,G13,Schedule!$G$87:$G$291,Schedule!$F$10,Schedule!$I$87:$I$291,"I"))+(SUMIFS(Schedule!T$87:T$291,Schedule!$K$87:$K$291,Embank,Schedule!S$87:S$291,H$10,Schedule!R$87:R$291,G13,Schedule!$G$87:$G$291,Schedule!$F$11,Schedule!$I$87:$I$291,"")+SUMIFS(Schedule!T$87:T$291,Schedule!$K$87:$K$291,Embank,Schedule!S$87:S$291,H$10,Schedule!R$87:R$291,G13,Schedule!$G$87:$G$291,Schedule!$F$11,Schedule!$I$87:$I$291,"I")),(SUMIFS(Schedule!T$87:T$291,Schedule!$K$87:$K$291,Embank,Schedule!S$87:S$291,H$10,Schedule!R$87:R$291,G13,Schedule!$G$87:$G$291,Schedule!$F$9,Schedule!$I$87:$I$291,"")+SUMIFS(Schedule!T$87:T$291,Schedule!$K$87:$K$291,Embank,Schedule!S$87:S$291,H$10,Schedule!R$87:R$291,G13,Schedule!$G$87:$G$291,Schedule!$F$9,Schedule!$I$87:$I$291,"I"))+(SUMIFS(Schedule!T$87:T$291,Schedule!$K$87:$K$291,Embank,Schedule!S$87:S$291,H$10,Schedule!R$87:R$291,G13,Schedule!$G$87:$G$291,Schedule!$F$10,Schedule!$I$87:$I$291,"")+SUMIFS(Schedule!T$87:T$291,Schedule!$K$87:$K$291,Embank,Schedule!S$87:S$291,H$10,Schedule!R$87:R$291,G13,Schedule!$G$87:$G$291,Schedule!$F$10,Schedule!$I$87:$I$291,"I"))+(SUMIFS(Schedule!T$87:T$291,Schedule!$K$87:$K$291,Embank,Schedule!S$87:S$291,H$10,Schedule!R$87:R$291,G13,Schedule!$G$87:$G$291,Schedule!$F$11,Schedule!$I$87:$I$291,"")+SUMIFS(Schedule!T$87:T$291,Schedule!$K$87:$K$291,Embank,Schedule!S$87:S$291,H$10,Schedule!R$87:R$291,G13,Schedule!$G$87:$G$291,Schedule!$F$11,Schedule!$I$87:$I$291,"I"))+(SUMIFS(Schedule!T$87:T$291,Schedule!$K$87:$K$291,Embank,Schedule!S$87:S$291,H$10,Schedule!R$87:R$291,G13,Schedule!$G$87:$G$291,Schedule!$F$8,Schedule!$I$87:$I$291,"")+SUMIFS(Schedule!T$87:T$291,Schedule!$K$87:$K$291,Embank,Schedule!S$87:S$291,H$10,Schedule!R$87:R$291,G13,Schedule!$G$87:$G$291,Schedule!$F$8,Schedule!$I$87:$I$291,"I"))))</f>
        <v>0</v>
      </c>
      <c r="J13" s="300">
        <v>4</v>
      </c>
      <c r="K13" s="301"/>
      <c r="L13" s="281">
        <f>IF($C$3="",(SUMIFS(Schedule!W$87:W$291,Schedule!$K$87:$K$291,Embank,Schedule!V$87:V$291,K$10,Schedule!U$87:U$291,J13,Schedule!$G$87:$G$291,Schedule!$F$9,Schedule!$I$87:$I$291,"")+SUMIFS(Schedule!W$87:W$291,Schedule!$K$87:$K$291,Embank,Schedule!V$87:V$291,K$10,Schedule!U$87:U$291,J13,Schedule!$G$87:$G$291,Schedule!$F$9,Schedule!$I$87:$I$291,"I"))+(SUMIFS(Schedule!W$87:W$291,Schedule!$K$87:$K$291,Embank,Schedule!V$87:V$291,K$10,Schedule!U$87:U$291,J13,Schedule!$G$87:$G$291,Schedule!$F$10,Schedule!$I$87:$I$291,"")+SUMIFS(Schedule!W$87:W$291,Schedule!$K$87:$K$291,Embank,Schedule!V$87:V$291,K$10,Schedule!U$87:U$291,J13,Schedule!$G$87:$G$291,Schedule!$F$10,Schedule!$I$87:$I$291,"I"))+(SUMIFS(Schedule!W$87:W$291,Schedule!$K$87:$K$291,Embank,Schedule!V$87:V$291,K$10,Schedule!U$87:U$291,J13,Schedule!$G$87:$G$291,Schedule!$F$11,Schedule!$I$87:$I$291,"")+SUMIFS(Schedule!W$87:W$291,Schedule!$K$87:$K$291,Embank,Schedule!V$87:V$291,K$10,Schedule!U$87:U$291,J13,Schedule!$G$87:$G$291,Schedule!$F$11,Schedule!$I$87:$I$291,"I")),IF($C$3='Sum Res'!$S$5,(SUMIFS(Schedule!W$87:W$291,Schedule!$K$87:$K$291,Embank,Schedule!V$87:V$291,K$10,Schedule!U$87:U$291,J13,Schedule!$G$87:$G$291,Schedule!$F$9,Schedule!$I$87:$I$291,"")+SUMIFS(Schedule!W$87:W$291,Schedule!$K$87:$K$291,Embank,Schedule!V$87:V$291,K$10,Schedule!U$87:U$291,J13,Schedule!$G$87:$G$291,Schedule!$F$9,Schedule!$I$87:$I$291,"I"))+(SUMIFS(Schedule!W$87:W$291,Schedule!$K$87:$K$291,Embank,Schedule!V$87:V$291,K$10,Schedule!U$87:U$291,J13,Schedule!$G$87:$G$291,Schedule!$F$10,Schedule!$I$87:$I$291,"")+SUMIFS(Schedule!W$87:W$291,Schedule!$K$87:$K$291,Embank,Schedule!V$87:V$291,K$10,Schedule!U$87:U$291,J13,Schedule!$G$87:$G$291,Schedule!$F$10,Schedule!$I$87:$I$291,"I"))+(SUMIFS(Schedule!W$87:W$291,Schedule!$K$87:$K$291,Embank,Schedule!V$87:V$291,K$10,Schedule!U$87:U$291,J13,Schedule!$G$87:$G$291,Schedule!$F$11,Schedule!$I$87:$I$291,"")+SUMIFS(Schedule!W$87:W$291,Schedule!$K$87:$K$291,Embank,Schedule!V$87:V$291,K$10,Schedule!U$87:U$291,J13,Schedule!$G$87:$G$291,Schedule!$F$11,Schedule!$I$87:$I$291,"I")),(SUMIFS(Schedule!W$87:W$291,Schedule!$K$87:$K$291,Embank,Schedule!V$87:V$291,K$10,Schedule!U$87:U$291,J13,Schedule!$G$87:$G$291,Schedule!$F$9,Schedule!$I$87:$I$291,"")+SUMIFS(Schedule!W$87:W$291,Schedule!$K$87:$K$291,Embank,Schedule!V$87:V$291,K$10,Schedule!U$87:U$291,J13,Schedule!$G$87:$G$291,Schedule!$F$9,Schedule!$I$87:$I$291,"I"))+(SUMIFS(Schedule!W$87:W$291,Schedule!$K$87:$K$291,Embank,Schedule!V$87:V$291,K$10,Schedule!U$87:U$291,J13,Schedule!$G$87:$G$291,Schedule!$F$10,Schedule!$I$87:$I$291,"")+SUMIFS(Schedule!W$87:W$291,Schedule!$K$87:$K$291,Embank,Schedule!V$87:V$291,K$10,Schedule!U$87:U$291,J13,Schedule!$G$87:$G$291,Schedule!$F$10,Schedule!$I$87:$I$291,"I"))+(SUMIFS(Schedule!W$87:W$291,Schedule!$K$87:$K$291,Embank,Schedule!V$87:V$291,K$10,Schedule!U$87:U$291,J13,Schedule!$G$87:$G$291,Schedule!$F$11,Schedule!$I$87:$I$291,"")+SUMIFS(Schedule!W$87:W$291,Schedule!$K$87:$K$291,Embank,Schedule!V$87:V$291,K$10,Schedule!U$87:U$291,J13,Schedule!$G$87:$G$291,Schedule!$F$11,Schedule!$I$87:$I$291,"I"))+(SUMIFS(Schedule!W$87:W$291,Schedule!$K$87:$K$291,Embank,Schedule!V$87:V$291,K$10,Schedule!U$87:U$291,J13,Schedule!$G$87:$G$291,Schedule!$F$8,Schedule!$I$87:$I$291,"")+SUMIFS(Schedule!W$87:W$291,Schedule!$K$87:$K$291,Embank,Schedule!V$87:V$291,K$10,Schedule!U$87:U$291,J13,Schedule!$G$87:$G$291,Schedule!$F$8,Schedule!$I$87:$I$291,"I"))))</f>
        <v>0</v>
      </c>
      <c r="M13" s="300">
        <v>4</v>
      </c>
      <c r="N13" s="301"/>
      <c r="O13" s="281">
        <f>IF($C$3="",(SUMIFS(Schedule!Z$87:Z$291,Schedule!$K$87:$K$291,Embank,Schedule!Y$87:Y$291,N$10,Schedule!X$87:X$291,M13,Schedule!$G$87:$G$291,Schedule!$F$9,Schedule!$I$87:$I$291,"")+SUMIFS(Schedule!Z$87:Z$291,Schedule!$K$87:$K$291,Embank,Schedule!Y$87:Y$291,N$10,Schedule!X$87:X$291,M13,Schedule!$G$87:$G$291,Schedule!$F$9,Schedule!$I$87:$I$291,"I"))+(SUMIFS(Schedule!Z$87:Z$291,Schedule!$K$87:$K$291,Embank,Schedule!Y$87:Y$291,N$10,Schedule!X$87:X$291,M13,Schedule!$G$87:$G$291,Schedule!$F$10,Schedule!$I$87:$I$291,"")+SUMIFS(Schedule!Z$87:Z$291,Schedule!$K$87:$K$291,Embank,Schedule!Y$87:Y$291,N$10,Schedule!X$87:X$291,M13,Schedule!$G$87:$G$291,Schedule!$F$10,Schedule!$I$87:$I$291,"I"))+(SUMIFS(Schedule!Z$87:Z$291,Schedule!$K$87:$K$291,Embank,Schedule!Y$87:Y$291,N$10,Schedule!X$87:X$291,M13,Schedule!$G$87:$G$291,Schedule!$F$11,Schedule!$I$87:$I$291,"")+SUMIFS(Schedule!Z$87:Z$291,Schedule!$K$87:$K$291,Embank,Schedule!Y$87:Y$291,N$10,Schedule!X$87:X$291,M13,Schedule!$G$87:$G$291,Schedule!$F$11,Schedule!$I$87:$I$291,"I")),IF($C$3='Sum Res'!$S$5,(SUMIFS(Schedule!Z$87:Z$291,Schedule!$K$87:$K$291,Embank,Schedule!Y$87:Y$291,N$10,Schedule!X$87:X$291,M13,Schedule!$G$87:$G$291,Schedule!$F$9,Schedule!$I$87:$I$291,"")+SUMIFS(Schedule!Z$87:Z$291,Schedule!$K$87:$K$291,Embank,Schedule!Y$87:Y$291,N$10,Schedule!X$87:X$291,M13,Schedule!$G$87:$G$291,Schedule!$F$9,Schedule!$I$87:$I$291,"I"))+(SUMIFS(Schedule!Z$87:Z$291,Schedule!$K$87:$K$291,Embank,Schedule!Y$87:Y$291,N$10,Schedule!X$87:X$291,M13,Schedule!$G$87:$G$291,Schedule!$F$10,Schedule!$I$87:$I$291,"")+SUMIFS(Schedule!Z$87:Z$291,Schedule!$K$87:$K$291,Embank,Schedule!Y$87:Y$291,N$10,Schedule!X$87:X$291,M13,Schedule!$G$87:$G$291,Schedule!$F$10,Schedule!$I$87:$I$291,"I"))+(SUMIFS(Schedule!Z$87:Z$291,Schedule!$K$87:$K$291,Embank,Schedule!Y$87:Y$291,N$10,Schedule!X$87:X$291,M13,Schedule!$G$87:$G$291,Schedule!$F$11,Schedule!$I$87:$I$291,"")+SUMIFS(Schedule!Z$87:Z$291,Schedule!$K$87:$K$291,Embank,Schedule!Y$87:Y$291,N$10,Schedule!X$87:X$291,M13,Schedule!$G$87:$G$291,Schedule!$F$11,Schedule!$I$87:$I$291,"I")),(SUMIFS(Schedule!Z$87:Z$291,Schedule!$K$87:$K$291,Embank,Schedule!Y$87:Y$291,N$10,Schedule!X$87:X$291,M13,Schedule!$G$87:$G$291,Schedule!$F$9,Schedule!$I$87:$I$291,"")+SUMIFS(Schedule!Z$87:Z$291,Schedule!$K$87:$K$291,Embank,Schedule!Y$87:Y$291,N$10,Schedule!X$87:X$291,M13,Schedule!$G$87:$G$291,Schedule!$F$9,Schedule!$I$87:$I$291,"I"))+(SUMIFS(Schedule!Z$87:Z$291,Schedule!$K$87:$K$291,Embank,Schedule!Y$87:Y$291,N$10,Schedule!X$87:X$291,M13,Schedule!$G$87:$G$291,Schedule!$F$10,Schedule!$I$87:$I$291,"")+SUMIFS(Schedule!Z$87:Z$291,Schedule!$K$87:$K$291,Embank,Schedule!Y$87:Y$291,N$10,Schedule!X$87:X$291,M13,Schedule!$G$87:$G$291,Schedule!$F$10,Schedule!$I$87:$I$291,"I"))+(SUMIFS(Schedule!Z$87:Z$291,Schedule!$K$87:$K$291,Embank,Schedule!Y$87:Y$291,N$10,Schedule!X$87:X$291,M13,Schedule!$G$87:$G$291,Schedule!$F$11,Schedule!$I$87:$I$291,"")+SUMIFS(Schedule!Z$87:Z$291,Schedule!$K$87:$K$291,Embank,Schedule!Y$87:Y$291,N$10,Schedule!X$87:X$291,M13,Schedule!$G$87:$G$291,Schedule!$F$11,Schedule!$I$87:$I$291,"I"))+(SUMIFS(Schedule!Z$87:Z$291,Schedule!$K$87:$K$291,Embank,Schedule!Y$87:Y$291,N$10,Schedule!X$87:X$291,M13,Schedule!$G$87:$G$291,Schedule!$F$8,Schedule!$I$87:$I$291,"")+SUMIFS(Schedule!Z$87:Z$291,Schedule!$K$87:$K$291,Embank,Schedule!Y$87:Y$291,N$10,Schedule!X$87:X$291,M13,Schedule!$G$87:$G$291,Schedule!$F$8,Schedule!$I$87:$I$291,"I"))))</f>
        <v>0</v>
      </c>
      <c r="P13" s="300">
        <v>4</v>
      </c>
      <c r="Q13" s="301"/>
      <c r="R13" s="281">
        <f>IF($C$3="",(SUMIFS(Schedule!AC$87:AC$291,Schedule!$K$87:$K$291,Embank,Schedule!AB$87:AB$291,Q$10,Schedule!AA$87:AA$291,P13,Schedule!$G$87:$G$291,Schedule!$F$9,Schedule!$I$87:$I$291,"")+SUMIFS(Schedule!AC$87:AC$291,Schedule!$K$87:$K$291,Embank,Schedule!AB$87:AB$291,Q$10,Schedule!AA$87:AA$291,P13,Schedule!$G$87:$G$291,Schedule!$F$9,Schedule!$I$87:$I$291,"I"))+(SUMIFS(Schedule!AC$87:AC$291,Schedule!$K$87:$K$291,Embank,Schedule!AB$87:AB$291,Q$10,Schedule!AA$87:AA$291,P13,Schedule!$G$87:$G$291,Schedule!$F$10,Schedule!$I$87:$I$291,"")+SUMIFS(Schedule!AC$87:AC$291,Schedule!$K$87:$K$291,Embank,Schedule!AB$87:AB$291,Q$10,Schedule!AA$87:AA$291,P13,Schedule!$G$87:$G$291,Schedule!$F$10,Schedule!$I$87:$I$291,"I"))+(SUMIFS(Schedule!AC$87:AC$291,Schedule!$K$87:$K$291,Embank,Schedule!AB$87:AB$291,Q$10,Schedule!AA$87:AA$291,P13,Schedule!$G$87:$G$291,Schedule!$F$11,Schedule!$I$87:$I$291,"")+SUMIFS(Schedule!AC$87:AC$291,Schedule!$K$87:$K$291,Embank,Schedule!AB$87:AB$291,Q$10,Schedule!AA$87:AA$291,P13,Schedule!$G$87:$G$291,Schedule!$F$11,Schedule!$I$87:$I$291,"I")),IF($C$3='Sum Res'!$S$5,(SUMIFS(Schedule!AC$87:AC$291,Schedule!$K$87:$K$291,Embank,Schedule!AB$87:AB$291,Q$10,Schedule!AA$87:AA$291,P13,Schedule!$G$87:$G$291,Schedule!$F$9,Schedule!$I$87:$I$291,"")+SUMIFS(Schedule!AC$87:AC$291,Schedule!$K$87:$K$291,Embank,Schedule!AB$87:AB$291,Q$10,Schedule!AA$87:AA$291,P13,Schedule!$G$87:$G$291,Schedule!$F$9,Schedule!$I$87:$I$291,"I"))+(SUMIFS(Schedule!AC$87:AC$291,Schedule!$K$87:$K$291,Embank,Schedule!AB$87:AB$291,Q$10,Schedule!AA$87:AA$291,P13,Schedule!$G$87:$G$291,Schedule!$F$10,Schedule!$I$87:$I$291,"")+SUMIFS(Schedule!AC$87:AC$291,Schedule!$K$87:$K$291,Embank,Schedule!AB$87:AB$291,Q$10,Schedule!AA$87:AA$291,P13,Schedule!$G$87:$G$291,Schedule!$F$10,Schedule!$I$87:$I$291,"I"))+(SUMIFS(Schedule!AC$87:AC$291,Schedule!$K$87:$K$291,Embank,Schedule!AB$87:AB$291,Q$10,Schedule!AA$87:AA$291,P13,Schedule!$G$87:$G$291,Schedule!$F$11,Schedule!$I$87:$I$291,"")+SUMIFS(Schedule!AC$87:AC$291,Schedule!$K$87:$K$291,Embank,Schedule!AB$87:AB$291,Q$10,Schedule!AA$87:AA$291,P13,Schedule!$G$87:$G$291,Schedule!$F$11,Schedule!$I$87:$I$291,"I")),(SUMIFS(Schedule!AC$87:AC$291,Schedule!$K$87:$K$291,Embank,Schedule!AB$87:AB$291,Q$10,Schedule!AA$87:AA$291,P13,Schedule!$G$87:$G$291,Schedule!$F$9,Schedule!$I$87:$I$291,"")+SUMIFS(Schedule!AC$87:AC$291,Schedule!$K$87:$K$291,Embank,Schedule!AB$87:AB$291,Q$10,Schedule!AA$87:AA$291,P13,Schedule!$G$87:$G$291,Schedule!$F$9,Schedule!$I$87:$I$291,"I"))+(SUMIFS(Schedule!AC$87:AC$291,Schedule!$K$87:$K$291,Embank,Schedule!AB$87:AB$291,Q$10,Schedule!AA$87:AA$291,P13,Schedule!$G$87:$G$291,Schedule!$F$10,Schedule!$I$87:$I$291,"")+SUMIFS(Schedule!AC$87:AC$291,Schedule!$K$87:$K$291,Embank,Schedule!AB$87:AB$291,Q$10,Schedule!AA$87:AA$291,P13,Schedule!$G$87:$G$291,Schedule!$F$10,Schedule!$I$87:$I$291,"I"))+(SUMIFS(Schedule!AC$87:AC$291,Schedule!$K$87:$K$291,Embank,Schedule!AB$87:AB$291,Q$10,Schedule!AA$87:AA$291,P13,Schedule!$G$87:$G$291,Schedule!$F$11,Schedule!$I$87:$I$291,"")+SUMIFS(Schedule!AC$87:AC$291,Schedule!$K$87:$K$291,Embank,Schedule!AB$87:AB$291,Q$10,Schedule!AA$87:AA$291,P13,Schedule!$G$87:$G$291,Schedule!$F$11,Schedule!$I$87:$I$291,"I"))+(SUMIFS(Schedule!AC$87:AC$291,Schedule!$K$87:$K$291,Embank,Schedule!AB$87:AB$291,Q$10,Schedule!AA$87:AA$291,P13,Schedule!$G$87:$G$291,Schedule!$F$8,Schedule!$I$87:$I$291,"")+SUMIFS(Schedule!AC$87:AC$291,Schedule!$K$87:$K$291,Embank,Schedule!AB$87:AB$291,Q$10,Schedule!AA$87:AA$291,P13,Schedule!$G$87:$G$291,Schedule!$F$8,Schedule!$I$87:$I$291,"I"))))</f>
        <v>0</v>
      </c>
      <c r="S13" s="300">
        <v>4</v>
      </c>
      <c r="T13" s="301"/>
      <c r="U13" s="281">
        <f>IF($C$3="",(SUMIFS(Schedule!AF$87:AF$291,Schedule!$K$87:$K$291,Embank,Schedule!AE$87:AE$291,T$10,Schedule!AD$87:AD$291,S13,Schedule!$G$87:$G$291,Schedule!$F$9,Schedule!$I$87:$I$291,"")+SUMIFS(Schedule!AF$87:AF$291,Schedule!$K$87:$K$291,Embank,Schedule!AE$87:AE$291,T$10,Schedule!AD$87:AD$291,S13,Schedule!$G$87:$G$291,Schedule!$F$9,Schedule!$I$87:$I$291,"I"))+(SUMIFS(Schedule!AF$87:AF$291,Schedule!$K$87:$K$291,Embank,Schedule!AE$87:AE$291,T$10,Schedule!AD$87:AD$291,S13,Schedule!$G$87:$G$291,Schedule!$F$10,Schedule!$I$87:$I$291,"")+SUMIFS(Schedule!AF$87:AF$291,Schedule!$K$87:$K$291,Embank,Schedule!AE$87:AE$291,T$10,Schedule!AD$87:AD$291,S13,Schedule!$G$87:$G$291,Schedule!$F$10,Schedule!$I$87:$I$291,"I"))+(SUMIFS(Schedule!AF$87:AF$291,Schedule!$K$87:$K$291,Embank,Schedule!AE$87:AE$291,T$10,Schedule!AD$87:AD$291,S13,Schedule!$G$87:$G$291,Schedule!$F$11,Schedule!$I$87:$I$291,"")+SUMIFS(Schedule!AF$87:AF$291,Schedule!$K$87:$K$291,Embank,Schedule!AE$87:AE$291,T$10,Schedule!AD$87:AD$291,S13,Schedule!$G$87:$G$291,Schedule!$F$11,Schedule!$I$87:$I$291,"I")),IF($C$3='Sum Res'!$S$5,(SUMIFS(Schedule!AF$87:AF$291,Schedule!$K$87:$K$291,Embank,Schedule!AE$87:AE$291,T$10,Schedule!AD$87:AD$291,S13,Schedule!$G$87:$G$291,Schedule!$F$9,Schedule!$I$87:$I$291,"")+SUMIFS(Schedule!AF$87:AF$291,Schedule!$K$87:$K$291,Embank,Schedule!AE$87:AE$291,T$10,Schedule!AD$87:AD$291,S13,Schedule!$G$87:$G$291,Schedule!$F$9,Schedule!$I$87:$I$291,"I"))+(SUMIFS(Schedule!AF$87:AF$291,Schedule!$K$87:$K$291,Embank,Schedule!AE$87:AE$291,T$10,Schedule!AD$87:AD$291,S13,Schedule!$G$87:$G$291,Schedule!$F$10,Schedule!$I$87:$I$291,"")+SUMIFS(Schedule!AF$87:AF$291,Schedule!$K$87:$K$291,Embank,Schedule!AE$87:AE$291,T$10,Schedule!AD$87:AD$291,S13,Schedule!$G$87:$G$291,Schedule!$F$10,Schedule!$I$87:$I$291,"I"))+(SUMIFS(Schedule!AF$87:AF$291,Schedule!$K$87:$K$291,Embank,Schedule!AE$87:AE$291,T$10,Schedule!AD$87:AD$291,S13,Schedule!$G$87:$G$291,Schedule!$F$11,Schedule!$I$87:$I$291,"")+SUMIFS(Schedule!AF$87:AF$291,Schedule!$K$87:$K$291,Embank,Schedule!AE$87:AE$291,T$10,Schedule!AD$87:AD$291,S13,Schedule!$G$87:$G$291,Schedule!$F$11,Schedule!$I$87:$I$291,"I")),(SUMIFS(Schedule!AF$87:AF$291,Schedule!$K$87:$K$291,Embank,Schedule!AE$87:AE$291,T$10,Schedule!AD$87:AD$291,S13,Schedule!$G$87:$G$291,Schedule!$F$9,Schedule!$I$87:$I$291,"")+SUMIFS(Schedule!AF$87:AF$291,Schedule!$K$87:$K$291,Embank,Schedule!AE$87:AE$291,T$10,Schedule!AD$87:AD$291,S13,Schedule!$G$87:$G$291,Schedule!$F$9,Schedule!$I$87:$I$291,"I"))+(SUMIFS(Schedule!AF$87:AF$291,Schedule!$K$87:$K$291,Embank,Schedule!AE$87:AE$291,T$10,Schedule!AD$87:AD$291,S13,Schedule!$G$87:$G$291,Schedule!$F$10,Schedule!$I$87:$I$291,"")+SUMIFS(Schedule!AF$87:AF$291,Schedule!$K$87:$K$291,Embank,Schedule!AE$87:AE$291,T$10,Schedule!AD$87:AD$291,S13,Schedule!$G$87:$G$291,Schedule!$F$10,Schedule!$I$87:$I$291,"I"))+(SUMIFS(Schedule!AF$87:AF$291,Schedule!$K$87:$K$291,Embank,Schedule!AE$87:AE$291,T$10,Schedule!AD$87:AD$291,S13,Schedule!$G$87:$G$291,Schedule!$F$11,Schedule!$I$87:$I$291,"")+SUMIFS(Schedule!AF$87:AF$291,Schedule!$K$87:$K$291,Embank,Schedule!AE$87:AE$291,T$10,Schedule!AD$87:AD$291,S13,Schedule!$G$87:$G$291,Schedule!$F$11,Schedule!$I$87:$I$291,"I"))+(SUMIFS(Schedule!AF$87:AF$291,Schedule!$K$87:$K$291,Embank,Schedule!AE$87:AE$291,T$10,Schedule!AD$87:AD$291,S13,Schedule!$G$87:$G$291,Schedule!$F$8,Schedule!$I$87:$I$291,"")+SUMIFS(Schedule!AF$87:AF$291,Schedule!$K$87:$K$291,Embank,Schedule!AE$87:AE$291,T$10,Schedule!AD$87:AD$291,S13,Schedule!$G$87:$G$291,Schedule!$F$8,Schedule!$I$87:$I$291,"I"))))</f>
        <v>0</v>
      </c>
      <c r="V13" s="300">
        <v>4</v>
      </c>
      <c r="W13" s="301"/>
      <c r="X13" s="281">
        <f>IF($C$3="",(SUMIFS(Schedule!AI$87:AI$291,Schedule!$K$87:$K$291,Embank,Schedule!AH$87:AH$291,W$10,Schedule!AG$87:AG$291,V13,Schedule!$G$87:$G$291,Schedule!$F$9,Schedule!$I$87:$I$291,"")+SUMIFS(Schedule!AI$87:AI$291,Schedule!$K$87:$K$291,Embank,Schedule!AH$87:AH$291,W$10,Schedule!AG$87:AG$291,V13,Schedule!$G$87:$G$291,Schedule!$F$9,Schedule!$I$87:$I$291,"I"))+(SUMIFS(Schedule!AI$87:AI$291,Schedule!$K$87:$K$291,Embank,Schedule!AH$87:AH$291,W$10,Schedule!AG$87:AG$291,V13,Schedule!$G$87:$G$291,Schedule!$F$10,Schedule!$I$87:$I$291,"")+SUMIFS(Schedule!AI$87:AI$291,Schedule!$K$87:$K$291,Embank,Schedule!AH$87:AH$291,W$10,Schedule!AG$87:AG$291,V13,Schedule!$G$87:$G$291,Schedule!$F$10,Schedule!$I$87:$I$291,"I"))+(SUMIFS(Schedule!AI$87:AI$291,Schedule!$K$87:$K$291,Embank,Schedule!AH$87:AH$291,W$10,Schedule!AG$87:AG$291,V13,Schedule!$G$87:$G$291,Schedule!$F$11,Schedule!$I$87:$I$291,"")+SUMIFS(Schedule!AI$87:AI$291,Schedule!$K$87:$K$291,Embank,Schedule!AH$87:AH$291,W$10,Schedule!AG$87:AG$291,V13,Schedule!$G$87:$G$291,Schedule!$F$11,Schedule!$I$87:$I$291,"I")),IF($C$3='Sum Res'!$S$5,(SUMIFS(Schedule!AI$87:AI$291,Schedule!$K$87:$K$291,Embank,Schedule!AH$87:AH$291,W$10,Schedule!AG$87:AG$291,V13,Schedule!$G$87:$G$291,Schedule!$F$9,Schedule!$I$87:$I$291,"")+SUMIFS(Schedule!AI$87:AI$291,Schedule!$K$87:$K$291,Embank,Schedule!AH$87:AH$291,W$10,Schedule!AG$87:AG$291,V13,Schedule!$G$87:$G$291,Schedule!$F$9,Schedule!$I$87:$I$291,"I"))+(SUMIFS(Schedule!AI$87:AI$291,Schedule!$K$87:$K$291,Embank,Schedule!AH$87:AH$291,W$10,Schedule!AG$87:AG$291,V13,Schedule!$G$87:$G$291,Schedule!$F$10,Schedule!$I$87:$I$291,"")+SUMIFS(Schedule!AI$87:AI$291,Schedule!$K$87:$K$291,Embank,Schedule!AH$87:AH$291,W$10,Schedule!AG$87:AG$291,V13,Schedule!$G$87:$G$291,Schedule!$F$10,Schedule!$I$87:$I$291,"I"))+(SUMIFS(Schedule!AI$87:AI$291,Schedule!$K$87:$K$291,Embank,Schedule!AH$87:AH$291,W$10,Schedule!AG$87:AG$291,V13,Schedule!$G$87:$G$291,Schedule!$F$11,Schedule!$I$87:$I$291,"")+SUMIFS(Schedule!AI$87:AI$291,Schedule!$K$87:$K$291,Embank,Schedule!AH$87:AH$291,W$10,Schedule!AG$87:AG$291,V13,Schedule!$G$87:$G$291,Schedule!$F$11,Schedule!$I$87:$I$291,"I")),(SUMIFS(Schedule!AI$87:AI$291,Schedule!$K$87:$K$291,Embank,Schedule!AH$87:AH$291,W$10,Schedule!AG$87:AG$291,V13,Schedule!$G$87:$G$291,Schedule!$F$9,Schedule!$I$87:$I$291,"")+SUMIFS(Schedule!AI$87:AI$291,Schedule!$K$87:$K$291,Embank,Schedule!AH$87:AH$291,W$10,Schedule!AG$87:AG$291,V13,Schedule!$G$87:$G$291,Schedule!$F$9,Schedule!$I$87:$I$291,"I"))+(SUMIFS(Schedule!AI$87:AI$291,Schedule!$K$87:$K$291,Embank,Schedule!AH$87:AH$291,W$10,Schedule!AG$87:AG$291,V13,Schedule!$G$87:$G$291,Schedule!$F$10,Schedule!$I$87:$I$291,"")+SUMIFS(Schedule!AI$87:AI$291,Schedule!$K$87:$K$291,Embank,Schedule!AH$87:AH$291,W$10,Schedule!AG$87:AG$291,V13,Schedule!$G$87:$G$291,Schedule!$F$10,Schedule!$I$87:$I$291,"I"))+(SUMIFS(Schedule!AI$87:AI$291,Schedule!$K$87:$K$291,Embank,Schedule!AH$87:AH$291,W$10,Schedule!AG$87:AG$291,V13,Schedule!$G$87:$G$291,Schedule!$F$11,Schedule!$I$87:$I$291,"")+SUMIFS(Schedule!AI$87:AI$291,Schedule!$K$87:$K$291,Embank,Schedule!AH$87:AH$291,W$10,Schedule!AG$87:AG$291,V13,Schedule!$G$87:$G$291,Schedule!$F$11,Schedule!$I$87:$I$291,"I"))+(SUMIFS(Schedule!AI$87:AI$291,Schedule!$K$87:$K$291,Embank,Schedule!AH$87:AH$291,W$10,Schedule!AG$87:AG$291,V13,Schedule!$G$87:$G$291,Schedule!$F$8,Schedule!$I$87:$I$291,"")+SUMIFS(Schedule!AI$87:AI$291,Schedule!$K$87:$K$291,Embank,Schedule!AH$87:AH$291,W$10,Schedule!AG$87:AG$291,V13,Schedule!$G$87:$G$291,Schedule!$F$8,Schedule!$I$87:$I$291,"I"))))</f>
        <v>0</v>
      </c>
      <c r="Y13" s="300">
        <v>4</v>
      </c>
      <c r="Z13" s="301"/>
      <c r="AA13" s="281">
        <f>IF($C$3="",(SUMIFS(Schedule!AL$87:AL$291,Schedule!$K$87:$K$291,Embank,Schedule!AK$87:AK$291,Z$10,Schedule!AJ$87:AJ$291,Y13,Schedule!$G$87:$G$291,Schedule!$F$9,Schedule!$I$87:$I$291,"")+SUMIFS(Schedule!AL$87:AL$291,Schedule!$K$87:$K$291,Embank,Schedule!AK$87:AK$291,Z$10,Schedule!AJ$87:AJ$291,Y13,Schedule!$G$87:$G$291,Schedule!$F$9,Schedule!$I$87:$I$291,"I"))+(SUMIFS(Schedule!AL$87:AL$291,Schedule!$K$87:$K$291,Embank,Schedule!AK$87:AK$291,Z$10,Schedule!AJ$87:AJ$291,Y13,Schedule!$G$87:$G$291,Schedule!$F$10,Schedule!$I$87:$I$291,"")+SUMIFS(Schedule!AL$87:AL$291,Schedule!$K$87:$K$291,Embank,Schedule!AK$87:AK$291,Z$10,Schedule!AJ$87:AJ$291,Y13,Schedule!$G$87:$G$291,Schedule!$F$10,Schedule!$I$87:$I$291,"I"))+(SUMIFS(Schedule!AL$87:AL$291,Schedule!$K$87:$K$291,Embank,Schedule!AK$87:AK$291,Z$10,Schedule!AJ$87:AJ$291,Y13,Schedule!$G$87:$G$291,Schedule!$F$11,Schedule!$I$87:$I$291,"")+SUMIFS(Schedule!AL$87:AL$291,Schedule!$K$87:$K$291,Embank,Schedule!AK$87:AK$291,Z$10,Schedule!AJ$87:AJ$291,Y13,Schedule!$G$87:$G$291,Schedule!$F$11,Schedule!$I$87:$I$291,"I")),IF($C$3='Sum Res'!$S$5,(SUMIFS(Schedule!AL$87:AL$291,Schedule!$K$87:$K$291,Embank,Schedule!AK$87:AK$291,Z$10,Schedule!AJ$87:AJ$291,Y13,Schedule!$G$87:$G$291,Schedule!$F$9,Schedule!$I$87:$I$291,"")+SUMIFS(Schedule!AL$87:AL$291,Schedule!$K$87:$K$291,Embank,Schedule!AK$87:AK$291,Z$10,Schedule!AJ$87:AJ$291,Y13,Schedule!$G$87:$G$291,Schedule!$F$9,Schedule!$I$87:$I$291,"I"))+(SUMIFS(Schedule!AL$87:AL$291,Schedule!$K$87:$K$291,Embank,Schedule!AK$87:AK$291,Z$10,Schedule!AJ$87:AJ$291,Y13,Schedule!$G$87:$G$291,Schedule!$F$10,Schedule!$I$87:$I$291,"")+SUMIFS(Schedule!AL$87:AL$291,Schedule!$K$87:$K$291,Embank,Schedule!AK$87:AK$291,Z$10,Schedule!AJ$87:AJ$291,Y13,Schedule!$G$87:$G$291,Schedule!$F$10,Schedule!$I$87:$I$291,"I"))+(SUMIFS(Schedule!AL$87:AL$291,Schedule!$K$87:$K$291,Embank,Schedule!AK$87:AK$291,Z$10,Schedule!AJ$87:AJ$291,Y13,Schedule!$G$87:$G$291,Schedule!$F$11,Schedule!$I$87:$I$291,"")+SUMIFS(Schedule!AL$87:AL$291,Schedule!$K$87:$K$291,Embank,Schedule!AK$87:AK$291,Z$10,Schedule!AJ$87:AJ$291,Y13,Schedule!$G$87:$G$291,Schedule!$F$11,Schedule!$I$87:$I$291,"I")),(SUMIFS(Schedule!AL$87:AL$291,Schedule!$K$87:$K$291,Embank,Schedule!AK$87:AK$291,Z$10,Schedule!AJ$87:AJ$291,Y13,Schedule!$G$87:$G$291,Schedule!$F$9,Schedule!$I$87:$I$291,"")+SUMIFS(Schedule!AL$87:AL$291,Schedule!$K$87:$K$291,Embank,Schedule!AK$87:AK$291,Z$10,Schedule!AJ$87:AJ$291,Y13,Schedule!$G$87:$G$291,Schedule!$F$9,Schedule!$I$87:$I$291,"I"))+(SUMIFS(Schedule!AL$87:AL$291,Schedule!$K$87:$K$291,Embank,Schedule!AK$87:AK$291,Z$10,Schedule!AJ$87:AJ$291,Y13,Schedule!$G$87:$G$291,Schedule!$F$10,Schedule!$I$87:$I$291,"")+SUMIFS(Schedule!AL$87:AL$291,Schedule!$K$87:$K$291,Embank,Schedule!AK$87:AK$291,Z$10,Schedule!AJ$87:AJ$291,Y13,Schedule!$G$87:$G$291,Schedule!$F$10,Schedule!$I$87:$I$291,"I"))+(SUMIFS(Schedule!AL$87:AL$291,Schedule!$K$87:$K$291,Embank,Schedule!AK$87:AK$291,Z$10,Schedule!AJ$87:AJ$291,Y13,Schedule!$G$87:$G$291,Schedule!$F$11,Schedule!$I$87:$I$291,"")+SUMIFS(Schedule!AL$87:AL$291,Schedule!$K$87:$K$291,Embank,Schedule!AK$87:AK$291,Z$10,Schedule!AJ$87:AJ$291,Y13,Schedule!$G$87:$G$291,Schedule!$F$11,Schedule!$I$87:$I$291,"I"))+(SUMIFS(Schedule!AL$87:AL$291,Schedule!$K$87:$K$291,Embank,Schedule!AK$87:AK$291,Z$10,Schedule!AJ$87:AJ$291,Y13,Schedule!$G$87:$G$291,Schedule!$F$8,Schedule!$I$87:$I$291,"")+SUMIFS(Schedule!AL$87:AL$291,Schedule!$K$87:$K$291,Embank,Schedule!AK$87:AK$291,Z$10,Schedule!AJ$87:AJ$291,Y13,Schedule!$G$87:$G$291,Schedule!$F$8,Schedule!$I$87:$I$291,"I"))))</f>
        <v>0</v>
      </c>
      <c r="AB13" s="300">
        <v>4</v>
      </c>
      <c r="AC13" s="301"/>
      <c r="AD13" s="281">
        <f>IF($C$3="",(SUMIFS(Schedule!AO$87:AO$291,Schedule!$K$87:$K$291,Embank,Schedule!AN$87:AN$291,AC$10,Schedule!AM$87:AM$291,AB13,Schedule!$G$87:$G$291,Schedule!$F$9,Schedule!$I$87:$I$291,"")+SUMIFS(Schedule!AO$87:AO$291,Schedule!$K$87:$K$291,Embank,Schedule!AN$87:AN$291,AC$10,Schedule!AM$87:AM$291,AB13,Schedule!$G$87:$G$291,Schedule!$F$9,Schedule!$I$87:$I$291,"I"))+(SUMIFS(Schedule!AO$87:AO$291,Schedule!$K$87:$K$291,Embank,Schedule!AN$87:AN$291,AC$10,Schedule!AM$87:AM$291,AB13,Schedule!$G$87:$G$291,Schedule!$F$10,Schedule!$I$87:$I$291,"")+SUMIFS(Schedule!AO$87:AO$291,Schedule!$K$87:$K$291,Embank,Schedule!AN$87:AN$291,AC$10,Schedule!AM$87:AM$291,AB13,Schedule!$G$87:$G$291,Schedule!$F$10,Schedule!$I$87:$I$291,"I"))+(SUMIFS(Schedule!AO$87:AO$291,Schedule!$K$87:$K$291,Embank,Schedule!AN$87:AN$291,AC$10,Schedule!AM$87:AM$291,AB13,Schedule!$G$87:$G$291,Schedule!$F$11,Schedule!$I$87:$I$291,"")+SUMIFS(Schedule!AO$87:AO$291,Schedule!$K$87:$K$291,Embank,Schedule!AN$87:AN$291,AC$10,Schedule!AM$87:AM$291,AB13,Schedule!$G$87:$G$291,Schedule!$F$11,Schedule!$I$87:$I$291,"I")),IF($C$3='Sum Res'!$S$5,(SUMIFS(Schedule!AO$87:AO$291,Schedule!$K$87:$K$291,Embank,Schedule!AN$87:AN$291,AC$10,Schedule!AM$87:AM$291,AB13,Schedule!$G$87:$G$291,Schedule!$F$9,Schedule!$I$87:$I$291,"")+SUMIFS(Schedule!AO$87:AO$291,Schedule!$K$87:$K$291,Embank,Schedule!AN$87:AN$291,AC$10,Schedule!AM$87:AM$291,AB13,Schedule!$G$87:$G$291,Schedule!$F$9,Schedule!$I$87:$I$291,"I"))+(SUMIFS(Schedule!AO$87:AO$291,Schedule!$K$87:$K$291,Embank,Schedule!AN$87:AN$291,AC$10,Schedule!AM$87:AM$291,AB13,Schedule!$G$87:$G$291,Schedule!$F$10,Schedule!$I$87:$I$291,"")+SUMIFS(Schedule!AO$87:AO$291,Schedule!$K$87:$K$291,Embank,Schedule!AN$87:AN$291,AC$10,Schedule!AM$87:AM$291,AB13,Schedule!$G$87:$G$291,Schedule!$F$10,Schedule!$I$87:$I$291,"I"))+(SUMIFS(Schedule!AO$87:AO$291,Schedule!$K$87:$K$291,Embank,Schedule!AN$87:AN$291,AC$10,Schedule!AM$87:AM$291,AB13,Schedule!$G$87:$G$291,Schedule!$F$11,Schedule!$I$87:$I$291,"")+SUMIFS(Schedule!AO$87:AO$291,Schedule!$K$87:$K$291,Embank,Schedule!AN$87:AN$291,AC$10,Schedule!AM$87:AM$291,AB13,Schedule!$G$87:$G$291,Schedule!$F$11,Schedule!$I$87:$I$291,"I")),(SUMIFS(Schedule!AO$87:AO$291,Schedule!$K$87:$K$291,Embank,Schedule!AN$87:AN$291,AC$10,Schedule!AM$87:AM$291,AB13,Schedule!$G$87:$G$291,Schedule!$F$9,Schedule!$I$87:$I$291,"")+SUMIFS(Schedule!AO$87:AO$291,Schedule!$K$87:$K$291,Embank,Schedule!AN$87:AN$291,AC$10,Schedule!AM$87:AM$291,AB13,Schedule!$G$87:$G$291,Schedule!$F$9,Schedule!$I$87:$I$291,"I"))+(SUMIFS(Schedule!AO$87:AO$291,Schedule!$K$87:$K$291,Embank,Schedule!AN$87:AN$291,AC$10,Schedule!AM$87:AM$291,AB13,Schedule!$G$87:$G$291,Schedule!$F$10,Schedule!$I$87:$I$291,"")+SUMIFS(Schedule!AO$87:AO$291,Schedule!$K$87:$K$291,Embank,Schedule!AN$87:AN$291,AC$10,Schedule!AM$87:AM$291,AB13,Schedule!$G$87:$G$291,Schedule!$F$10,Schedule!$I$87:$I$291,"I"))+(SUMIFS(Schedule!AO$87:AO$291,Schedule!$K$87:$K$291,Embank,Schedule!AN$87:AN$291,AC$10,Schedule!AM$87:AM$291,AB13,Schedule!$G$87:$G$291,Schedule!$F$11,Schedule!$I$87:$I$291,"")+SUMIFS(Schedule!AO$87:AO$291,Schedule!$K$87:$K$291,Embank,Schedule!AN$87:AN$291,AC$10,Schedule!AM$87:AM$291,AB13,Schedule!$G$87:$G$291,Schedule!$F$11,Schedule!$I$87:$I$291,"I"))+(SUMIFS(Schedule!AO$87:AO$291,Schedule!$K$87:$K$291,Embank,Schedule!AN$87:AN$291,AC$10,Schedule!AM$87:AM$291,AB13,Schedule!$G$87:$G$291,Schedule!$F$8,Schedule!$I$87:$I$291,"")+SUMIFS(Schedule!AO$87:AO$291,Schedule!$K$87:$K$291,Embank,Schedule!AN$87:AN$291,AC$10,Schedule!AM$87:AM$291,AB13,Schedule!$G$87:$G$291,Schedule!$F$8,Schedule!$I$87:$I$291,"I"))))</f>
        <v>0</v>
      </c>
      <c r="AE13" s="282">
        <f t="shared" si="2"/>
        <v>0</v>
      </c>
      <c r="AF13" s="283">
        <f t="shared" si="3"/>
        <v>0</v>
      </c>
      <c r="AJ13" s="177" t="s">
        <v>156</v>
      </c>
    </row>
    <row r="14" spans="1:38" ht="15.75" thickBot="1" x14ac:dyDescent="0.25">
      <c r="B14" s="580"/>
      <c r="C14" s="584"/>
      <c r="D14" s="303">
        <v>5</v>
      </c>
      <c r="E14" s="291"/>
      <c r="F14" s="292">
        <f>IF($C$3="",(SUMIFS(Schedule!Q$87:Q$291,Schedule!$K$87:$K$291,Embank,Schedule!P$87:P$291,E$10,Schedule!O$87:O$291,D14,Schedule!$G$87:$G$291,Schedule!$F$9,Schedule!$I$87:$I$291,"")+SUMIFS(Schedule!Q$87:Q$291,Schedule!$K$87:$K$291,Embank,Schedule!P$87:P$291,E$10,Schedule!O$87:O$291,D14,Schedule!$G$87:$G$291,Schedule!$F$9,Schedule!$I$87:$I$291,"I"))+(SUMIFS(Schedule!Q$87:Q$291,Schedule!$K$87:$K$291,Embank,Schedule!P$87:P$291,E$10,Schedule!O$87:O$291,D14,Schedule!$G$87:$G$291,Schedule!$F$10,Schedule!$I$87:$I$291,"")+SUMIFS(Schedule!Q$87:Q$291,Schedule!$K$87:$K$291,Embank,Schedule!P$87:P$291,E$10,Schedule!O$87:O$291,D14,Schedule!$G$87:$G$291,Schedule!$F$10,Schedule!$I$87:$I$291,"I"))+(SUMIFS(Schedule!Q$87:Q$291,Schedule!$K$87:$K$291,Embank,Schedule!P$87:P$291,E$10,Schedule!O$87:O$291,D14,Schedule!$G$87:$G$291,Schedule!$F$11,Schedule!$I$87:$I$291,"")+SUMIFS(Schedule!Q$87:Q$291,Schedule!$K$87:$K$291,Embank,Schedule!P$87:P$291,E$10,Schedule!O$87:O$291,D14,Schedule!$G$87:$G$291,Schedule!$F$11,Schedule!$I$87:$I$291,"I")),IF($C$3='Sum Res'!$S$5,(SUMIFS(Schedule!Q$87:Q$291,Schedule!$K$87:$K$291,Embank,Schedule!P$87:P$291,E$10,Schedule!O$87:O$291,D14,Schedule!$G$87:$G$291,Schedule!$F$9,Schedule!$I$87:$I$291,"")+SUMIFS(Schedule!Q$87:Q$291,Schedule!$K$87:$K$291,Embank,Schedule!P$87:P$291,E$10,Schedule!O$87:O$291,D14,Schedule!$G$87:$G$291,Schedule!$F$9,Schedule!$I$87:$I$291,"I"))+(SUMIFS(Schedule!Q$87:Q$291,Schedule!$K$87:$K$291,Embank,Schedule!P$87:P$291,E$10,Schedule!O$87:O$291,D14,Schedule!$G$87:$G$291,Schedule!$F$10,Schedule!$I$87:$I$291,"")+SUMIFS(Schedule!Q$87:Q$291,Schedule!$K$87:$K$291,Embank,Schedule!P$87:P$291,E$10,Schedule!O$87:O$291,D14,Schedule!$G$87:$G$291,Schedule!$F$10,Schedule!$I$87:$I$291,"I"))+(SUMIFS(Schedule!Q$87:Q$291,Schedule!$K$87:$K$291,Embank,Schedule!P$87:P$291,E$10,Schedule!O$87:O$291,D14,Schedule!$G$87:$G$291,Schedule!$F$11,Schedule!$I$87:$I$291,"")+SUMIFS(Schedule!Q$87:Q$291,Schedule!$K$87:$K$291,Embank,Schedule!P$87:P$291,E$10,Schedule!O$87:O$291,D14,Schedule!$G$87:$G$291,Schedule!$F$11,Schedule!$I$87:$I$291,"I")),(SUMIFS(Schedule!Q$87:Q$291,Schedule!$K$87:$K$291,Embank,Schedule!P$87:P$291,E$10,Schedule!O$87:O$291,D14,Schedule!$G$87:$G$291,Schedule!$F$9,Schedule!$I$87:$I$291,"")+SUMIFS(Schedule!Q$87:Q$291,Schedule!$K$87:$K$291,Embank,Schedule!P$87:P$291,E$10,Schedule!O$87:O$291,D14,Schedule!$G$87:$G$291,Schedule!$F$9,Schedule!$I$87:$I$291,"I"))+(SUMIFS(Schedule!Q$87:Q$291,Schedule!$K$87:$K$291,Embank,Schedule!P$87:P$291,E$10,Schedule!O$87:O$291,D14,Schedule!$G$87:$G$291,Schedule!$F$10,Schedule!$I$87:$I$291,"")+SUMIFS(Schedule!Q$87:Q$291,Schedule!$K$87:$K$291,Embank,Schedule!P$87:P$291,E$10,Schedule!O$87:O$291,D14,Schedule!$G$87:$G$291,Schedule!$F$10,Schedule!$I$87:$I$291,"I"))+(SUMIFS(Schedule!Q$87:Q$291,Schedule!$K$87:$K$291,Embank,Schedule!P$87:P$291,E$10,Schedule!O$87:O$291,D14,Schedule!$G$87:$G$291,Schedule!$F$11,Schedule!$I$87:$I$291,"")+SUMIFS(Schedule!Q$87:Q$291,Schedule!$K$87:$K$291,Embank,Schedule!P$87:P$291,E$10,Schedule!O$87:O$291,D14,Schedule!$G$87:$G$291,Schedule!$F$11,Schedule!$I$87:$I$291,"I"))+(SUMIFS(Schedule!Q$87:Q$291,Schedule!$K$87:$K$291,Embank,Schedule!P$87:P$291,E$10,Schedule!O$87:O$291,D14,Schedule!$G$87:$G$291,Schedule!$F$8,Schedule!$I$87:$I$291,"")+SUMIFS(Schedule!Q$87:Q$291,Schedule!$K$87:$K$291,Embank,Schedule!P$87:P$291,E$10,Schedule!O$87:O$291,D14,Schedule!$G$87:$G$291,Schedule!$F$8,Schedule!$I$87:$I$291,"I"))))</f>
        <v>0</v>
      </c>
      <c r="G14" s="303">
        <v>5</v>
      </c>
      <c r="H14" s="291"/>
      <c r="I14" s="292">
        <f>IF($C$3="",(SUMIFS(Schedule!T$87:T$291,Schedule!$K$87:$K$291,Embank,Schedule!S$87:S$291,H$10,Schedule!R$87:R$291,G14,Schedule!$G$87:$G$291,Schedule!$F$9,Schedule!$I$87:$I$291,"")+SUMIFS(Schedule!T$87:T$291,Schedule!$K$87:$K$291,Embank,Schedule!S$87:S$291,H$10,Schedule!R$87:R$291,G14,Schedule!$G$87:$G$291,Schedule!$F$9,Schedule!$I$87:$I$291,"I"))+(SUMIFS(Schedule!T$87:T$291,Schedule!$K$87:$K$291,Embank,Schedule!S$87:S$291,H$10,Schedule!R$87:R$291,G14,Schedule!$G$87:$G$291,Schedule!$F$10,Schedule!$I$87:$I$291,"")+SUMIFS(Schedule!T$87:T$291,Schedule!$K$87:$K$291,Embank,Schedule!S$87:S$291,H$10,Schedule!R$87:R$291,G14,Schedule!$G$87:$G$291,Schedule!$F$10,Schedule!$I$87:$I$291,"I"))+(SUMIFS(Schedule!T$87:T$291,Schedule!$K$87:$K$291,Embank,Schedule!S$87:S$291,H$10,Schedule!R$87:R$291,G14,Schedule!$G$87:$G$291,Schedule!$F$11,Schedule!$I$87:$I$291,"")+SUMIFS(Schedule!T$87:T$291,Schedule!$K$87:$K$291,Embank,Schedule!S$87:S$291,H$10,Schedule!R$87:R$291,G14,Schedule!$G$87:$G$291,Schedule!$F$11,Schedule!$I$87:$I$291,"I")),IF($C$3='Sum Res'!$S$5,(SUMIFS(Schedule!T$87:T$291,Schedule!$K$87:$K$291,Embank,Schedule!S$87:S$291,H$10,Schedule!R$87:R$291,G14,Schedule!$G$87:$G$291,Schedule!$F$9,Schedule!$I$87:$I$291,"")+SUMIFS(Schedule!T$87:T$291,Schedule!$K$87:$K$291,Embank,Schedule!S$87:S$291,H$10,Schedule!R$87:R$291,G14,Schedule!$G$87:$G$291,Schedule!$F$9,Schedule!$I$87:$I$291,"I"))+(SUMIFS(Schedule!T$87:T$291,Schedule!$K$87:$K$291,Embank,Schedule!S$87:S$291,H$10,Schedule!R$87:R$291,G14,Schedule!$G$87:$G$291,Schedule!$F$10,Schedule!$I$87:$I$291,"")+SUMIFS(Schedule!T$87:T$291,Schedule!$K$87:$K$291,Embank,Schedule!S$87:S$291,H$10,Schedule!R$87:R$291,G14,Schedule!$G$87:$G$291,Schedule!$F$10,Schedule!$I$87:$I$291,"I"))+(SUMIFS(Schedule!T$87:T$291,Schedule!$K$87:$K$291,Embank,Schedule!S$87:S$291,H$10,Schedule!R$87:R$291,G14,Schedule!$G$87:$G$291,Schedule!$F$11,Schedule!$I$87:$I$291,"")+SUMIFS(Schedule!T$87:T$291,Schedule!$K$87:$K$291,Embank,Schedule!S$87:S$291,H$10,Schedule!R$87:R$291,G14,Schedule!$G$87:$G$291,Schedule!$F$11,Schedule!$I$87:$I$291,"I")),(SUMIFS(Schedule!T$87:T$291,Schedule!$K$87:$K$291,Embank,Schedule!S$87:S$291,H$10,Schedule!R$87:R$291,G14,Schedule!$G$87:$G$291,Schedule!$F$9,Schedule!$I$87:$I$291,"")+SUMIFS(Schedule!T$87:T$291,Schedule!$K$87:$K$291,Embank,Schedule!S$87:S$291,H$10,Schedule!R$87:R$291,G14,Schedule!$G$87:$G$291,Schedule!$F$9,Schedule!$I$87:$I$291,"I"))+(SUMIFS(Schedule!T$87:T$291,Schedule!$K$87:$K$291,Embank,Schedule!S$87:S$291,H$10,Schedule!R$87:R$291,G14,Schedule!$G$87:$G$291,Schedule!$F$10,Schedule!$I$87:$I$291,"")+SUMIFS(Schedule!T$87:T$291,Schedule!$K$87:$K$291,Embank,Schedule!S$87:S$291,H$10,Schedule!R$87:R$291,G14,Schedule!$G$87:$G$291,Schedule!$F$10,Schedule!$I$87:$I$291,"I"))+(SUMIFS(Schedule!T$87:T$291,Schedule!$K$87:$K$291,Embank,Schedule!S$87:S$291,H$10,Schedule!R$87:R$291,G14,Schedule!$G$87:$G$291,Schedule!$F$11,Schedule!$I$87:$I$291,"")+SUMIFS(Schedule!T$87:T$291,Schedule!$K$87:$K$291,Embank,Schedule!S$87:S$291,H$10,Schedule!R$87:R$291,G14,Schedule!$G$87:$G$291,Schedule!$F$11,Schedule!$I$87:$I$291,"I"))+(SUMIFS(Schedule!T$87:T$291,Schedule!$K$87:$K$291,Embank,Schedule!S$87:S$291,H$10,Schedule!R$87:R$291,G14,Schedule!$G$87:$G$291,Schedule!$F$8,Schedule!$I$87:$I$291,"")+SUMIFS(Schedule!T$87:T$291,Schedule!$K$87:$K$291,Embank,Schedule!S$87:S$291,H$10,Schedule!R$87:R$291,G14,Schedule!$G$87:$G$291,Schedule!$F$8,Schedule!$I$87:$I$291,"I"))))</f>
        <v>0</v>
      </c>
      <c r="J14" s="303">
        <v>5</v>
      </c>
      <c r="K14" s="291"/>
      <c r="L14" s="292">
        <f>IF($C$3="",(SUMIFS(Schedule!W$87:W$291,Schedule!$K$87:$K$291,Embank,Schedule!V$87:V$291,K$10,Schedule!U$87:U$291,J14,Schedule!$G$87:$G$291,Schedule!$F$9,Schedule!$I$87:$I$291,"")+SUMIFS(Schedule!W$87:W$291,Schedule!$K$87:$K$291,Embank,Schedule!V$87:V$291,K$10,Schedule!U$87:U$291,J14,Schedule!$G$87:$G$291,Schedule!$F$9,Schedule!$I$87:$I$291,"I"))+(SUMIFS(Schedule!W$87:W$291,Schedule!$K$87:$K$291,Embank,Schedule!V$87:V$291,K$10,Schedule!U$87:U$291,J14,Schedule!$G$87:$G$291,Schedule!$F$10,Schedule!$I$87:$I$291,"")+SUMIFS(Schedule!W$87:W$291,Schedule!$K$87:$K$291,Embank,Schedule!V$87:V$291,K$10,Schedule!U$87:U$291,J14,Schedule!$G$87:$G$291,Schedule!$F$10,Schedule!$I$87:$I$291,"I"))+(SUMIFS(Schedule!W$87:W$291,Schedule!$K$87:$K$291,Embank,Schedule!V$87:V$291,K$10,Schedule!U$87:U$291,J14,Schedule!$G$87:$G$291,Schedule!$F$11,Schedule!$I$87:$I$291,"")+SUMIFS(Schedule!W$87:W$291,Schedule!$K$87:$K$291,Embank,Schedule!V$87:V$291,K$10,Schedule!U$87:U$291,J14,Schedule!$G$87:$G$291,Schedule!$F$11,Schedule!$I$87:$I$291,"I")),IF($C$3='Sum Res'!$S$5,(SUMIFS(Schedule!W$87:W$291,Schedule!$K$87:$K$291,Embank,Schedule!V$87:V$291,K$10,Schedule!U$87:U$291,J14,Schedule!$G$87:$G$291,Schedule!$F$9,Schedule!$I$87:$I$291,"")+SUMIFS(Schedule!W$87:W$291,Schedule!$K$87:$K$291,Embank,Schedule!V$87:V$291,K$10,Schedule!U$87:U$291,J14,Schedule!$G$87:$G$291,Schedule!$F$9,Schedule!$I$87:$I$291,"I"))+(SUMIFS(Schedule!W$87:W$291,Schedule!$K$87:$K$291,Embank,Schedule!V$87:V$291,K$10,Schedule!U$87:U$291,J14,Schedule!$G$87:$G$291,Schedule!$F$10,Schedule!$I$87:$I$291,"")+SUMIFS(Schedule!W$87:W$291,Schedule!$K$87:$K$291,Embank,Schedule!V$87:V$291,K$10,Schedule!U$87:U$291,J14,Schedule!$G$87:$G$291,Schedule!$F$10,Schedule!$I$87:$I$291,"I"))+(SUMIFS(Schedule!W$87:W$291,Schedule!$K$87:$K$291,Embank,Schedule!V$87:V$291,K$10,Schedule!U$87:U$291,J14,Schedule!$G$87:$G$291,Schedule!$F$11,Schedule!$I$87:$I$291,"")+SUMIFS(Schedule!W$87:W$291,Schedule!$K$87:$K$291,Embank,Schedule!V$87:V$291,K$10,Schedule!U$87:U$291,J14,Schedule!$G$87:$G$291,Schedule!$F$11,Schedule!$I$87:$I$291,"I")),(SUMIFS(Schedule!W$87:W$291,Schedule!$K$87:$K$291,Embank,Schedule!V$87:V$291,K$10,Schedule!U$87:U$291,J14,Schedule!$G$87:$G$291,Schedule!$F$9,Schedule!$I$87:$I$291,"")+SUMIFS(Schedule!W$87:W$291,Schedule!$K$87:$K$291,Embank,Schedule!V$87:V$291,K$10,Schedule!U$87:U$291,J14,Schedule!$G$87:$G$291,Schedule!$F$9,Schedule!$I$87:$I$291,"I"))+(SUMIFS(Schedule!W$87:W$291,Schedule!$K$87:$K$291,Embank,Schedule!V$87:V$291,K$10,Schedule!U$87:U$291,J14,Schedule!$G$87:$G$291,Schedule!$F$10,Schedule!$I$87:$I$291,"")+SUMIFS(Schedule!W$87:W$291,Schedule!$K$87:$K$291,Embank,Schedule!V$87:V$291,K$10,Schedule!U$87:U$291,J14,Schedule!$G$87:$G$291,Schedule!$F$10,Schedule!$I$87:$I$291,"I"))+(SUMIFS(Schedule!W$87:W$291,Schedule!$K$87:$K$291,Embank,Schedule!V$87:V$291,K$10,Schedule!U$87:U$291,J14,Schedule!$G$87:$G$291,Schedule!$F$11,Schedule!$I$87:$I$291,"")+SUMIFS(Schedule!W$87:W$291,Schedule!$K$87:$K$291,Embank,Schedule!V$87:V$291,K$10,Schedule!U$87:U$291,J14,Schedule!$G$87:$G$291,Schedule!$F$11,Schedule!$I$87:$I$291,"I"))+(SUMIFS(Schedule!W$87:W$291,Schedule!$K$87:$K$291,Embank,Schedule!V$87:V$291,K$10,Schedule!U$87:U$291,J14,Schedule!$G$87:$G$291,Schedule!$F$8,Schedule!$I$87:$I$291,"")+SUMIFS(Schedule!W$87:W$291,Schedule!$K$87:$K$291,Embank,Schedule!V$87:V$291,K$10,Schedule!U$87:U$291,J14,Schedule!$G$87:$G$291,Schedule!$F$8,Schedule!$I$87:$I$291,"I"))))</f>
        <v>0</v>
      </c>
      <c r="M14" s="303">
        <v>5</v>
      </c>
      <c r="N14" s="291"/>
      <c r="O14" s="292">
        <f>IF($C$3="",(SUMIFS(Schedule!Z$87:Z$291,Schedule!$K$87:$K$291,Embank,Schedule!Y$87:Y$291,N$10,Schedule!X$87:X$291,M14,Schedule!$G$87:$G$291,Schedule!$F$9,Schedule!$I$87:$I$291,"")+SUMIFS(Schedule!Z$87:Z$291,Schedule!$K$87:$K$291,Embank,Schedule!Y$87:Y$291,N$10,Schedule!X$87:X$291,M14,Schedule!$G$87:$G$291,Schedule!$F$9,Schedule!$I$87:$I$291,"I"))+(SUMIFS(Schedule!Z$87:Z$291,Schedule!$K$87:$K$291,Embank,Schedule!Y$87:Y$291,N$10,Schedule!X$87:X$291,M14,Schedule!$G$87:$G$291,Schedule!$F$10,Schedule!$I$87:$I$291,"")+SUMIFS(Schedule!Z$87:Z$291,Schedule!$K$87:$K$291,Embank,Schedule!Y$87:Y$291,N$10,Schedule!X$87:X$291,M14,Schedule!$G$87:$G$291,Schedule!$F$10,Schedule!$I$87:$I$291,"I"))+(SUMIFS(Schedule!Z$87:Z$291,Schedule!$K$87:$K$291,Embank,Schedule!Y$87:Y$291,N$10,Schedule!X$87:X$291,M14,Schedule!$G$87:$G$291,Schedule!$F$11,Schedule!$I$87:$I$291,"")+SUMIFS(Schedule!Z$87:Z$291,Schedule!$K$87:$K$291,Embank,Schedule!Y$87:Y$291,N$10,Schedule!X$87:X$291,M14,Schedule!$G$87:$G$291,Schedule!$F$11,Schedule!$I$87:$I$291,"I")),IF($C$3='Sum Res'!$S$5,(SUMIFS(Schedule!Z$87:Z$291,Schedule!$K$87:$K$291,Embank,Schedule!Y$87:Y$291,N$10,Schedule!X$87:X$291,M14,Schedule!$G$87:$G$291,Schedule!$F$9,Schedule!$I$87:$I$291,"")+SUMIFS(Schedule!Z$87:Z$291,Schedule!$K$87:$K$291,Embank,Schedule!Y$87:Y$291,N$10,Schedule!X$87:X$291,M14,Schedule!$G$87:$G$291,Schedule!$F$9,Schedule!$I$87:$I$291,"I"))+(SUMIFS(Schedule!Z$87:Z$291,Schedule!$K$87:$K$291,Embank,Schedule!Y$87:Y$291,N$10,Schedule!X$87:X$291,M14,Schedule!$G$87:$G$291,Schedule!$F$10,Schedule!$I$87:$I$291,"")+SUMIFS(Schedule!Z$87:Z$291,Schedule!$K$87:$K$291,Embank,Schedule!Y$87:Y$291,N$10,Schedule!X$87:X$291,M14,Schedule!$G$87:$G$291,Schedule!$F$10,Schedule!$I$87:$I$291,"I"))+(SUMIFS(Schedule!Z$87:Z$291,Schedule!$K$87:$K$291,Embank,Schedule!Y$87:Y$291,N$10,Schedule!X$87:X$291,M14,Schedule!$G$87:$G$291,Schedule!$F$11,Schedule!$I$87:$I$291,"")+SUMIFS(Schedule!Z$87:Z$291,Schedule!$K$87:$K$291,Embank,Schedule!Y$87:Y$291,N$10,Schedule!X$87:X$291,M14,Schedule!$G$87:$G$291,Schedule!$F$11,Schedule!$I$87:$I$291,"I")),(SUMIFS(Schedule!Z$87:Z$291,Schedule!$K$87:$K$291,Embank,Schedule!Y$87:Y$291,N$10,Schedule!X$87:X$291,M14,Schedule!$G$87:$G$291,Schedule!$F$9,Schedule!$I$87:$I$291,"")+SUMIFS(Schedule!Z$87:Z$291,Schedule!$K$87:$K$291,Embank,Schedule!Y$87:Y$291,N$10,Schedule!X$87:X$291,M14,Schedule!$G$87:$G$291,Schedule!$F$9,Schedule!$I$87:$I$291,"I"))+(SUMIFS(Schedule!Z$87:Z$291,Schedule!$K$87:$K$291,Embank,Schedule!Y$87:Y$291,N$10,Schedule!X$87:X$291,M14,Schedule!$G$87:$G$291,Schedule!$F$10,Schedule!$I$87:$I$291,"")+SUMIFS(Schedule!Z$87:Z$291,Schedule!$K$87:$K$291,Embank,Schedule!Y$87:Y$291,N$10,Schedule!X$87:X$291,M14,Schedule!$G$87:$G$291,Schedule!$F$10,Schedule!$I$87:$I$291,"I"))+(SUMIFS(Schedule!Z$87:Z$291,Schedule!$K$87:$K$291,Embank,Schedule!Y$87:Y$291,N$10,Schedule!X$87:X$291,M14,Schedule!$G$87:$G$291,Schedule!$F$11,Schedule!$I$87:$I$291,"")+SUMIFS(Schedule!Z$87:Z$291,Schedule!$K$87:$K$291,Embank,Schedule!Y$87:Y$291,N$10,Schedule!X$87:X$291,M14,Schedule!$G$87:$G$291,Schedule!$F$11,Schedule!$I$87:$I$291,"I"))+(SUMIFS(Schedule!Z$87:Z$291,Schedule!$K$87:$K$291,Embank,Schedule!Y$87:Y$291,N$10,Schedule!X$87:X$291,M14,Schedule!$G$87:$G$291,Schedule!$F$8,Schedule!$I$87:$I$291,"")+SUMIFS(Schedule!Z$87:Z$291,Schedule!$K$87:$K$291,Embank,Schedule!Y$87:Y$291,N$10,Schedule!X$87:X$291,M14,Schedule!$G$87:$G$291,Schedule!$F$8,Schedule!$I$87:$I$291,"I"))))</f>
        <v>0</v>
      </c>
      <c r="P14" s="303">
        <v>5</v>
      </c>
      <c r="Q14" s="291"/>
      <c r="R14" s="292">
        <f>IF($C$3="",(SUMIFS(Schedule!AC$87:AC$291,Schedule!$K$87:$K$291,Embank,Schedule!AB$87:AB$291,Q$10,Schedule!AA$87:AA$291,P14,Schedule!$G$87:$G$291,Schedule!$F$9,Schedule!$I$87:$I$291,"")+SUMIFS(Schedule!AC$87:AC$291,Schedule!$K$87:$K$291,Embank,Schedule!AB$87:AB$291,Q$10,Schedule!AA$87:AA$291,P14,Schedule!$G$87:$G$291,Schedule!$F$9,Schedule!$I$87:$I$291,"I"))+(SUMIFS(Schedule!AC$87:AC$291,Schedule!$K$87:$K$291,Embank,Schedule!AB$87:AB$291,Q$10,Schedule!AA$87:AA$291,P14,Schedule!$G$87:$G$291,Schedule!$F$10,Schedule!$I$87:$I$291,"")+SUMIFS(Schedule!AC$87:AC$291,Schedule!$K$87:$K$291,Embank,Schedule!AB$87:AB$291,Q$10,Schedule!AA$87:AA$291,P14,Schedule!$G$87:$G$291,Schedule!$F$10,Schedule!$I$87:$I$291,"I"))+(SUMIFS(Schedule!AC$87:AC$291,Schedule!$K$87:$K$291,Embank,Schedule!AB$87:AB$291,Q$10,Schedule!AA$87:AA$291,P14,Schedule!$G$87:$G$291,Schedule!$F$11,Schedule!$I$87:$I$291,"")+SUMIFS(Schedule!AC$87:AC$291,Schedule!$K$87:$K$291,Embank,Schedule!AB$87:AB$291,Q$10,Schedule!AA$87:AA$291,P14,Schedule!$G$87:$G$291,Schedule!$F$11,Schedule!$I$87:$I$291,"I")),IF($C$3='Sum Res'!$S$5,(SUMIFS(Schedule!AC$87:AC$291,Schedule!$K$87:$K$291,Embank,Schedule!AB$87:AB$291,Q$10,Schedule!AA$87:AA$291,P14,Schedule!$G$87:$G$291,Schedule!$F$9,Schedule!$I$87:$I$291,"")+SUMIFS(Schedule!AC$87:AC$291,Schedule!$K$87:$K$291,Embank,Schedule!AB$87:AB$291,Q$10,Schedule!AA$87:AA$291,P14,Schedule!$G$87:$G$291,Schedule!$F$9,Schedule!$I$87:$I$291,"I"))+(SUMIFS(Schedule!AC$87:AC$291,Schedule!$K$87:$K$291,Embank,Schedule!AB$87:AB$291,Q$10,Schedule!AA$87:AA$291,P14,Schedule!$G$87:$G$291,Schedule!$F$10,Schedule!$I$87:$I$291,"")+SUMIFS(Schedule!AC$87:AC$291,Schedule!$K$87:$K$291,Embank,Schedule!AB$87:AB$291,Q$10,Schedule!AA$87:AA$291,P14,Schedule!$G$87:$G$291,Schedule!$F$10,Schedule!$I$87:$I$291,"I"))+(SUMIFS(Schedule!AC$87:AC$291,Schedule!$K$87:$K$291,Embank,Schedule!AB$87:AB$291,Q$10,Schedule!AA$87:AA$291,P14,Schedule!$G$87:$G$291,Schedule!$F$11,Schedule!$I$87:$I$291,"")+SUMIFS(Schedule!AC$87:AC$291,Schedule!$K$87:$K$291,Embank,Schedule!AB$87:AB$291,Q$10,Schedule!AA$87:AA$291,P14,Schedule!$G$87:$G$291,Schedule!$F$11,Schedule!$I$87:$I$291,"I")),(SUMIFS(Schedule!AC$87:AC$291,Schedule!$K$87:$K$291,Embank,Schedule!AB$87:AB$291,Q$10,Schedule!AA$87:AA$291,P14,Schedule!$G$87:$G$291,Schedule!$F$9,Schedule!$I$87:$I$291,"")+SUMIFS(Schedule!AC$87:AC$291,Schedule!$K$87:$K$291,Embank,Schedule!AB$87:AB$291,Q$10,Schedule!AA$87:AA$291,P14,Schedule!$G$87:$G$291,Schedule!$F$9,Schedule!$I$87:$I$291,"I"))+(SUMIFS(Schedule!AC$87:AC$291,Schedule!$K$87:$K$291,Embank,Schedule!AB$87:AB$291,Q$10,Schedule!AA$87:AA$291,P14,Schedule!$G$87:$G$291,Schedule!$F$10,Schedule!$I$87:$I$291,"")+SUMIFS(Schedule!AC$87:AC$291,Schedule!$K$87:$K$291,Embank,Schedule!AB$87:AB$291,Q$10,Schedule!AA$87:AA$291,P14,Schedule!$G$87:$G$291,Schedule!$F$10,Schedule!$I$87:$I$291,"I"))+(SUMIFS(Schedule!AC$87:AC$291,Schedule!$K$87:$K$291,Embank,Schedule!AB$87:AB$291,Q$10,Schedule!AA$87:AA$291,P14,Schedule!$G$87:$G$291,Schedule!$F$11,Schedule!$I$87:$I$291,"")+SUMIFS(Schedule!AC$87:AC$291,Schedule!$K$87:$K$291,Embank,Schedule!AB$87:AB$291,Q$10,Schedule!AA$87:AA$291,P14,Schedule!$G$87:$G$291,Schedule!$F$11,Schedule!$I$87:$I$291,"I"))+(SUMIFS(Schedule!AC$87:AC$291,Schedule!$K$87:$K$291,Embank,Schedule!AB$87:AB$291,Q$10,Schedule!AA$87:AA$291,P14,Schedule!$G$87:$G$291,Schedule!$F$8,Schedule!$I$87:$I$291,"")+SUMIFS(Schedule!AC$87:AC$291,Schedule!$K$87:$K$291,Embank,Schedule!AB$87:AB$291,Q$10,Schedule!AA$87:AA$291,P14,Schedule!$G$87:$G$291,Schedule!$F$8,Schedule!$I$87:$I$291,"I"))))</f>
        <v>0</v>
      </c>
      <c r="S14" s="303">
        <v>5</v>
      </c>
      <c r="T14" s="291"/>
      <c r="U14" s="292">
        <f>IF($C$3="",(SUMIFS(Schedule!AF$87:AF$291,Schedule!$K$87:$K$291,Embank,Schedule!AE$87:AE$291,T$10,Schedule!AD$87:AD$291,S14,Schedule!$G$87:$G$291,Schedule!$F$9,Schedule!$I$87:$I$291,"")+SUMIFS(Schedule!AF$87:AF$291,Schedule!$K$87:$K$291,Embank,Schedule!AE$87:AE$291,T$10,Schedule!AD$87:AD$291,S14,Schedule!$G$87:$G$291,Schedule!$F$9,Schedule!$I$87:$I$291,"I"))+(SUMIFS(Schedule!AF$87:AF$291,Schedule!$K$87:$K$291,Embank,Schedule!AE$87:AE$291,T$10,Schedule!AD$87:AD$291,S14,Schedule!$G$87:$G$291,Schedule!$F$10,Schedule!$I$87:$I$291,"")+SUMIFS(Schedule!AF$87:AF$291,Schedule!$K$87:$K$291,Embank,Schedule!AE$87:AE$291,T$10,Schedule!AD$87:AD$291,S14,Schedule!$G$87:$G$291,Schedule!$F$10,Schedule!$I$87:$I$291,"I"))+(SUMIFS(Schedule!AF$87:AF$291,Schedule!$K$87:$K$291,Embank,Schedule!AE$87:AE$291,T$10,Schedule!AD$87:AD$291,S14,Schedule!$G$87:$G$291,Schedule!$F$11,Schedule!$I$87:$I$291,"")+SUMIFS(Schedule!AF$87:AF$291,Schedule!$K$87:$K$291,Embank,Schedule!AE$87:AE$291,T$10,Schedule!AD$87:AD$291,S14,Schedule!$G$87:$G$291,Schedule!$F$11,Schedule!$I$87:$I$291,"I")),IF($C$3='Sum Res'!$S$5,(SUMIFS(Schedule!AF$87:AF$291,Schedule!$K$87:$K$291,Embank,Schedule!AE$87:AE$291,T$10,Schedule!AD$87:AD$291,S14,Schedule!$G$87:$G$291,Schedule!$F$9,Schedule!$I$87:$I$291,"")+SUMIFS(Schedule!AF$87:AF$291,Schedule!$K$87:$K$291,Embank,Schedule!AE$87:AE$291,T$10,Schedule!AD$87:AD$291,S14,Schedule!$G$87:$G$291,Schedule!$F$9,Schedule!$I$87:$I$291,"I"))+(SUMIFS(Schedule!AF$87:AF$291,Schedule!$K$87:$K$291,Embank,Schedule!AE$87:AE$291,T$10,Schedule!AD$87:AD$291,S14,Schedule!$G$87:$G$291,Schedule!$F$10,Schedule!$I$87:$I$291,"")+SUMIFS(Schedule!AF$87:AF$291,Schedule!$K$87:$K$291,Embank,Schedule!AE$87:AE$291,T$10,Schedule!AD$87:AD$291,S14,Schedule!$G$87:$G$291,Schedule!$F$10,Schedule!$I$87:$I$291,"I"))+(SUMIFS(Schedule!AF$87:AF$291,Schedule!$K$87:$K$291,Embank,Schedule!AE$87:AE$291,T$10,Schedule!AD$87:AD$291,S14,Schedule!$G$87:$G$291,Schedule!$F$11,Schedule!$I$87:$I$291,"")+SUMIFS(Schedule!AF$87:AF$291,Schedule!$K$87:$K$291,Embank,Schedule!AE$87:AE$291,T$10,Schedule!AD$87:AD$291,S14,Schedule!$G$87:$G$291,Schedule!$F$11,Schedule!$I$87:$I$291,"I")),(SUMIFS(Schedule!AF$87:AF$291,Schedule!$K$87:$K$291,Embank,Schedule!AE$87:AE$291,T$10,Schedule!AD$87:AD$291,S14,Schedule!$G$87:$G$291,Schedule!$F$9,Schedule!$I$87:$I$291,"")+SUMIFS(Schedule!AF$87:AF$291,Schedule!$K$87:$K$291,Embank,Schedule!AE$87:AE$291,T$10,Schedule!AD$87:AD$291,S14,Schedule!$G$87:$G$291,Schedule!$F$9,Schedule!$I$87:$I$291,"I"))+(SUMIFS(Schedule!AF$87:AF$291,Schedule!$K$87:$K$291,Embank,Schedule!AE$87:AE$291,T$10,Schedule!AD$87:AD$291,S14,Schedule!$G$87:$G$291,Schedule!$F$10,Schedule!$I$87:$I$291,"")+SUMIFS(Schedule!AF$87:AF$291,Schedule!$K$87:$K$291,Embank,Schedule!AE$87:AE$291,T$10,Schedule!AD$87:AD$291,S14,Schedule!$G$87:$G$291,Schedule!$F$10,Schedule!$I$87:$I$291,"I"))+(SUMIFS(Schedule!AF$87:AF$291,Schedule!$K$87:$K$291,Embank,Schedule!AE$87:AE$291,T$10,Schedule!AD$87:AD$291,S14,Schedule!$G$87:$G$291,Schedule!$F$11,Schedule!$I$87:$I$291,"")+SUMIFS(Schedule!AF$87:AF$291,Schedule!$K$87:$K$291,Embank,Schedule!AE$87:AE$291,T$10,Schedule!AD$87:AD$291,S14,Schedule!$G$87:$G$291,Schedule!$F$11,Schedule!$I$87:$I$291,"I"))+(SUMIFS(Schedule!AF$87:AF$291,Schedule!$K$87:$K$291,Embank,Schedule!AE$87:AE$291,T$10,Schedule!AD$87:AD$291,S14,Schedule!$G$87:$G$291,Schedule!$F$8,Schedule!$I$87:$I$291,"")+SUMIFS(Schedule!AF$87:AF$291,Schedule!$K$87:$K$291,Embank,Schedule!AE$87:AE$291,T$10,Schedule!AD$87:AD$291,S14,Schedule!$G$87:$G$291,Schedule!$F$8,Schedule!$I$87:$I$291,"I"))))</f>
        <v>0</v>
      </c>
      <c r="V14" s="303">
        <v>5</v>
      </c>
      <c r="W14" s="291"/>
      <c r="X14" s="292">
        <f>IF($C$3="",(SUMIFS(Schedule!AI$87:AI$291,Schedule!$K$87:$K$291,Embank,Schedule!AH$87:AH$291,W$10,Schedule!AG$87:AG$291,V14,Schedule!$G$87:$G$291,Schedule!$F$9,Schedule!$I$87:$I$291,"")+SUMIFS(Schedule!AI$87:AI$291,Schedule!$K$87:$K$291,Embank,Schedule!AH$87:AH$291,W$10,Schedule!AG$87:AG$291,V14,Schedule!$G$87:$G$291,Schedule!$F$9,Schedule!$I$87:$I$291,"I"))+(SUMIFS(Schedule!AI$87:AI$291,Schedule!$K$87:$K$291,Embank,Schedule!AH$87:AH$291,W$10,Schedule!AG$87:AG$291,V14,Schedule!$G$87:$G$291,Schedule!$F$10,Schedule!$I$87:$I$291,"")+SUMIFS(Schedule!AI$87:AI$291,Schedule!$K$87:$K$291,Embank,Schedule!AH$87:AH$291,W$10,Schedule!AG$87:AG$291,V14,Schedule!$G$87:$G$291,Schedule!$F$10,Schedule!$I$87:$I$291,"I"))+(SUMIFS(Schedule!AI$87:AI$291,Schedule!$K$87:$K$291,Embank,Schedule!AH$87:AH$291,W$10,Schedule!AG$87:AG$291,V14,Schedule!$G$87:$G$291,Schedule!$F$11,Schedule!$I$87:$I$291,"")+SUMIFS(Schedule!AI$87:AI$291,Schedule!$K$87:$K$291,Embank,Schedule!AH$87:AH$291,W$10,Schedule!AG$87:AG$291,V14,Schedule!$G$87:$G$291,Schedule!$F$11,Schedule!$I$87:$I$291,"I")),IF($C$3='Sum Res'!$S$5,(SUMIFS(Schedule!AI$87:AI$291,Schedule!$K$87:$K$291,Embank,Schedule!AH$87:AH$291,W$10,Schedule!AG$87:AG$291,V14,Schedule!$G$87:$G$291,Schedule!$F$9,Schedule!$I$87:$I$291,"")+SUMIFS(Schedule!AI$87:AI$291,Schedule!$K$87:$K$291,Embank,Schedule!AH$87:AH$291,W$10,Schedule!AG$87:AG$291,V14,Schedule!$G$87:$G$291,Schedule!$F$9,Schedule!$I$87:$I$291,"I"))+(SUMIFS(Schedule!AI$87:AI$291,Schedule!$K$87:$K$291,Embank,Schedule!AH$87:AH$291,W$10,Schedule!AG$87:AG$291,V14,Schedule!$G$87:$G$291,Schedule!$F$10,Schedule!$I$87:$I$291,"")+SUMIFS(Schedule!AI$87:AI$291,Schedule!$K$87:$K$291,Embank,Schedule!AH$87:AH$291,W$10,Schedule!AG$87:AG$291,V14,Schedule!$G$87:$G$291,Schedule!$F$10,Schedule!$I$87:$I$291,"I"))+(SUMIFS(Schedule!AI$87:AI$291,Schedule!$K$87:$K$291,Embank,Schedule!AH$87:AH$291,W$10,Schedule!AG$87:AG$291,V14,Schedule!$G$87:$G$291,Schedule!$F$11,Schedule!$I$87:$I$291,"")+SUMIFS(Schedule!AI$87:AI$291,Schedule!$K$87:$K$291,Embank,Schedule!AH$87:AH$291,W$10,Schedule!AG$87:AG$291,V14,Schedule!$G$87:$G$291,Schedule!$F$11,Schedule!$I$87:$I$291,"I")),(SUMIFS(Schedule!AI$87:AI$291,Schedule!$K$87:$K$291,Embank,Schedule!AH$87:AH$291,W$10,Schedule!AG$87:AG$291,V14,Schedule!$G$87:$G$291,Schedule!$F$9,Schedule!$I$87:$I$291,"")+SUMIFS(Schedule!AI$87:AI$291,Schedule!$K$87:$K$291,Embank,Schedule!AH$87:AH$291,W$10,Schedule!AG$87:AG$291,V14,Schedule!$G$87:$G$291,Schedule!$F$9,Schedule!$I$87:$I$291,"I"))+(SUMIFS(Schedule!AI$87:AI$291,Schedule!$K$87:$K$291,Embank,Schedule!AH$87:AH$291,W$10,Schedule!AG$87:AG$291,V14,Schedule!$G$87:$G$291,Schedule!$F$10,Schedule!$I$87:$I$291,"")+SUMIFS(Schedule!AI$87:AI$291,Schedule!$K$87:$K$291,Embank,Schedule!AH$87:AH$291,W$10,Schedule!AG$87:AG$291,V14,Schedule!$G$87:$G$291,Schedule!$F$10,Schedule!$I$87:$I$291,"I"))+(SUMIFS(Schedule!AI$87:AI$291,Schedule!$K$87:$K$291,Embank,Schedule!AH$87:AH$291,W$10,Schedule!AG$87:AG$291,V14,Schedule!$G$87:$G$291,Schedule!$F$11,Schedule!$I$87:$I$291,"")+SUMIFS(Schedule!AI$87:AI$291,Schedule!$K$87:$K$291,Embank,Schedule!AH$87:AH$291,W$10,Schedule!AG$87:AG$291,V14,Schedule!$G$87:$G$291,Schedule!$F$11,Schedule!$I$87:$I$291,"I"))+(SUMIFS(Schedule!AI$87:AI$291,Schedule!$K$87:$K$291,Embank,Schedule!AH$87:AH$291,W$10,Schedule!AG$87:AG$291,V14,Schedule!$G$87:$G$291,Schedule!$F$8,Schedule!$I$87:$I$291,"")+SUMIFS(Schedule!AI$87:AI$291,Schedule!$K$87:$K$291,Embank,Schedule!AH$87:AH$291,W$10,Schedule!AG$87:AG$291,V14,Schedule!$G$87:$G$291,Schedule!$F$8,Schedule!$I$87:$I$291,"I"))))</f>
        <v>0</v>
      </c>
      <c r="Y14" s="303">
        <v>5</v>
      </c>
      <c r="Z14" s="291"/>
      <c r="AA14" s="292">
        <f>IF($C$3="",(SUMIFS(Schedule!AL$87:AL$291,Schedule!$K$87:$K$291,Embank,Schedule!AK$87:AK$291,Z$10,Schedule!AJ$87:AJ$291,Y14,Schedule!$G$87:$G$291,Schedule!$F$9,Schedule!$I$87:$I$291,"")+SUMIFS(Schedule!AL$87:AL$291,Schedule!$K$87:$K$291,Embank,Schedule!AK$87:AK$291,Z$10,Schedule!AJ$87:AJ$291,Y14,Schedule!$G$87:$G$291,Schedule!$F$9,Schedule!$I$87:$I$291,"I"))+(SUMIFS(Schedule!AL$87:AL$291,Schedule!$K$87:$K$291,Embank,Schedule!AK$87:AK$291,Z$10,Schedule!AJ$87:AJ$291,Y14,Schedule!$G$87:$G$291,Schedule!$F$10,Schedule!$I$87:$I$291,"")+SUMIFS(Schedule!AL$87:AL$291,Schedule!$K$87:$K$291,Embank,Schedule!AK$87:AK$291,Z$10,Schedule!AJ$87:AJ$291,Y14,Schedule!$G$87:$G$291,Schedule!$F$10,Schedule!$I$87:$I$291,"I"))+(SUMIFS(Schedule!AL$87:AL$291,Schedule!$K$87:$K$291,Embank,Schedule!AK$87:AK$291,Z$10,Schedule!AJ$87:AJ$291,Y14,Schedule!$G$87:$G$291,Schedule!$F$11,Schedule!$I$87:$I$291,"")+SUMIFS(Schedule!AL$87:AL$291,Schedule!$K$87:$K$291,Embank,Schedule!AK$87:AK$291,Z$10,Schedule!AJ$87:AJ$291,Y14,Schedule!$G$87:$G$291,Schedule!$F$11,Schedule!$I$87:$I$291,"I")),IF($C$3='Sum Res'!$S$5,(SUMIFS(Schedule!AL$87:AL$291,Schedule!$K$87:$K$291,Embank,Schedule!AK$87:AK$291,Z$10,Schedule!AJ$87:AJ$291,Y14,Schedule!$G$87:$G$291,Schedule!$F$9,Schedule!$I$87:$I$291,"")+SUMIFS(Schedule!AL$87:AL$291,Schedule!$K$87:$K$291,Embank,Schedule!AK$87:AK$291,Z$10,Schedule!AJ$87:AJ$291,Y14,Schedule!$G$87:$G$291,Schedule!$F$9,Schedule!$I$87:$I$291,"I"))+(SUMIFS(Schedule!AL$87:AL$291,Schedule!$K$87:$K$291,Embank,Schedule!AK$87:AK$291,Z$10,Schedule!AJ$87:AJ$291,Y14,Schedule!$G$87:$G$291,Schedule!$F$10,Schedule!$I$87:$I$291,"")+SUMIFS(Schedule!AL$87:AL$291,Schedule!$K$87:$K$291,Embank,Schedule!AK$87:AK$291,Z$10,Schedule!AJ$87:AJ$291,Y14,Schedule!$G$87:$G$291,Schedule!$F$10,Schedule!$I$87:$I$291,"I"))+(SUMIFS(Schedule!AL$87:AL$291,Schedule!$K$87:$K$291,Embank,Schedule!AK$87:AK$291,Z$10,Schedule!AJ$87:AJ$291,Y14,Schedule!$G$87:$G$291,Schedule!$F$11,Schedule!$I$87:$I$291,"")+SUMIFS(Schedule!AL$87:AL$291,Schedule!$K$87:$K$291,Embank,Schedule!AK$87:AK$291,Z$10,Schedule!AJ$87:AJ$291,Y14,Schedule!$G$87:$G$291,Schedule!$F$11,Schedule!$I$87:$I$291,"I")),(SUMIFS(Schedule!AL$87:AL$291,Schedule!$K$87:$K$291,Embank,Schedule!AK$87:AK$291,Z$10,Schedule!AJ$87:AJ$291,Y14,Schedule!$G$87:$G$291,Schedule!$F$9,Schedule!$I$87:$I$291,"")+SUMIFS(Schedule!AL$87:AL$291,Schedule!$K$87:$K$291,Embank,Schedule!AK$87:AK$291,Z$10,Schedule!AJ$87:AJ$291,Y14,Schedule!$G$87:$G$291,Schedule!$F$9,Schedule!$I$87:$I$291,"I"))+(SUMIFS(Schedule!AL$87:AL$291,Schedule!$K$87:$K$291,Embank,Schedule!AK$87:AK$291,Z$10,Schedule!AJ$87:AJ$291,Y14,Schedule!$G$87:$G$291,Schedule!$F$10,Schedule!$I$87:$I$291,"")+SUMIFS(Schedule!AL$87:AL$291,Schedule!$K$87:$K$291,Embank,Schedule!AK$87:AK$291,Z$10,Schedule!AJ$87:AJ$291,Y14,Schedule!$G$87:$G$291,Schedule!$F$10,Schedule!$I$87:$I$291,"I"))+(SUMIFS(Schedule!AL$87:AL$291,Schedule!$K$87:$K$291,Embank,Schedule!AK$87:AK$291,Z$10,Schedule!AJ$87:AJ$291,Y14,Schedule!$G$87:$G$291,Schedule!$F$11,Schedule!$I$87:$I$291,"")+SUMIFS(Schedule!AL$87:AL$291,Schedule!$K$87:$K$291,Embank,Schedule!AK$87:AK$291,Z$10,Schedule!AJ$87:AJ$291,Y14,Schedule!$G$87:$G$291,Schedule!$F$11,Schedule!$I$87:$I$291,"I"))+(SUMIFS(Schedule!AL$87:AL$291,Schedule!$K$87:$K$291,Embank,Schedule!AK$87:AK$291,Z$10,Schedule!AJ$87:AJ$291,Y14,Schedule!$G$87:$G$291,Schedule!$F$8,Schedule!$I$87:$I$291,"")+SUMIFS(Schedule!AL$87:AL$291,Schedule!$K$87:$K$291,Embank,Schedule!AK$87:AK$291,Z$10,Schedule!AJ$87:AJ$291,Y14,Schedule!$G$87:$G$291,Schedule!$F$8,Schedule!$I$87:$I$291,"I"))))</f>
        <v>0</v>
      </c>
      <c r="AB14" s="303">
        <v>5</v>
      </c>
      <c r="AC14" s="291"/>
      <c r="AD14" s="292">
        <f>IF($C$3="",(SUMIFS(Schedule!AO$87:AO$291,Schedule!$K$87:$K$291,Embank,Schedule!AN$87:AN$291,AC$10,Schedule!AM$87:AM$291,AB14,Schedule!$G$87:$G$291,Schedule!$F$9,Schedule!$I$87:$I$291,"")+SUMIFS(Schedule!AO$87:AO$291,Schedule!$K$87:$K$291,Embank,Schedule!AN$87:AN$291,AC$10,Schedule!AM$87:AM$291,AB14,Schedule!$G$87:$G$291,Schedule!$F$9,Schedule!$I$87:$I$291,"I"))+(SUMIFS(Schedule!AO$87:AO$291,Schedule!$K$87:$K$291,Embank,Schedule!AN$87:AN$291,AC$10,Schedule!AM$87:AM$291,AB14,Schedule!$G$87:$G$291,Schedule!$F$10,Schedule!$I$87:$I$291,"")+SUMIFS(Schedule!AO$87:AO$291,Schedule!$K$87:$K$291,Embank,Schedule!AN$87:AN$291,AC$10,Schedule!AM$87:AM$291,AB14,Schedule!$G$87:$G$291,Schedule!$F$10,Schedule!$I$87:$I$291,"I"))+(SUMIFS(Schedule!AO$87:AO$291,Schedule!$K$87:$K$291,Embank,Schedule!AN$87:AN$291,AC$10,Schedule!AM$87:AM$291,AB14,Schedule!$G$87:$G$291,Schedule!$F$11,Schedule!$I$87:$I$291,"")+SUMIFS(Schedule!AO$87:AO$291,Schedule!$K$87:$K$291,Embank,Schedule!AN$87:AN$291,AC$10,Schedule!AM$87:AM$291,AB14,Schedule!$G$87:$G$291,Schedule!$F$11,Schedule!$I$87:$I$291,"I")),IF($C$3='Sum Res'!$S$5,(SUMIFS(Schedule!AO$87:AO$291,Schedule!$K$87:$K$291,Embank,Schedule!AN$87:AN$291,AC$10,Schedule!AM$87:AM$291,AB14,Schedule!$G$87:$G$291,Schedule!$F$9,Schedule!$I$87:$I$291,"")+SUMIFS(Schedule!AO$87:AO$291,Schedule!$K$87:$K$291,Embank,Schedule!AN$87:AN$291,AC$10,Schedule!AM$87:AM$291,AB14,Schedule!$G$87:$G$291,Schedule!$F$9,Schedule!$I$87:$I$291,"I"))+(SUMIFS(Schedule!AO$87:AO$291,Schedule!$K$87:$K$291,Embank,Schedule!AN$87:AN$291,AC$10,Schedule!AM$87:AM$291,AB14,Schedule!$G$87:$G$291,Schedule!$F$10,Schedule!$I$87:$I$291,"")+SUMIFS(Schedule!AO$87:AO$291,Schedule!$K$87:$K$291,Embank,Schedule!AN$87:AN$291,AC$10,Schedule!AM$87:AM$291,AB14,Schedule!$G$87:$G$291,Schedule!$F$10,Schedule!$I$87:$I$291,"I"))+(SUMIFS(Schedule!AO$87:AO$291,Schedule!$K$87:$K$291,Embank,Schedule!AN$87:AN$291,AC$10,Schedule!AM$87:AM$291,AB14,Schedule!$G$87:$G$291,Schedule!$F$11,Schedule!$I$87:$I$291,"")+SUMIFS(Schedule!AO$87:AO$291,Schedule!$K$87:$K$291,Embank,Schedule!AN$87:AN$291,AC$10,Schedule!AM$87:AM$291,AB14,Schedule!$G$87:$G$291,Schedule!$F$11,Schedule!$I$87:$I$291,"I")),(SUMIFS(Schedule!AO$87:AO$291,Schedule!$K$87:$K$291,Embank,Schedule!AN$87:AN$291,AC$10,Schedule!AM$87:AM$291,AB14,Schedule!$G$87:$G$291,Schedule!$F$9,Schedule!$I$87:$I$291,"")+SUMIFS(Schedule!AO$87:AO$291,Schedule!$K$87:$K$291,Embank,Schedule!AN$87:AN$291,AC$10,Schedule!AM$87:AM$291,AB14,Schedule!$G$87:$G$291,Schedule!$F$9,Schedule!$I$87:$I$291,"I"))+(SUMIFS(Schedule!AO$87:AO$291,Schedule!$K$87:$K$291,Embank,Schedule!AN$87:AN$291,AC$10,Schedule!AM$87:AM$291,AB14,Schedule!$G$87:$G$291,Schedule!$F$10,Schedule!$I$87:$I$291,"")+SUMIFS(Schedule!AO$87:AO$291,Schedule!$K$87:$K$291,Embank,Schedule!AN$87:AN$291,AC$10,Schedule!AM$87:AM$291,AB14,Schedule!$G$87:$G$291,Schedule!$F$10,Schedule!$I$87:$I$291,"I"))+(SUMIFS(Schedule!AO$87:AO$291,Schedule!$K$87:$K$291,Embank,Schedule!AN$87:AN$291,AC$10,Schedule!AM$87:AM$291,AB14,Schedule!$G$87:$G$291,Schedule!$F$11,Schedule!$I$87:$I$291,"")+SUMIFS(Schedule!AO$87:AO$291,Schedule!$K$87:$K$291,Embank,Schedule!AN$87:AN$291,AC$10,Schedule!AM$87:AM$291,AB14,Schedule!$G$87:$G$291,Schedule!$F$11,Schedule!$I$87:$I$291,"I"))+(SUMIFS(Schedule!AO$87:AO$291,Schedule!$K$87:$K$291,Embank,Schedule!AN$87:AN$291,AC$10,Schedule!AM$87:AM$291,AB14,Schedule!$G$87:$G$291,Schedule!$F$8,Schedule!$I$87:$I$291,"")+SUMIFS(Schedule!AO$87:AO$291,Schedule!$K$87:$K$291,Embank,Schedule!AN$87:AN$291,AC$10,Schedule!AM$87:AM$291,AB14,Schedule!$G$87:$G$291,Schedule!$F$8,Schedule!$I$87:$I$291,"I"))))</f>
        <v>0</v>
      </c>
      <c r="AE14" s="293">
        <f>AD14+AA14+X14+U14+R14+O14+L14+I14+F14</f>
        <v>0</v>
      </c>
      <c r="AF14" s="288">
        <f t="shared" si="3"/>
        <v>0</v>
      </c>
    </row>
    <row r="15" spans="1:38" ht="15.75" thickBot="1" x14ac:dyDescent="0.3">
      <c r="B15" s="580"/>
      <c r="C15" s="304" t="s">
        <v>17</v>
      </c>
      <c r="D15" s="305"/>
      <c r="E15" s="296"/>
      <c r="F15" s="297">
        <f>SUM(F10:F14)</f>
        <v>0</v>
      </c>
      <c r="G15" s="305"/>
      <c r="H15" s="296"/>
      <c r="I15" s="297">
        <f>SUM(I10:I14)</f>
        <v>0</v>
      </c>
      <c r="J15" s="305"/>
      <c r="K15" s="296"/>
      <c r="L15" s="297">
        <f>SUM(L10:L14)</f>
        <v>0</v>
      </c>
      <c r="M15" s="305"/>
      <c r="N15" s="296"/>
      <c r="O15" s="297">
        <f>SUM(O10:O14)</f>
        <v>0</v>
      </c>
      <c r="P15" s="305"/>
      <c r="Q15" s="296"/>
      <c r="R15" s="297">
        <f>SUM(R10:R14)</f>
        <v>0</v>
      </c>
      <c r="S15" s="305"/>
      <c r="T15" s="296"/>
      <c r="U15" s="297">
        <f>SUM(U10:U14)</f>
        <v>0</v>
      </c>
      <c r="V15" s="305"/>
      <c r="W15" s="296"/>
      <c r="X15" s="297">
        <f>SUM(X10:X14)</f>
        <v>0</v>
      </c>
      <c r="Y15" s="305"/>
      <c r="Z15" s="296"/>
      <c r="AA15" s="297">
        <f>SUM(AA10:AA14)</f>
        <v>0</v>
      </c>
      <c r="AB15" s="305"/>
      <c r="AC15" s="296"/>
      <c r="AD15" s="297">
        <f>SUM(AD10:AD14)</f>
        <v>0</v>
      </c>
      <c r="AE15" s="297">
        <f>AD15+AA15+X15+U15+R15+O15+L15+I15+F15</f>
        <v>0</v>
      </c>
      <c r="AF15" s="298">
        <f t="shared" si="3"/>
        <v>0</v>
      </c>
    </row>
    <row r="16" spans="1:38" ht="15" x14ac:dyDescent="0.2">
      <c r="B16" s="580"/>
      <c r="C16" s="582" t="s">
        <v>39</v>
      </c>
      <c r="D16" s="299">
        <v>1</v>
      </c>
      <c r="E16" s="274" t="s">
        <v>12</v>
      </c>
      <c r="F16" s="275">
        <f>IF($C$3="",(SUMIFS(Schedule!Q$87:Q$291,Schedule!$K$87:$K$291,Embank,Schedule!P$87:P$291,E$16,Schedule!O$87:O$291,D16,Schedule!$G$87:$G$291,Schedule!$F$9,Schedule!$I$87:$I$291,"")+SUMIFS(Schedule!Q$87:Q$291,Schedule!$K$87:$K$291,Embank,Schedule!P$87:P$291,E$16,Schedule!O$87:O$291,D16,Schedule!$G$87:$G$291,Schedule!$F$9,Schedule!$I$87:$I$291,"I"))+(SUMIFS(Schedule!Q$87:Q$291,Schedule!$K$87:$K$291,Embank,Schedule!P$87:P$291,E$16,Schedule!O$87:O$291,D16,Schedule!$G$87:$G$291,Schedule!$F$10,Schedule!$I$87:$I$291,"")+SUMIFS(Schedule!Q$87:Q$291,Schedule!$K$87:$K$291,Embank,Schedule!P$87:P$291,E$16,Schedule!O$87:O$291,D16,Schedule!$G$87:$G$291,Schedule!$F$10,Schedule!$I$87:$I$291,"I"))+(SUMIFS(Schedule!Q$87:Q$291,Schedule!$K$87:$K$291,Embank,Schedule!P$87:P$291,E$16,Schedule!O$87:O$291,D16,Schedule!$G$87:$G$291,Schedule!$F$11,Schedule!$I$87:$I$291,"")+SUMIFS(Schedule!Q$87:Q$291,Schedule!$K$87:$K$291,Embank,Schedule!P$87:P$291,E$16,Schedule!O$87:O$291,D16,Schedule!$G$87:$G$291,Schedule!$F$11,Schedule!$I$87:$I$291,"I")),IF($C$3='Sum Res'!$S$5,(SUMIFS(Schedule!Q$87:Q$291,Schedule!$K$87:$K$291,Embank,Schedule!P$87:P$291,E$16,Schedule!O$87:O$291,D16,Schedule!$G$87:$G$291,Schedule!$F$9,Schedule!$I$87:$I$291,"")+SUMIFS(Schedule!Q$87:Q$291,Schedule!$K$87:$K$291,Embank,Schedule!P$87:P$291,E$16,Schedule!O$87:O$291,D16,Schedule!$G$87:$G$291,Schedule!$F$9,Schedule!$I$87:$I$291,"I"))+(SUMIFS(Schedule!Q$87:Q$291,Schedule!$K$87:$K$291,Embank,Schedule!P$87:P$291,E$16,Schedule!O$87:O$291,D16,Schedule!$G$87:$G$291,Schedule!$F$10,Schedule!$I$87:$I$291,"")+SUMIFS(Schedule!Q$87:Q$291,Schedule!$K$87:$K$291,Embank,Schedule!P$87:P$291,E$16,Schedule!O$87:O$291,D16,Schedule!$G$87:$G$291,Schedule!$F$10,Schedule!$I$87:$I$291,"I"))+(SUMIFS(Schedule!Q$87:Q$291,Schedule!$K$87:$K$291,Embank,Schedule!P$87:P$291,E$16,Schedule!O$87:O$291,D16,Schedule!$G$87:$G$291,Schedule!$F$11,Schedule!$I$87:$I$291,"")+SUMIFS(Schedule!Q$87:Q$291,Schedule!$K$87:$K$291,Embank,Schedule!P$87:P$291,E$16,Schedule!O$87:O$291,D16,Schedule!$G$87:$G$291,Schedule!$F$11,Schedule!$I$87:$I$291,"I")),(SUMIFS(Schedule!Q$87:Q$291,Schedule!$K$87:$K$291,Embank,Schedule!P$87:P$291,E$16,Schedule!O$87:O$291,D16,Schedule!$G$87:$G$291,Schedule!$F$9,Schedule!$I$87:$I$291,"")+SUMIFS(Schedule!Q$87:Q$291,Schedule!$K$87:$K$291,Embank,Schedule!P$87:P$291,E$16,Schedule!O$87:O$291,D16,Schedule!$G$87:$G$291,Schedule!$F$9,Schedule!$I$87:$I$291,"I"))+(SUMIFS(Schedule!Q$87:Q$291,Schedule!$K$87:$K$291,Embank,Schedule!P$87:P$291,E$16,Schedule!O$87:O$291,D16,Schedule!$G$87:$G$291,Schedule!$F$10,Schedule!$I$87:$I$291,"")+SUMIFS(Schedule!Q$87:Q$291,Schedule!$K$87:$K$291,Embank,Schedule!P$87:P$291,E$16,Schedule!O$87:O$291,D16,Schedule!$G$87:$G$291,Schedule!$F$10,Schedule!$I$87:$I$291,"I"))+(SUMIFS(Schedule!Q$87:Q$291,Schedule!$K$87:$K$291,Embank,Schedule!P$87:P$291,E$16,Schedule!O$87:O$291,D16,Schedule!$G$87:$G$291,Schedule!$F$11,Schedule!$I$87:$I$291,"")+SUMIFS(Schedule!Q$87:Q$291,Schedule!$K$87:$K$291,Embank,Schedule!P$87:P$291,E$16,Schedule!O$87:O$291,D16,Schedule!$G$87:$G$291,Schedule!$F$11,Schedule!$I$87:$I$291,"I"))+(SUMIFS(Schedule!Q$87:Q$291,Schedule!$K$87:$K$291,Embank,Schedule!P$87:P$291,E$16,Schedule!O$87:O$291,D16,Schedule!$G$87:$G$291,Schedule!$F$8,Schedule!$I$87:$I$291,"")+SUMIFS(Schedule!Q$87:Q$291,Schedule!$K$87:$K$291,Embank,Schedule!P$87:P$291,E$16,Schedule!O$87:O$291,D16,Schedule!$G$87:$G$291,Schedule!$F$8,Schedule!$I$87:$I$291,"I"))))</f>
        <v>0</v>
      </c>
      <c r="G16" s="299">
        <v>1</v>
      </c>
      <c r="H16" s="274" t="s">
        <v>12</v>
      </c>
      <c r="I16" s="275">
        <f>IF($C$3="",(SUMIFS(Schedule!T$87:T$291,Schedule!$K$87:$K$291,Embank,Schedule!S$87:S$291,H$16,Schedule!R$87:R$291,G16,Schedule!$G$87:$G$291,Schedule!$F$9,Schedule!$I$87:$I$291,"")+SUMIFS(Schedule!T$87:T$291,Schedule!$K$87:$K$291,Embank,Schedule!S$87:S$291,H$16,Schedule!R$87:R$291,G16,Schedule!$G$87:$G$291,Schedule!$F$9,Schedule!$I$87:$I$291,"I"))+(SUMIFS(Schedule!T$87:T$291,Schedule!$K$87:$K$291,Embank,Schedule!S$87:S$291,H$16,Schedule!R$87:R$291,G16,Schedule!$G$87:$G$291,Schedule!$F$10,Schedule!$I$87:$I$291,"")+SUMIFS(Schedule!T$87:T$291,Schedule!$K$87:$K$291,Embank,Schedule!S$87:S$291,H$16,Schedule!R$87:R$291,G16,Schedule!$G$87:$G$291,Schedule!$F$10,Schedule!$I$87:$I$291,"I"))+(SUMIFS(Schedule!T$87:T$291,Schedule!$K$87:$K$291,Embank,Schedule!S$87:S$291,H$16,Schedule!R$87:R$291,G16,Schedule!$G$87:$G$291,Schedule!$F$11,Schedule!$I$87:$I$291,"")+SUMIFS(Schedule!T$87:T$291,Schedule!$K$87:$K$291,Embank,Schedule!S$87:S$291,H$16,Schedule!R$87:R$291,G16,Schedule!$G$87:$G$291,Schedule!$F$11,Schedule!$I$87:$I$291,"I")),IF($C$3='Sum Res'!$S$5,(SUMIFS(Schedule!T$87:T$291,Schedule!$K$87:$K$291,Embank,Schedule!S$87:S$291,H$16,Schedule!R$87:R$291,G16,Schedule!$G$87:$G$291,Schedule!$F$9,Schedule!$I$87:$I$291,"")+SUMIFS(Schedule!T$87:T$291,Schedule!$K$87:$K$291,Embank,Schedule!S$87:S$291,H$16,Schedule!R$87:R$291,G16,Schedule!$G$87:$G$291,Schedule!$F$9,Schedule!$I$87:$I$291,"I"))+(SUMIFS(Schedule!T$87:T$291,Schedule!$K$87:$K$291,Embank,Schedule!S$87:S$291,H$16,Schedule!R$87:R$291,G16,Schedule!$G$87:$G$291,Schedule!$F$10,Schedule!$I$87:$I$291,"")+SUMIFS(Schedule!T$87:T$291,Schedule!$K$87:$K$291,Embank,Schedule!S$87:S$291,H$16,Schedule!R$87:R$291,G16,Schedule!$G$87:$G$291,Schedule!$F$10,Schedule!$I$87:$I$291,"I"))+(SUMIFS(Schedule!T$87:T$291,Schedule!$K$87:$K$291,Embank,Schedule!S$87:S$291,H$16,Schedule!R$87:R$291,G16,Schedule!$G$87:$G$291,Schedule!$F$11,Schedule!$I$87:$I$291,"")+SUMIFS(Schedule!T$87:T$291,Schedule!$K$87:$K$291,Embank,Schedule!S$87:S$291,H$16,Schedule!R$87:R$291,G16,Schedule!$G$87:$G$291,Schedule!$F$11,Schedule!$I$87:$I$291,"I")),(SUMIFS(Schedule!T$87:T$291,Schedule!$K$87:$K$291,Embank,Schedule!S$87:S$291,H$16,Schedule!R$87:R$291,G16,Schedule!$G$87:$G$291,Schedule!$F$9,Schedule!$I$87:$I$291,"")+SUMIFS(Schedule!T$87:T$291,Schedule!$K$87:$K$291,Embank,Schedule!S$87:S$291,H$16,Schedule!R$87:R$291,G16,Schedule!$G$87:$G$291,Schedule!$F$9,Schedule!$I$87:$I$291,"I"))+(SUMIFS(Schedule!T$87:T$291,Schedule!$K$87:$K$291,Embank,Schedule!S$87:S$291,H$16,Schedule!R$87:R$291,G16,Schedule!$G$87:$G$291,Schedule!$F$10,Schedule!$I$87:$I$291,"")+SUMIFS(Schedule!T$87:T$291,Schedule!$K$87:$K$291,Embank,Schedule!S$87:S$291,H$16,Schedule!R$87:R$291,G16,Schedule!$G$87:$G$291,Schedule!$F$10,Schedule!$I$87:$I$291,"I"))+(SUMIFS(Schedule!T$87:T$291,Schedule!$K$87:$K$291,Embank,Schedule!S$87:S$291,H$16,Schedule!R$87:R$291,G16,Schedule!$G$87:$G$291,Schedule!$F$11,Schedule!$I$87:$I$291,"")+SUMIFS(Schedule!T$87:T$291,Schedule!$K$87:$K$291,Embank,Schedule!S$87:S$291,H$16,Schedule!R$87:R$291,G16,Schedule!$G$87:$G$291,Schedule!$F$11,Schedule!$I$87:$I$291,"I"))+(SUMIFS(Schedule!T$87:T$291,Schedule!$K$87:$K$291,Embank,Schedule!S$87:S$291,H$16,Schedule!R$87:R$291,G16,Schedule!$G$87:$G$291,Schedule!$F$8,Schedule!$I$87:$I$291,"")+SUMIFS(Schedule!T$87:T$291,Schedule!$K$87:$K$291,Embank,Schedule!S$87:S$291,H$16,Schedule!R$87:R$291,G16,Schedule!$G$87:$G$291,Schedule!$F$8,Schedule!$I$87:$I$291,"I"))))</f>
        <v>0</v>
      </c>
      <c r="J16" s="299">
        <v>1</v>
      </c>
      <c r="K16" s="274" t="s">
        <v>12</v>
      </c>
      <c r="L16" s="275">
        <f>IF($C$3="",(SUMIFS(Schedule!W$87:W$291,Schedule!$K$87:$K$291,Embank,Schedule!V$87:V$291,K$16,Schedule!U$87:U$291,J16,Schedule!$G$87:$G$291,Schedule!$F$9,Schedule!$I$87:$I$291,"")+SUMIFS(Schedule!W$87:W$291,Schedule!$K$87:$K$291,Embank,Schedule!V$87:V$291,K$16,Schedule!U$87:U$291,J16,Schedule!$G$87:$G$291,Schedule!$F$9,Schedule!$I$87:$I$291,"I"))+(SUMIFS(Schedule!W$87:W$291,Schedule!$K$87:$K$291,Embank,Schedule!V$87:V$291,K$16,Schedule!U$87:U$291,J16,Schedule!$G$87:$G$291,Schedule!$F$10,Schedule!$I$87:$I$291,"")+SUMIFS(Schedule!W$87:W$291,Schedule!$K$87:$K$291,Embank,Schedule!V$87:V$291,K$16,Schedule!U$87:U$291,J16,Schedule!$G$87:$G$291,Schedule!$F$10,Schedule!$I$87:$I$291,"I"))+(SUMIFS(Schedule!W$87:W$291,Schedule!$K$87:$K$291,Embank,Schedule!V$87:V$291,K$16,Schedule!U$87:U$291,J16,Schedule!$G$87:$G$291,Schedule!$F$11,Schedule!$I$87:$I$291,"")+SUMIFS(Schedule!W$87:W$291,Schedule!$K$87:$K$291,Embank,Schedule!V$87:V$291,K$16,Schedule!U$87:U$291,J16,Schedule!$G$87:$G$291,Schedule!$F$11,Schedule!$I$87:$I$291,"I")),IF($C$3='Sum Res'!$S$5,(SUMIFS(Schedule!W$87:W$291,Schedule!$K$87:$K$291,Embank,Schedule!V$87:V$291,K$16,Schedule!U$87:U$291,J16,Schedule!$G$87:$G$291,Schedule!$F$9,Schedule!$I$87:$I$291,"")+SUMIFS(Schedule!W$87:W$291,Schedule!$K$87:$K$291,Embank,Schedule!V$87:V$291,K$16,Schedule!U$87:U$291,J16,Schedule!$G$87:$G$291,Schedule!$F$9,Schedule!$I$87:$I$291,"I"))+(SUMIFS(Schedule!W$87:W$291,Schedule!$K$87:$K$291,Embank,Schedule!V$87:V$291,K$16,Schedule!U$87:U$291,J16,Schedule!$G$87:$G$291,Schedule!$F$10,Schedule!$I$87:$I$291,"")+SUMIFS(Schedule!W$87:W$291,Schedule!$K$87:$K$291,Embank,Schedule!V$87:V$291,K$16,Schedule!U$87:U$291,J16,Schedule!$G$87:$G$291,Schedule!$F$10,Schedule!$I$87:$I$291,"I"))+(SUMIFS(Schedule!W$87:W$291,Schedule!$K$87:$K$291,Embank,Schedule!V$87:V$291,K$16,Schedule!U$87:U$291,J16,Schedule!$G$87:$G$291,Schedule!$F$11,Schedule!$I$87:$I$291,"")+SUMIFS(Schedule!W$87:W$291,Schedule!$K$87:$K$291,Embank,Schedule!V$87:V$291,K$16,Schedule!U$87:U$291,J16,Schedule!$G$87:$G$291,Schedule!$F$11,Schedule!$I$87:$I$291,"I")),(SUMIFS(Schedule!W$87:W$291,Schedule!$K$87:$K$291,Embank,Schedule!V$87:V$291,K$16,Schedule!U$87:U$291,J16,Schedule!$G$87:$G$291,Schedule!$F$9,Schedule!$I$87:$I$291,"")+SUMIFS(Schedule!W$87:W$291,Schedule!$K$87:$K$291,Embank,Schedule!V$87:V$291,K$16,Schedule!U$87:U$291,J16,Schedule!$G$87:$G$291,Schedule!$F$9,Schedule!$I$87:$I$291,"I"))+(SUMIFS(Schedule!W$87:W$291,Schedule!$K$87:$K$291,Embank,Schedule!V$87:V$291,K$16,Schedule!U$87:U$291,J16,Schedule!$G$87:$G$291,Schedule!$F$10,Schedule!$I$87:$I$291,"")+SUMIFS(Schedule!W$87:W$291,Schedule!$K$87:$K$291,Embank,Schedule!V$87:V$291,K$16,Schedule!U$87:U$291,J16,Schedule!$G$87:$G$291,Schedule!$F$10,Schedule!$I$87:$I$291,"I"))+(SUMIFS(Schedule!W$87:W$291,Schedule!$K$87:$K$291,Embank,Schedule!V$87:V$291,K$16,Schedule!U$87:U$291,J16,Schedule!$G$87:$G$291,Schedule!$F$11,Schedule!$I$87:$I$291,"")+SUMIFS(Schedule!W$87:W$291,Schedule!$K$87:$K$291,Embank,Schedule!V$87:V$291,K$16,Schedule!U$87:U$291,J16,Schedule!$G$87:$G$291,Schedule!$F$11,Schedule!$I$87:$I$291,"I"))+(SUMIFS(Schedule!W$87:W$291,Schedule!$K$87:$K$291,Embank,Schedule!V$87:V$291,K$16,Schedule!U$87:U$291,J16,Schedule!$G$87:$G$291,Schedule!$F$8,Schedule!$I$87:$I$291,"")+SUMIFS(Schedule!W$87:W$291,Schedule!$K$87:$K$291,Embank,Schedule!V$87:V$291,K$16,Schedule!U$87:U$291,J16,Schedule!$G$87:$G$291,Schedule!$F$8,Schedule!$I$87:$I$291,"I"))))</f>
        <v>0</v>
      </c>
      <c r="M16" s="299">
        <v>1</v>
      </c>
      <c r="N16" s="274" t="s">
        <v>12</v>
      </c>
      <c r="O16" s="275">
        <f>IF($C$3="",(SUMIFS(Schedule!Z$87:Z$291,Schedule!$K$87:$K$291,Embank,Schedule!Y$87:Y$291,N$16,Schedule!X$87:X$291,M16,Schedule!$G$87:$G$291,Schedule!$F$9,Schedule!$I$87:$I$291,"")+SUMIFS(Schedule!Z$87:Z$291,Schedule!$K$87:$K$291,Embank,Schedule!Y$87:Y$291,N$16,Schedule!X$87:X$291,M16,Schedule!$G$87:$G$291,Schedule!$F$9,Schedule!$I$87:$I$291,"I"))+(SUMIFS(Schedule!Z$87:Z$291,Schedule!$K$87:$K$291,Embank,Schedule!Y$87:Y$291,N$16,Schedule!X$87:X$291,M16,Schedule!$G$87:$G$291,Schedule!$F$10,Schedule!$I$87:$I$291,"")+SUMIFS(Schedule!Z$87:Z$291,Schedule!$K$87:$K$291,Embank,Schedule!Y$87:Y$291,N$16,Schedule!X$87:X$291,M16,Schedule!$G$87:$G$291,Schedule!$F$10,Schedule!$I$87:$I$291,"I"))+(SUMIFS(Schedule!Z$87:Z$291,Schedule!$K$87:$K$291,Embank,Schedule!Y$87:Y$291,N$16,Schedule!X$87:X$291,M16,Schedule!$G$87:$G$291,Schedule!$F$11,Schedule!$I$87:$I$291,"")+SUMIFS(Schedule!Z$87:Z$291,Schedule!$K$87:$K$291,Embank,Schedule!Y$87:Y$291,N$16,Schedule!X$87:X$291,M16,Schedule!$G$87:$G$291,Schedule!$F$11,Schedule!$I$87:$I$291,"I")),IF($C$3='Sum Res'!$S$5,(SUMIFS(Schedule!Z$87:Z$291,Schedule!$K$87:$K$291,Embank,Schedule!Y$87:Y$291,N$16,Schedule!X$87:X$291,M16,Schedule!$G$87:$G$291,Schedule!$F$9,Schedule!$I$87:$I$291,"")+SUMIFS(Schedule!Z$87:Z$291,Schedule!$K$87:$K$291,Embank,Schedule!Y$87:Y$291,N$16,Schedule!X$87:X$291,M16,Schedule!$G$87:$G$291,Schedule!$F$9,Schedule!$I$87:$I$291,"I"))+(SUMIFS(Schedule!Z$87:Z$291,Schedule!$K$87:$K$291,Embank,Schedule!Y$87:Y$291,N$16,Schedule!X$87:X$291,M16,Schedule!$G$87:$G$291,Schedule!$F$10,Schedule!$I$87:$I$291,"")+SUMIFS(Schedule!Z$87:Z$291,Schedule!$K$87:$K$291,Embank,Schedule!Y$87:Y$291,N$16,Schedule!X$87:X$291,M16,Schedule!$G$87:$G$291,Schedule!$F$10,Schedule!$I$87:$I$291,"I"))+(SUMIFS(Schedule!Z$87:Z$291,Schedule!$K$87:$K$291,Embank,Schedule!Y$87:Y$291,N$16,Schedule!X$87:X$291,M16,Schedule!$G$87:$G$291,Schedule!$F$11,Schedule!$I$87:$I$291,"")+SUMIFS(Schedule!Z$87:Z$291,Schedule!$K$87:$K$291,Embank,Schedule!Y$87:Y$291,N$16,Schedule!X$87:X$291,M16,Schedule!$G$87:$G$291,Schedule!$F$11,Schedule!$I$87:$I$291,"I")),(SUMIFS(Schedule!Z$87:Z$291,Schedule!$K$87:$K$291,Embank,Schedule!Y$87:Y$291,N$16,Schedule!X$87:X$291,M16,Schedule!$G$87:$G$291,Schedule!$F$9,Schedule!$I$87:$I$291,"")+SUMIFS(Schedule!Z$87:Z$291,Schedule!$K$87:$K$291,Embank,Schedule!Y$87:Y$291,N$16,Schedule!X$87:X$291,M16,Schedule!$G$87:$G$291,Schedule!$F$9,Schedule!$I$87:$I$291,"I"))+(SUMIFS(Schedule!Z$87:Z$291,Schedule!$K$87:$K$291,Embank,Schedule!Y$87:Y$291,N$16,Schedule!X$87:X$291,M16,Schedule!$G$87:$G$291,Schedule!$F$10,Schedule!$I$87:$I$291,"")+SUMIFS(Schedule!Z$87:Z$291,Schedule!$K$87:$K$291,Embank,Schedule!Y$87:Y$291,N$16,Schedule!X$87:X$291,M16,Schedule!$G$87:$G$291,Schedule!$F$10,Schedule!$I$87:$I$291,"I"))+(SUMIFS(Schedule!Z$87:Z$291,Schedule!$K$87:$K$291,Embank,Schedule!Y$87:Y$291,N$16,Schedule!X$87:X$291,M16,Schedule!$G$87:$G$291,Schedule!$F$11,Schedule!$I$87:$I$291,"")+SUMIFS(Schedule!Z$87:Z$291,Schedule!$K$87:$K$291,Embank,Schedule!Y$87:Y$291,N$16,Schedule!X$87:X$291,M16,Schedule!$G$87:$G$291,Schedule!$F$11,Schedule!$I$87:$I$291,"I"))+(SUMIFS(Schedule!Z$87:Z$291,Schedule!$K$87:$K$291,Embank,Schedule!Y$87:Y$291,N$16,Schedule!X$87:X$291,M16,Schedule!$G$87:$G$291,Schedule!$F$8,Schedule!$I$87:$I$291,"")+SUMIFS(Schedule!Z$87:Z$291,Schedule!$K$87:$K$291,Embank,Schedule!Y$87:Y$291,N$16,Schedule!X$87:X$291,M16,Schedule!$G$87:$G$291,Schedule!$F$8,Schedule!$I$87:$I$291,"I"))))</f>
        <v>0</v>
      </c>
      <c r="P16" s="299">
        <v>1</v>
      </c>
      <c r="Q16" s="274" t="s">
        <v>12</v>
      </c>
      <c r="R16" s="275">
        <f>IF($C$3="",(SUMIFS(Schedule!AC$87:AC$291,Schedule!$K$87:$K$291,Embank,Schedule!AB$87:AB$291,Q$16,Schedule!AA$87:AA$291,P16,Schedule!$G$87:$G$291,Schedule!$F$9,Schedule!$I$87:$I$291,"")+SUMIFS(Schedule!AC$87:AC$291,Schedule!$K$87:$K$291,Embank,Schedule!AB$87:AB$291,Q$16,Schedule!AA$87:AA$291,P16,Schedule!$G$87:$G$291,Schedule!$F$9,Schedule!$I$87:$I$291,"I"))+(SUMIFS(Schedule!AC$87:AC$291,Schedule!$K$87:$K$291,Embank,Schedule!AB$87:AB$291,Q$16,Schedule!AA$87:AA$291,P16,Schedule!$G$87:$G$291,Schedule!$F$10,Schedule!$I$87:$I$291,"")+SUMIFS(Schedule!AC$87:AC$291,Schedule!$K$87:$K$291,Embank,Schedule!AB$87:AB$291,Q$16,Schedule!AA$87:AA$291,P16,Schedule!$G$87:$G$291,Schedule!$F$10,Schedule!$I$87:$I$291,"I"))+(SUMIFS(Schedule!AC$87:AC$291,Schedule!$K$87:$K$291,Embank,Schedule!AB$87:AB$291,Q$16,Schedule!AA$87:AA$291,P16,Schedule!$G$87:$G$291,Schedule!$F$11,Schedule!$I$87:$I$291,"")+SUMIFS(Schedule!AC$87:AC$291,Schedule!$K$87:$K$291,Embank,Schedule!AB$87:AB$291,Q$16,Schedule!AA$87:AA$291,P16,Schedule!$G$87:$G$291,Schedule!$F$11,Schedule!$I$87:$I$291,"I")),IF($C$3='Sum Res'!$S$5,(SUMIFS(Schedule!AC$87:AC$291,Schedule!$K$87:$K$291,Embank,Schedule!AB$87:AB$291,Q$16,Schedule!AA$87:AA$291,P16,Schedule!$G$87:$G$291,Schedule!$F$9,Schedule!$I$87:$I$291,"")+SUMIFS(Schedule!AC$87:AC$291,Schedule!$K$87:$K$291,Embank,Schedule!AB$87:AB$291,Q$16,Schedule!AA$87:AA$291,P16,Schedule!$G$87:$G$291,Schedule!$F$9,Schedule!$I$87:$I$291,"I"))+(SUMIFS(Schedule!AC$87:AC$291,Schedule!$K$87:$K$291,Embank,Schedule!AB$87:AB$291,Q$16,Schedule!AA$87:AA$291,P16,Schedule!$G$87:$G$291,Schedule!$F$10,Schedule!$I$87:$I$291,"")+SUMIFS(Schedule!AC$87:AC$291,Schedule!$K$87:$K$291,Embank,Schedule!AB$87:AB$291,Q$16,Schedule!AA$87:AA$291,P16,Schedule!$G$87:$G$291,Schedule!$F$10,Schedule!$I$87:$I$291,"I"))+(SUMIFS(Schedule!AC$87:AC$291,Schedule!$K$87:$K$291,Embank,Schedule!AB$87:AB$291,Q$16,Schedule!AA$87:AA$291,P16,Schedule!$G$87:$G$291,Schedule!$F$11,Schedule!$I$87:$I$291,"")+SUMIFS(Schedule!AC$87:AC$291,Schedule!$K$87:$K$291,Embank,Schedule!AB$87:AB$291,Q$16,Schedule!AA$87:AA$291,P16,Schedule!$G$87:$G$291,Schedule!$F$11,Schedule!$I$87:$I$291,"I")),(SUMIFS(Schedule!AC$87:AC$291,Schedule!$K$87:$K$291,Embank,Schedule!AB$87:AB$291,Q$16,Schedule!AA$87:AA$291,P16,Schedule!$G$87:$G$291,Schedule!$F$9,Schedule!$I$87:$I$291,"")+SUMIFS(Schedule!AC$87:AC$291,Schedule!$K$87:$K$291,Embank,Schedule!AB$87:AB$291,Q$16,Schedule!AA$87:AA$291,P16,Schedule!$G$87:$G$291,Schedule!$F$9,Schedule!$I$87:$I$291,"I"))+(SUMIFS(Schedule!AC$87:AC$291,Schedule!$K$87:$K$291,Embank,Schedule!AB$87:AB$291,Q$16,Schedule!AA$87:AA$291,P16,Schedule!$G$87:$G$291,Schedule!$F$10,Schedule!$I$87:$I$291,"")+SUMIFS(Schedule!AC$87:AC$291,Schedule!$K$87:$K$291,Embank,Schedule!AB$87:AB$291,Q$16,Schedule!AA$87:AA$291,P16,Schedule!$G$87:$G$291,Schedule!$F$10,Schedule!$I$87:$I$291,"I"))+(SUMIFS(Schedule!AC$87:AC$291,Schedule!$K$87:$K$291,Embank,Schedule!AB$87:AB$291,Q$16,Schedule!AA$87:AA$291,P16,Schedule!$G$87:$G$291,Schedule!$F$11,Schedule!$I$87:$I$291,"")+SUMIFS(Schedule!AC$87:AC$291,Schedule!$K$87:$K$291,Embank,Schedule!AB$87:AB$291,Q$16,Schedule!AA$87:AA$291,P16,Schedule!$G$87:$G$291,Schedule!$F$11,Schedule!$I$87:$I$291,"I"))+(SUMIFS(Schedule!AC$87:AC$291,Schedule!$K$87:$K$291,Embank,Schedule!AB$87:AB$291,Q$16,Schedule!AA$87:AA$291,P16,Schedule!$G$87:$G$291,Schedule!$F$8,Schedule!$I$87:$I$291,"")+SUMIFS(Schedule!AC$87:AC$291,Schedule!$K$87:$K$291,Embank,Schedule!AB$87:AB$291,Q$16,Schedule!AA$87:AA$291,P16,Schedule!$G$87:$G$291,Schedule!$F$8,Schedule!$I$87:$I$291,"I"))))</f>
        <v>0</v>
      </c>
      <c r="S16" s="299">
        <v>1</v>
      </c>
      <c r="T16" s="274" t="s">
        <v>12</v>
      </c>
      <c r="U16" s="275">
        <f>IF($C$3="",(SUMIFS(Schedule!AF$87:AF$291,Schedule!$K$87:$K$291,Embank,Schedule!AE$87:AE$291,T$16,Schedule!AD$87:AD$291,S16,Schedule!$G$87:$G$291,Schedule!$F$9,Schedule!$I$87:$I$291,"")+SUMIFS(Schedule!AF$87:AF$291,Schedule!$K$87:$K$291,Embank,Schedule!AE$87:AE$291,T$16,Schedule!AD$87:AD$291,S16,Schedule!$G$87:$G$291,Schedule!$F$9,Schedule!$I$87:$I$291,"I"))+(SUMIFS(Schedule!AF$87:AF$291,Schedule!$K$87:$K$291,Embank,Schedule!AE$87:AE$291,T$16,Schedule!AD$87:AD$291,S16,Schedule!$G$87:$G$291,Schedule!$F$10,Schedule!$I$87:$I$291,"")+SUMIFS(Schedule!AF$87:AF$291,Schedule!$K$87:$K$291,Embank,Schedule!AE$87:AE$291,T$16,Schedule!AD$87:AD$291,S16,Schedule!$G$87:$G$291,Schedule!$F$10,Schedule!$I$87:$I$291,"I"))+(SUMIFS(Schedule!AF$87:AF$291,Schedule!$K$87:$K$291,Embank,Schedule!AE$87:AE$291,T$16,Schedule!AD$87:AD$291,S16,Schedule!$G$87:$G$291,Schedule!$F$11,Schedule!$I$87:$I$291,"")+SUMIFS(Schedule!AF$87:AF$291,Schedule!$K$87:$K$291,Embank,Schedule!AE$87:AE$291,T$16,Schedule!AD$87:AD$291,S16,Schedule!$G$87:$G$291,Schedule!$F$11,Schedule!$I$87:$I$291,"I")),IF($C$3='Sum Res'!$S$5,(SUMIFS(Schedule!AF$87:AF$291,Schedule!$K$87:$K$291,Embank,Schedule!AE$87:AE$291,T$16,Schedule!AD$87:AD$291,S16,Schedule!$G$87:$G$291,Schedule!$F$9,Schedule!$I$87:$I$291,"")+SUMIFS(Schedule!AF$87:AF$291,Schedule!$K$87:$K$291,Embank,Schedule!AE$87:AE$291,T$16,Schedule!AD$87:AD$291,S16,Schedule!$G$87:$G$291,Schedule!$F$9,Schedule!$I$87:$I$291,"I"))+(SUMIFS(Schedule!AF$87:AF$291,Schedule!$K$87:$K$291,Embank,Schedule!AE$87:AE$291,T$16,Schedule!AD$87:AD$291,S16,Schedule!$G$87:$G$291,Schedule!$F$10,Schedule!$I$87:$I$291,"")+SUMIFS(Schedule!AF$87:AF$291,Schedule!$K$87:$K$291,Embank,Schedule!AE$87:AE$291,T$16,Schedule!AD$87:AD$291,S16,Schedule!$G$87:$G$291,Schedule!$F$10,Schedule!$I$87:$I$291,"I"))+(SUMIFS(Schedule!AF$87:AF$291,Schedule!$K$87:$K$291,Embank,Schedule!AE$87:AE$291,T$16,Schedule!AD$87:AD$291,S16,Schedule!$G$87:$G$291,Schedule!$F$11,Schedule!$I$87:$I$291,"")+SUMIFS(Schedule!AF$87:AF$291,Schedule!$K$87:$K$291,Embank,Schedule!AE$87:AE$291,T$16,Schedule!AD$87:AD$291,S16,Schedule!$G$87:$G$291,Schedule!$F$11,Schedule!$I$87:$I$291,"I")),(SUMIFS(Schedule!AF$87:AF$291,Schedule!$K$87:$K$291,Embank,Schedule!AE$87:AE$291,T$16,Schedule!AD$87:AD$291,S16,Schedule!$G$87:$G$291,Schedule!$F$9,Schedule!$I$87:$I$291,"")+SUMIFS(Schedule!AF$87:AF$291,Schedule!$K$87:$K$291,Embank,Schedule!AE$87:AE$291,T$16,Schedule!AD$87:AD$291,S16,Schedule!$G$87:$G$291,Schedule!$F$9,Schedule!$I$87:$I$291,"I"))+(SUMIFS(Schedule!AF$87:AF$291,Schedule!$K$87:$K$291,Embank,Schedule!AE$87:AE$291,T$16,Schedule!AD$87:AD$291,S16,Schedule!$G$87:$G$291,Schedule!$F$10,Schedule!$I$87:$I$291,"")+SUMIFS(Schedule!AF$87:AF$291,Schedule!$K$87:$K$291,Embank,Schedule!AE$87:AE$291,T$16,Schedule!AD$87:AD$291,S16,Schedule!$G$87:$G$291,Schedule!$F$10,Schedule!$I$87:$I$291,"I"))+(SUMIFS(Schedule!AF$87:AF$291,Schedule!$K$87:$K$291,Embank,Schedule!AE$87:AE$291,T$16,Schedule!AD$87:AD$291,S16,Schedule!$G$87:$G$291,Schedule!$F$11,Schedule!$I$87:$I$291,"")+SUMIFS(Schedule!AF$87:AF$291,Schedule!$K$87:$K$291,Embank,Schedule!AE$87:AE$291,T$16,Schedule!AD$87:AD$291,S16,Schedule!$G$87:$G$291,Schedule!$F$11,Schedule!$I$87:$I$291,"I"))+(SUMIFS(Schedule!AF$87:AF$291,Schedule!$K$87:$K$291,Embank,Schedule!AE$87:AE$291,T$16,Schedule!AD$87:AD$291,S16,Schedule!$G$87:$G$291,Schedule!$F$8,Schedule!$I$87:$I$291,"")+SUMIFS(Schedule!AF$87:AF$291,Schedule!$K$87:$K$291,Embank,Schedule!AE$87:AE$291,T$16,Schedule!AD$87:AD$291,S16,Schedule!$G$87:$G$291,Schedule!$F$8,Schedule!$I$87:$I$291,"I"))))</f>
        <v>0</v>
      </c>
      <c r="V16" s="299">
        <v>1</v>
      </c>
      <c r="W16" s="274" t="s">
        <v>12</v>
      </c>
      <c r="X16" s="275">
        <f>IF($C$3="",(SUMIFS(Schedule!AI$87:AI$291,Schedule!$K$87:$K$291,Embank,Schedule!AH$87:AH$291,W$16,Schedule!AG$87:AG$291,V16,Schedule!$G$87:$G$291,Schedule!$F$9,Schedule!$I$87:$I$291,"")+SUMIFS(Schedule!AI$87:AI$291,Schedule!$K$87:$K$291,Embank,Schedule!AH$87:AH$291,W$16,Schedule!AG$87:AG$291,V16,Schedule!$G$87:$G$291,Schedule!$F$9,Schedule!$I$87:$I$291,"I"))+(SUMIFS(Schedule!AI$87:AI$291,Schedule!$K$87:$K$291,Embank,Schedule!AH$87:AH$291,W$16,Schedule!AG$87:AG$291,V16,Schedule!$G$87:$G$291,Schedule!$F$10,Schedule!$I$87:$I$291,"")+SUMIFS(Schedule!AI$87:AI$291,Schedule!$K$87:$K$291,Embank,Schedule!AH$87:AH$291,W$16,Schedule!AG$87:AG$291,V16,Schedule!$G$87:$G$291,Schedule!$F$10,Schedule!$I$87:$I$291,"I"))+(SUMIFS(Schedule!AI$87:AI$291,Schedule!$K$87:$K$291,Embank,Schedule!AH$87:AH$291,W$16,Schedule!AG$87:AG$291,V16,Schedule!$G$87:$G$291,Schedule!$F$11,Schedule!$I$87:$I$291,"")+SUMIFS(Schedule!AI$87:AI$291,Schedule!$K$87:$K$291,Embank,Schedule!AH$87:AH$291,W$16,Schedule!AG$87:AG$291,V16,Schedule!$G$87:$G$291,Schedule!$F$11,Schedule!$I$87:$I$291,"I")),IF($C$3='Sum Res'!$S$5,(SUMIFS(Schedule!AI$87:AI$291,Schedule!$K$87:$K$291,Embank,Schedule!AH$87:AH$291,W$16,Schedule!AG$87:AG$291,V16,Schedule!$G$87:$G$291,Schedule!$F$9,Schedule!$I$87:$I$291,"")+SUMIFS(Schedule!AI$87:AI$291,Schedule!$K$87:$K$291,Embank,Schedule!AH$87:AH$291,W$16,Schedule!AG$87:AG$291,V16,Schedule!$G$87:$G$291,Schedule!$F$9,Schedule!$I$87:$I$291,"I"))+(SUMIFS(Schedule!AI$87:AI$291,Schedule!$K$87:$K$291,Embank,Schedule!AH$87:AH$291,W$16,Schedule!AG$87:AG$291,V16,Schedule!$G$87:$G$291,Schedule!$F$10,Schedule!$I$87:$I$291,"")+SUMIFS(Schedule!AI$87:AI$291,Schedule!$K$87:$K$291,Embank,Schedule!AH$87:AH$291,W$16,Schedule!AG$87:AG$291,V16,Schedule!$G$87:$G$291,Schedule!$F$10,Schedule!$I$87:$I$291,"I"))+(SUMIFS(Schedule!AI$87:AI$291,Schedule!$K$87:$K$291,Embank,Schedule!AH$87:AH$291,W$16,Schedule!AG$87:AG$291,V16,Schedule!$G$87:$G$291,Schedule!$F$11,Schedule!$I$87:$I$291,"")+SUMIFS(Schedule!AI$87:AI$291,Schedule!$K$87:$K$291,Embank,Schedule!AH$87:AH$291,W$16,Schedule!AG$87:AG$291,V16,Schedule!$G$87:$G$291,Schedule!$F$11,Schedule!$I$87:$I$291,"I")),(SUMIFS(Schedule!AI$87:AI$291,Schedule!$K$87:$K$291,Embank,Schedule!AH$87:AH$291,W$16,Schedule!AG$87:AG$291,V16,Schedule!$G$87:$G$291,Schedule!$F$9,Schedule!$I$87:$I$291,"")+SUMIFS(Schedule!AI$87:AI$291,Schedule!$K$87:$K$291,Embank,Schedule!AH$87:AH$291,W$16,Schedule!AG$87:AG$291,V16,Schedule!$G$87:$G$291,Schedule!$F$9,Schedule!$I$87:$I$291,"I"))+(SUMIFS(Schedule!AI$87:AI$291,Schedule!$K$87:$K$291,Embank,Schedule!AH$87:AH$291,W$16,Schedule!AG$87:AG$291,V16,Schedule!$G$87:$G$291,Schedule!$F$10,Schedule!$I$87:$I$291,"")+SUMIFS(Schedule!AI$87:AI$291,Schedule!$K$87:$K$291,Embank,Schedule!AH$87:AH$291,W$16,Schedule!AG$87:AG$291,V16,Schedule!$G$87:$G$291,Schedule!$F$10,Schedule!$I$87:$I$291,"I"))+(SUMIFS(Schedule!AI$87:AI$291,Schedule!$K$87:$K$291,Embank,Schedule!AH$87:AH$291,W$16,Schedule!AG$87:AG$291,V16,Schedule!$G$87:$G$291,Schedule!$F$11,Schedule!$I$87:$I$291,"")+SUMIFS(Schedule!AI$87:AI$291,Schedule!$K$87:$K$291,Embank,Schedule!AH$87:AH$291,W$16,Schedule!AG$87:AG$291,V16,Schedule!$G$87:$G$291,Schedule!$F$11,Schedule!$I$87:$I$291,"I"))+(SUMIFS(Schedule!AI$87:AI$291,Schedule!$K$87:$K$291,Embank,Schedule!AH$87:AH$291,W$16,Schedule!AG$87:AG$291,V16,Schedule!$G$87:$G$291,Schedule!$F$8,Schedule!$I$87:$I$291,"")+SUMIFS(Schedule!AI$87:AI$291,Schedule!$K$87:$K$291,Embank,Schedule!AH$87:AH$291,W$16,Schedule!AG$87:AG$291,V16,Schedule!$G$87:$G$291,Schedule!$F$8,Schedule!$I$87:$I$291,"I"))))</f>
        <v>0</v>
      </c>
      <c r="Y16" s="299">
        <v>1</v>
      </c>
      <c r="Z16" s="274" t="s">
        <v>12</v>
      </c>
      <c r="AA16" s="275">
        <f>IF($C$3="",(SUMIFS(Schedule!AL$87:AL$291,Schedule!$K$87:$K$291,Embank,Schedule!AK$87:AK$291,Z$16,Schedule!AJ$87:AJ$291,Y16,Schedule!$G$87:$G$291,Schedule!$F$9,Schedule!$I$87:$I$291,"")+SUMIFS(Schedule!AL$87:AL$291,Schedule!$K$87:$K$291,Embank,Schedule!AK$87:AK$291,Z$16,Schedule!AJ$87:AJ$291,Y16,Schedule!$G$87:$G$291,Schedule!$F$9,Schedule!$I$87:$I$291,"I"))+(SUMIFS(Schedule!AL$87:AL$291,Schedule!$K$87:$K$291,Embank,Schedule!AK$87:AK$291,Z$16,Schedule!AJ$87:AJ$291,Y16,Schedule!$G$87:$G$291,Schedule!$F$10,Schedule!$I$87:$I$291,"")+SUMIFS(Schedule!AL$87:AL$291,Schedule!$K$87:$K$291,Embank,Schedule!AK$87:AK$291,Z$16,Schedule!AJ$87:AJ$291,Y16,Schedule!$G$87:$G$291,Schedule!$F$10,Schedule!$I$87:$I$291,"I"))+(SUMIFS(Schedule!AL$87:AL$291,Schedule!$K$87:$K$291,Embank,Schedule!AK$87:AK$291,Z$16,Schedule!AJ$87:AJ$291,Y16,Schedule!$G$87:$G$291,Schedule!$F$11,Schedule!$I$87:$I$291,"")+SUMIFS(Schedule!AL$87:AL$291,Schedule!$K$87:$K$291,Embank,Schedule!AK$87:AK$291,Z$16,Schedule!AJ$87:AJ$291,Y16,Schedule!$G$87:$G$291,Schedule!$F$11,Schedule!$I$87:$I$291,"I")),IF($C$3='Sum Res'!$S$5,(SUMIFS(Schedule!AL$87:AL$291,Schedule!$K$87:$K$291,Embank,Schedule!AK$87:AK$291,Z$16,Schedule!AJ$87:AJ$291,Y16,Schedule!$G$87:$G$291,Schedule!$F$9,Schedule!$I$87:$I$291,"")+SUMIFS(Schedule!AL$87:AL$291,Schedule!$K$87:$K$291,Embank,Schedule!AK$87:AK$291,Z$16,Schedule!AJ$87:AJ$291,Y16,Schedule!$G$87:$G$291,Schedule!$F$9,Schedule!$I$87:$I$291,"I"))+(SUMIFS(Schedule!AL$87:AL$291,Schedule!$K$87:$K$291,Embank,Schedule!AK$87:AK$291,Z$16,Schedule!AJ$87:AJ$291,Y16,Schedule!$G$87:$G$291,Schedule!$F$10,Schedule!$I$87:$I$291,"")+SUMIFS(Schedule!AL$87:AL$291,Schedule!$K$87:$K$291,Embank,Schedule!AK$87:AK$291,Z$16,Schedule!AJ$87:AJ$291,Y16,Schedule!$G$87:$G$291,Schedule!$F$10,Schedule!$I$87:$I$291,"I"))+(SUMIFS(Schedule!AL$87:AL$291,Schedule!$K$87:$K$291,Embank,Schedule!AK$87:AK$291,Z$16,Schedule!AJ$87:AJ$291,Y16,Schedule!$G$87:$G$291,Schedule!$F$11,Schedule!$I$87:$I$291,"")+SUMIFS(Schedule!AL$87:AL$291,Schedule!$K$87:$K$291,Embank,Schedule!AK$87:AK$291,Z$16,Schedule!AJ$87:AJ$291,Y16,Schedule!$G$87:$G$291,Schedule!$F$11,Schedule!$I$87:$I$291,"I")),(SUMIFS(Schedule!AL$87:AL$291,Schedule!$K$87:$K$291,Embank,Schedule!AK$87:AK$291,Z$16,Schedule!AJ$87:AJ$291,Y16,Schedule!$G$87:$G$291,Schedule!$F$9,Schedule!$I$87:$I$291,"")+SUMIFS(Schedule!AL$87:AL$291,Schedule!$K$87:$K$291,Embank,Schedule!AK$87:AK$291,Z$16,Schedule!AJ$87:AJ$291,Y16,Schedule!$G$87:$G$291,Schedule!$F$9,Schedule!$I$87:$I$291,"I"))+(SUMIFS(Schedule!AL$87:AL$291,Schedule!$K$87:$K$291,Embank,Schedule!AK$87:AK$291,Z$16,Schedule!AJ$87:AJ$291,Y16,Schedule!$G$87:$G$291,Schedule!$F$10,Schedule!$I$87:$I$291,"")+SUMIFS(Schedule!AL$87:AL$291,Schedule!$K$87:$K$291,Embank,Schedule!AK$87:AK$291,Z$16,Schedule!AJ$87:AJ$291,Y16,Schedule!$G$87:$G$291,Schedule!$F$10,Schedule!$I$87:$I$291,"I"))+(SUMIFS(Schedule!AL$87:AL$291,Schedule!$K$87:$K$291,Embank,Schedule!AK$87:AK$291,Z$16,Schedule!AJ$87:AJ$291,Y16,Schedule!$G$87:$G$291,Schedule!$F$11,Schedule!$I$87:$I$291,"")+SUMIFS(Schedule!AL$87:AL$291,Schedule!$K$87:$K$291,Embank,Schedule!AK$87:AK$291,Z$16,Schedule!AJ$87:AJ$291,Y16,Schedule!$G$87:$G$291,Schedule!$F$11,Schedule!$I$87:$I$291,"I"))+(SUMIFS(Schedule!AL$87:AL$291,Schedule!$K$87:$K$291,Embank,Schedule!AK$87:AK$291,Z$16,Schedule!AJ$87:AJ$291,Y16,Schedule!$G$87:$G$291,Schedule!$F$8,Schedule!$I$87:$I$291,"")+SUMIFS(Schedule!AL$87:AL$291,Schedule!$K$87:$K$291,Embank,Schedule!AK$87:AK$291,Z$16,Schedule!AJ$87:AJ$291,Y16,Schedule!$G$87:$G$291,Schedule!$F$8,Schedule!$I$87:$I$291,"I"))))</f>
        <v>0</v>
      </c>
      <c r="AB16" s="299">
        <v>1</v>
      </c>
      <c r="AC16" s="274" t="s">
        <v>12</v>
      </c>
      <c r="AD16" s="275">
        <f>IF($C$3="",(SUMIFS(Schedule!AO$87:AO$291,Schedule!$K$87:$K$291,Embank,Schedule!AN$87:AN$291,AC$16,Schedule!AM$87:AM$291,AB16,Schedule!$G$87:$G$291,Schedule!$F$9,Schedule!$I$87:$I$291,"")+SUMIFS(Schedule!AO$87:AO$291,Schedule!$K$87:$K$291,Embank,Schedule!AN$87:AN$291,AC$16,Schedule!AM$87:AM$291,AB16,Schedule!$G$87:$G$291,Schedule!$F$9,Schedule!$I$87:$I$291,"I"))+(SUMIFS(Schedule!AO$87:AO$291,Schedule!$K$87:$K$291,Embank,Schedule!AN$87:AN$291,AC$16,Schedule!AM$87:AM$291,AB16,Schedule!$G$87:$G$291,Schedule!$F$10,Schedule!$I$87:$I$291,"")+SUMIFS(Schedule!AO$87:AO$291,Schedule!$K$87:$K$291,Embank,Schedule!AN$87:AN$291,AC$16,Schedule!AM$87:AM$291,AB16,Schedule!$G$87:$G$291,Schedule!$F$10,Schedule!$I$87:$I$291,"I"))+(SUMIFS(Schedule!AO$87:AO$291,Schedule!$K$87:$K$291,Embank,Schedule!AN$87:AN$291,AC$16,Schedule!AM$87:AM$291,AB16,Schedule!$G$87:$G$291,Schedule!$F$11,Schedule!$I$87:$I$291,"")+SUMIFS(Schedule!AO$87:AO$291,Schedule!$K$87:$K$291,Embank,Schedule!AN$87:AN$291,AC$16,Schedule!AM$87:AM$291,AB16,Schedule!$G$87:$G$291,Schedule!$F$11,Schedule!$I$87:$I$291,"I")),IF($C$3='Sum Res'!$S$5,(SUMIFS(Schedule!AO$87:AO$291,Schedule!$K$87:$K$291,Embank,Schedule!AN$87:AN$291,AC$16,Schedule!AM$87:AM$291,AB16,Schedule!$G$87:$G$291,Schedule!$F$9,Schedule!$I$87:$I$291,"")+SUMIFS(Schedule!AO$87:AO$291,Schedule!$K$87:$K$291,Embank,Schedule!AN$87:AN$291,AC$16,Schedule!AM$87:AM$291,AB16,Schedule!$G$87:$G$291,Schedule!$F$9,Schedule!$I$87:$I$291,"I"))+(SUMIFS(Schedule!AO$87:AO$291,Schedule!$K$87:$K$291,Embank,Schedule!AN$87:AN$291,AC$16,Schedule!AM$87:AM$291,AB16,Schedule!$G$87:$G$291,Schedule!$F$10,Schedule!$I$87:$I$291,"")+SUMIFS(Schedule!AO$87:AO$291,Schedule!$K$87:$K$291,Embank,Schedule!AN$87:AN$291,AC$16,Schedule!AM$87:AM$291,AB16,Schedule!$G$87:$G$291,Schedule!$F$10,Schedule!$I$87:$I$291,"I"))+(SUMIFS(Schedule!AO$87:AO$291,Schedule!$K$87:$K$291,Embank,Schedule!AN$87:AN$291,AC$16,Schedule!AM$87:AM$291,AB16,Schedule!$G$87:$G$291,Schedule!$F$11,Schedule!$I$87:$I$291,"")+SUMIFS(Schedule!AO$87:AO$291,Schedule!$K$87:$K$291,Embank,Schedule!AN$87:AN$291,AC$16,Schedule!AM$87:AM$291,AB16,Schedule!$G$87:$G$291,Schedule!$F$11,Schedule!$I$87:$I$291,"I")),(SUMIFS(Schedule!AO$87:AO$291,Schedule!$K$87:$K$291,Embank,Schedule!AN$87:AN$291,AC$16,Schedule!AM$87:AM$291,AB16,Schedule!$G$87:$G$291,Schedule!$F$9,Schedule!$I$87:$I$291,"")+SUMIFS(Schedule!AO$87:AO$291,Schedule!$K$87:$K$291,Embank,Schedule!AN$87:AN$291,AC$16,Schedule!AM$87:AM$291,AB16,Schedule!$G$87:$G$291,Schedule!$F$9,Schedule!$I$87:$I$291,"I"))+(SUMIFS(Schedule!AO$87:AO$291,Schedule!$K$87:$K$291,Embank,Schedule!AN$87:AN$291,AC$16,Schedule!AM$87:AM$291,AB16,Schedule!$G$87:$G$291,Schedule!$F$10,Schedule!$I$87:$I$291,"")+SUMIFS(Schedule!AO$87:AO$291,Schedule!$K$87:$K$291,Embank,Schedule!AN$87:AN$291,AC$16,Schedule!AM$87:AM$291,AB16,Schedule!$G$87:$G$291,Schedule!$F$10,Schedule!$I$87:$I$291,"I"))+(SUMIFS(Schedule!AO$87:AO$291,Schedule!$K$87:$K$291,Embank,Schedule!AN$87:AN$291,AC$16,Schedule!AM$87:AM$291,AB16,Schedule!$G$87:$G$291,Schedule!$F$11,Schedule!$I$87:$I$291,"")+SUMIFS(Schedule!AO$87:AO$291,Schedule!$K$87:$K$291,Embank,Schedule!AN$87:AN$291,AC$16,Schedule!AM$87:AM$291,AB16,Schedule!$G$87:$G$291,Schedule!$F$11,Schedule!$I$87:$I$291,"I"))+(SUMIFS(Schedule!AO$87:AO$291,Schedule!$K$87:$K$291,Embank,Schedule!AN$87:AN$291,AC$16,Schedule!AM$87:AM$291,AB16,Schedule!$G$87:$G$291,Schedule!$F$8,Schedule!$I$87:$I$291,"")+SUMIFS(Schedule!AO$87:AO$291,Schedule!$K$87:$K$291,Embank,Schedule!AN$87:AN$291,AC$16,Schedule!AM$87:AM$291,AB16,Schedule!$G$87:$G$291,Schedule!$F$8,Schedule!$I$87:$I$291,"I"))))</f>
        <v>0</v>
      </c>
      <c r="AE16" s="276">
        <f t="shared" ref="AE16:AE19" si="4">AD16+AA16+X16+U16+R16+O16+L16+I16+F16</f>
        <v>0</v>
      </c>
      <c r="AF16" s="277">
        <f t="shared" si="3"/>
        <v>0</v>
      </c>
    </row>
    <row r="17" spans="2:32" ht="15" x14ac:dyDescent="0.2">
      <c r="B17" s="580"/>
      <c r="C17" s="583"/>
      <c r="D17" s="300">
        <v>2</v>
      </c>
      <c r="E17" s="301"/>
      <c r="F17" s="281">
        <f>IF($C$3="",(SUMIFS(Schedule!Q$87:Q$291,Schedule!$K$87:$K$291,Embank,Schedule!P$87:P$291,E$16,Schedule!O$87:O$291,D17,Schedule!$G$87:$G$291,Schedule!$F$9,Schedule!$I$87:$I$291,"")+SUMIFS(Schedule!Q$87:Q$291,Schedule!$K$87:$K$291,Embank,Schedule!P$87:P$291,E$16,Schedule!O$87:O$291,D17,Schedule!$G$87:$G$291,Schedule!$F$9,Schedule!$I$87:$I$291,"I"))+(SUMIFS(Schedule!Q$87:Q$291,Schedule!$K$87:$K$291,Embank,Schedule!P$87:P$291,E$16,Schedule!O$87:O$291,D17,Schedule!$G$87:$G$291,Schedule!$F$10,Schedule!$I$87:$I$291,"")+SUMIFS(Schedule!Q$87:Q$291,Schedule!$K$87:$K$291,Embank,Schedule!P$87:P$291,E$16,Schedule!O$87:O$291,D17,Schedule!$G$87:$G$291,Schedule!$F$10,Schedule!$I$87:$I$291,"I"))+(SUMIFS(Schedule!Q$87:Q$291,Schedule!$K$87:$K$291,Embank,Schedule!P$87:P$291,E$16,Schedule!O$87:O$291,D17,Schedule!$G$87:$G$291,Schedule!$F$11,Schedule!$I$87:$I$291,"")+SUMIFS(Schedule!Q$87:Q$291,Schedule!$K$87:$K$291,Embank,Schedule!P$87:P$291,E$16,Schedule!O$87:O$291,D17,Schedule!$G$87:$G$291,Schedule!$F$11,Schedule!$I$87:$I$291,"I")),IF($C$3='Sum Res'!$S$5,(SUMIFS(Schedule!Q$87:Q$291,Schedule!$K$87:$K$291,Embank,Schedule!P$87:P$291,E$16,Schedule!O$87:O$291,D17,Schedule!$G$87:$G$291,Schedule!$F$9,Schedule!$I$87:$I$291,"")+SUMIFS(Schedule!Q$87:Q$291,Schedule!$K$87:$K$291,Embank,Schedule!P$87:P$291,E$16,Schedule!O$87:O$291,D17,Schedule!$G$87:$G$291,Schedule!$F$9,Schedule!$I$87:$I$291,"I"))+(SUMIFS(Schedule!Q$87:Q$291,Schedule!$K$87:$K$291,Embank,Schedule!P$87:P$291,E$16,Schedule!O$87:O$291,D17,Schedule!$G$87:$G$291,Schedule!$F$10,Schedule!$I$87:$I$291,"")+SUMIFS(Schedule!Q$87:Q$291,Schedule!$K$87:$K$291,Embank,Schedule!P$87:P$291,E$16,Schedule!O$87:O$291,D17,Schedule!$G$87:$G$291,Schedule!$F$10,Schedule!$I$87:$I$291,"I"))+(SUMIFS(Schedule!Q$87:Q$291,Schedule!$K$87:$K$291,Embank,Schedule!P$87:P$291,E$16,Schedule!O$87:O$291,D17,Schedule!$G$87:$G$291,Schedule!$F$11,Schedule!$I$87:$I$291,"")+SUMIFS(Schedule!Q$87:Q$291,Schedule!$K$87:$K$291,Embank,Schedule!P$87:P$291,E$16,Schedule!O$87:O$291,D17,Schedule!$G$87:$G$291,Schedule!$F$11,Schedule!$I$87:$I$291,"I")),(SUMIFS(Schedule!Q$87:Q$291,Schedule!$K$87:$K$291,Embank,Schedule!P$87:P$291,E$16,Schedule!O$87:O$291,D17,Schedule!$G$87:$G$291,Schedule!$F$9,Schedule!$I$87:$I$291,"")+SUMIFS(Schedule!Q$87:Q$291,Schedule!$K$87:$K$291,Embank,Schedule!P$87:P$291,E$16,Schedule!O$87:O$291,D17,Schedule!$G$87:$G$291,Schedule!$F$9,Schedule!$I$87:$I$291,"I"))+(SUMIFS(Schedule!Q$87:Q$291,Schedule!$K$87:$K$291,Embank,Schedule!P$87:P$291,E$16,Schedule!O$87:O$291,D17,Schedule!$G$87:$G$291,Schedule!$F$10,Schedule!$I$87:$I$291,"")+SUMIFS(Schedule!Q$87:Q$291,Schedule!$K$87:$K$291,Embank,Schedule!P$87:P$291,E$16,Schedule!O$87:O$291,D17,Schedule!$G$87:$G$291,Schedule!$F$10,Schedule!$I$87:$I$291,"I"))+(SUMIFS(Schedule!Q$87:Q$291,Schedule!$K$87:$K$291,Embank,Schedule!P$87:P$291,E$16,Schedule!O$87:O$291,D17,Schedule!$G$87:$G$291,Schedule!$F$11,Schedule!$I$87:$I$291,"")+SUMIFS(Schedule!Q$87:Q$291,Schedule!$K$87:$K$291,Embank,Schedule!P$87:P$291,E$16,Schedule!O$87:O$291,D17,Schedule!$G$87:$G$291,Schedule!$F$11,Schedule!$I$87:$I$291,"I"))+(SUMIFS(Schedule!Q$87:Q$291,Schedule!$K$87:$K$291,Embank,Schedule!P$87:P$291,E$16,Schedule!O$87:O$291,D17,Schedule!$G$87:$G$291,Schedule!$F$8,Schedule!$I$87:$I$291,"")+SUMIFS(Schedule!Q$87:Q$291,Schedule!$K$87:$K$291,Embank,Schedule!P$87:P$291,E$16,Schedule!O$87:O$291,D17,Schedule!$G$87:$G$291,Schedule!$F$8,Schedule!$I$87:$I$291,"I"))))</f>
        <v>0</v>
      </c>
      <c r="G17" s="300">
        <v>2</v>
      </c>
      <c r="H17" s="301"/>
      <c r="I17" s="281">
        <f>IF($C$3="",(SUMIFS(Schedule!T$87:T$291,Schedule!$K$87:$K$291,Embank,Schedule!S$87:S$291,H$16,Schedule!R$87:R$291,G17,Schedule!$G$87:$G$291,Schedule!$F$9,Schedule!$I$87:$I$291,"")+SUMIFS(Schedule!T$87:T$291,Schedule!$K$87:$K$291,Embank,Schedule!S$87:S$291,H$16,Schedule!R$87:R$291,G17,Schedule!$G$87:$G$291,Schedule!$F$9,Schedule!$I$87:$I$291,"I"))+(SUMIFS(Schedule!T$87:T$291,Schedule!$K$87:$K$291,Embank,Schedule!S$87:S$291,H$16,Schedule!R$87:R$291,G17,Schedule!$G$87:$G$291,Schedule!$F$10,Schedule!$I$87:$I$291,"")+SUMIFS(Schedule!T$87:T$291,Schedule!$K$87:$K$291,Embank,Schedule!S$87:S$291,H$16,Schedule!R$87:R$291,G17,Schedule!$G$87:$G$291,Schedule!$F$10,Schedule!$I$87:$I$291,"I"))+(SUMIFS(Schedule!T$87:T$291,Schedule!$K$87:$K$291,Embank,Schedule!S$87:S$291,H$16,Schedule!R$87:R$291,G17,Schedule!$G$87:$G$291,Schedule!$F$11,Schedule!$I$87:$I$291,"")+SUMIFS(Schedule!T$87:T$291,Schedule!$K$87:$K$291,Embank,Schedule!S$87:S$291,H$16,Schedule!R$87:R$291,G17,Schedule!$G$87:$G$291,Schedule!$F$11,Schedule!$I$87:$I$291,"I")),IF($C$3='Sum Res'!$S$5,(SUMIFS(Schedule!T$87:T$291,Schedule!$K$87:$K$291,Embank,Schedule!S$87:S$291,H$16,Schedule!R$87:R$291,G17,Schedule!$G$87:$G$291,Schedule!$F$9,Schedule!$I$87:$I$291,"")+SUMIFS(Schedule!T$87:T$291,Schedule!$K$87:$K$291,Embank,Schedule!S$87:S$291,H$16,Schedule!R$87:R$291,G17,Schedule!$G$87:$G$291,Schedule!$F$9,Schedule!$I$87:$I$291,"I"))+(SUMIFS(Schedule!T$87:T$291,Schedule!$K$87:$K$291,Embank,Schedule!S$87:S$291,H$16,Schedule!R$87:R$291,G17,Schedule!$G$87:$G$291,Schedule!$F$10,Schedule!$I$87:$I$291,"")+SUMIFS(Schedule!T$87:T$291,Schedule!$K$87:$K$291,Embank,Schedule!S$87:S$291,H$16,Schedule!R$87:R$291,G17,Schedule!$G$87:$G$291,Schedule!$F$10,Schedule!$I$87:$I$291,"I"))+(SUMIFS(Schedule!T$87:T$291,Schedule!$K$87:$K$291,Embank,Schedule!S$87:S$291,H$16,Schedule!R$87:R$291,G17,Schedule!$G$87:$G$291,Schedule!$F$11,Schedule!$I$87:$I$291,"")+SUMIFS(Schedule!T$87:T$291,Schedule!$K$87:$K$291,Embank,Schedule!S$87:S$291,H$16,Schedule!R$87:R$291,G17,Schedule!$G$87:$G$291,Schedule!$F$11,Schedule!$I$87:$I$291,"I")),(SUMIFS(Schedule!T$87:T$291,Schedule!$K$87:$K$291,Embank,Schedule!S$87:S$291,H$16,Schedule!R$87:R$291,G17,Schedule!$G$87:$G$291,Schedule!$F$9,Schedule!$I$87:$I$291,"")+SUMIFS(Schedule!T$87:T$291,Schedule!$K$87:$K$291,Embank,Schedule!S$87:S$291,H$16,Schedule!R$87:R$291,G17,Schedule!$G$87:$G$291,Schedule!$F$9,Schedule!$I$87:$I$291,"I"))+(SUMIFS(Schedule!T$87:T$291,Schedule!$K$87:$K$291,Embank,Schedule!S$87:S$291,H$16,Schedule!R$87:R$291,G17,Schedule!$G$87:$G$291,Schedule!$F$10,Schedule!$I$87:$I$291,"")+SUMIFS(Schedule!T$87:T$291,Schedule!$K$87:$K$291,Embank,Schedule!S$87:S$291,H$16,Schedule!R$87:R$291,G17,Schedule!$G$87:$G$291,Schedule!$F$10,Schedule!$I$87:$I$291,"I"))+(SUMIFS(Schedule!T$87:T$291,Schedule!$K$87:$K$291,Embank,Schedule!S$87:S$291,H$16,Schedule!R$87:R$291,G17,Schedule!$G$87:$G$291,Schedule!$F$11,Schedule!$I$87:$I$291,"")+SUMIFS(Schedule!T$87:T$291,Schedule!$K$87:$K$291,Embank,Schedule!S$87:S$291,H$16,Schedule!R$87:R$291,G17,Schedule!$G$87:$G$291,Schedule!$F$11,Schedule!$I$87:$I$291,"I"))+(SUMIFS(Schedule!T$87:T$291,Schedule!$K$87:$K$291,Embank,Schedule!S$87:S$291,H$16,Schedule!R$87:R$291,G17,Schedule!$G$87:$G$291,Schedule!$F$8,Schedule!$I$87:$I$291,"")+SUMIFS(Schedule!T$87:T$291,Schedule!$K$87:$K$291,Embank,Schedule!S$87:S$291,H$16,Schedule!R$87:R$291,G17,Schedule!$G$87:$G$291,Schedule!$F$8,Schedule!$I$87:$I$291,"I"))))</f>
        <v>0</v>
      </c>
      <c r="J17" s="300">
        <v>2</v>
      </c>
      <c r="K17" s="301"/>
      <c r="L17" s="281">
        <f>IF($C$3="",(SUMIFS(Schedule!W$87:W$291,Schedule!$K$87:$K$291,Embank,Schedule!V$87:V$291,K$16,Schedule!U$87:U$291,J17,Schedule!$G$87:$G$291,Schedule!$F$9,Schedule!$I$87:$I$291,"")+SUMIFS(Schedule!W$87:W$291,Schedule!$K$87:$K$291,Embank,Schedule!V$87:V$291,K$16,Schedule!U$87:U$291,J17,Schedule!$G$87:$G$291,Schedule!$F$9,Schedule!$I$87:$I$291,"I"))+(SUMIFS(Schedule!W$87:W$291,Schedule!$K$87:$K$291,Embank,Schedule!V$87:V$291,K$16,Schedule!U$87:U$291,J17,Schedule!$G$87:$G$291,Schedule!$F$10,Schedule!$I$87:$I$291,"")+SUMIFS(Schedule!W$87:W$291,Schedule!$K$87:$K$291,Embank,Schedule!V$87:V$291,K$16,Schedule!U$87:U$291,J17,Schedule!$G$87:$G$291,Schedule!$F$10,Schedule!$I$87:$I$291,"I"))+(SUMIFS(Schedule!W$87:W$291,Schedule!$K$87:$K$291,Embank,Schedule!V$87:V$291,K$16,Schedule!U$87:U$291,J17,Schedule!$G$87:$G$291,Schedule!$F$11,Schedule!$I$87:$I$291,"")+SUMIFS(Schedule!W$87:W$291,Schedule!$K$87:$K$291,Embank,Schedule!V$87:V$291,K$16,Schedule!U$87:U$291,J17,Schedule!$G$87:$G$291,Schedule!$F$11,Schedule!$I$87:$I$291,"I")),IF($C$3='Sum Res'!$S$5,(SUMIFS(Schedule!W$87:W$291,Schedule!$K$87:$K$291,Embank,Schedule!V$87:V$291,K$16,Schedule!U$87:U$291,J17,Schedule!$G$87:$G$291,Schedule!$F$9,Schedule!$I$87:$I$291,"")+SUMIFS(Schedule!W$87:W$291,Schedule!$K$87:$K$291,Embank,Schedule!V$87:V$291,K$16,Schedule!U$87:U$291,J17,Schedule!$G$87:$G$291,Schedule!$F$9,Schedule!$I$87:$I$291,"I"))+(SUMIFS(Schedule!W$87:W$291,Schedule!$K$87:$K$291,Embank,Schedule!V$87:V$291,K$16,Schedule!U$87:U$291,J17,Schedule!$G$87:$G$291,Schedule!$F$10,Schedule!$I$87:$I$291,"")+SUMIFS(Schedule!W$87:W$291,Schedule!$K$87:$K$291,Embank,Schedule!V$87:V$291,K$16,Schedule!U$87:U$291,J17,Schedule!$G$87:$G$291,Schedule!$F$10,Schedule!$I$87:$I$291,"I"))+(SUMIFS(Schedule!W$87:W$291,Schedule!$K$87:$K$291,Embank,Schedule!V$87:V$291,K$16,Schedule!U$87:U$291,J17,Schedule!$G$87:$G$291,Schedule!$F$11,Schedule!$I$87:$I$291,"")+SUMIFS(Schedule!W$87:W$291,Schedule!$K$87:$K$291,Embank,Schedule!V$87:V$291,K$16,Schedule!U$87:U$291,J17,Schedule!$G$87:$G$291,Schedule!$F$11,Schedule!$I$87:$I$291,"I")),(SUMIFS(Schedule!W$87:W$291,Schedule!$K$87:$K$291,Embank,Schedule!V$87:V$291,K$16,Schedule!U$87:U$291,J17,Schedule!$G$87:$G$291,Schedule!$F$9,Schedule!$I$87:$I$291,"")+SUMIFS(Schedule!W$87:W$291,Schedule!$K$87:$K$291,Embank,Schedule!V$87:V$291,K$16,Schedule!U$87:U$291,J17,Schedule!$G$87:$G$291,Schedule!$F$9,Schedule!$I$87:$I$291,"I"))+(SUMIFS(Schedule!W$87:W$291,Schedule!$K$87:$K$291,Embank,Schedule!V$87:V$291,K$16,Schedule!U$87:U$291,J17,Schedule!$G$87:$G$291,Schedule!$F$10,Schedule!$I$87:$I$291,"")+SUMIFS(Schedule!W$87:W$291,Schedule!$K$87:$K$291,Embank,Schedule!V$87:V$291,K$16,Schedule!U$87:U$291,J17,Schedule!$G$87:$G$291,Schedule!$F$10,Schedule!$I$87:$I$291,"I"))+(SUMIFS(Schedule!W$87:W$291,Schedule!$K$87:$K$291,Embank,Schedule!V$87:V$291,K$16,Schedule!U$87:U$291,J17,Schedule!$G$87:$G$291,Schedule!$F$11,Schedule!$I$87:$I$291,"")+SUMIFS(Schedule!W$87:W$291,Schedule!$K$87:$K$291,Embank,Schedule!V$87:V$291,K$16,Schedule!U$87:U$291,J17,Schedule!$G$87:$G$291,Schedule!$F$11,Schedule!$I$87:$I$291,"I"))+(SUMIFS(Schedule!W$87:W$291,Schedule!$K$87:$K$291,Embank,Schedule!V$87:V$291,K$16,Schedule!U$87:U$291,J17,Schedule!$G$87:$G$291,Schedule!$F$8,Schedule!$I$87:$I$291,"")+SUMIFS(Schedule!W$87:W$291,Schedule!$K$87:$K$291,Embank,Schedule!V$87:V$291,K$16,Schedule!U$87:U$291,J17,Schedule!$G$87:$G$291,Schedule!$F$8,Schedule!$I$87:$I$291,"I"))))</f>
        <v>0</v>
      </c>
      <c r="M17" s="300">
        <v>2</v>
      </c>
      <c r="N17" s="301"/>
      <c r="O17" s="281">
        <f>IF($C$3="",(SUMIFS(Schedule!Z$87:Z$291,Schedule!$K$87:$K$291,Embank,Schedule!Y$87:Y$291,N$16,Schedule!X$87:X$291,M17,Schedule!$G$87:$G$291,Schedule!$F$9,Schedule!$I$87:$I$291,"")+SUMIFS(Schedule!Z$87:Z$291,Schedule!$K$87:$K$291,Embank,Schedule!Y$87:Y$291,N$16,Schedule!X$87:X$291,M17,Schedule!$G$87:$G$291,Schedule!$F$9,Schedule!$I$87:$I$291,"I"))+(SUMIFS(Schedule!Z$87:Z$291,Schedule!$K$87:$K$291,Embank,Schedule!Y$87:Y$291,N$16,Schedule!X$87:X$291,M17,Schedule!$G$87:$G$291,Schedule!$F$10,Schedule!$I$87:$I$291,"")+SUMIFS(Schedule!Z$87:Z$291,Schedule!$K$87:$K$291,Embank,Schedule!Y$87:Y$291,N$16,Schedule!X$87:X$291,M17,Schedule!$G$87:$G$291,Schedule!$F$10,Schedule!$I$87:$I$291,"I"))+(SUMIFS(Schedule!Z$87:Z$291,Schedule!$K$87:$K$291,Embank,Schedule!Y$87:Y$291,N$16,Schedule!X$87:X$291,M17,Schedule!$G$87:$G$291,Schedule!$F$11,Schedule!$I$87:$I$291,"")+SUMIFS(Schedule!Z$87:Z$291,Schedule!$K$87:$K$291,Embank,Schedule!Y$87:Y$291,N$16,Schedule!X$87:X$291,M17,Schedule!$G$87:$G$291,Schedule!$F$11,Schedule!$I$87:$I$291,"I")),IF($C$3='Sum Res'!$S$5,(SUMIFS(Schedule!Z$87:Z$291,Schedule!$K$87:$K$291,Embank,Schedule!Y$87:Y$291,N$16,Schedule!X$87:X$291,M17,Schedule!$G$87:$G$291,Schedule!$F$9,Schedule!$I$87:$I$291,"")+SUMIFS(Schedule!Z$87:Z$291,Schedule!$K$87:$K$291,Embank,Schedule!Y$87:Y$291,N$16,Schedule!X$87:X$291,M17,Schedule!$G$87:$G$291,Schedule!$F$9,Schedule!$I$87:$I$291,"I"))+(SUMIFS(Schedule!Z$87:Z$291,Schedule!$K$87:$K$291,Embank,Schedule!Y$87:Y$291,N$16,Schedule!X$87:X$291,M17,Schedule!$G$87:$G$291,Schedule!$F$10,Schedule!$I$87:$I$291,"")+SUMIFS(Schedule!Z$87:Z$291,Schedule!$K$87:$K$291,Embank,Schedule!Y$87:Y$291,N$16,Schedule!X$87:X$291,M17,Schedule!$G$87:$G$291,Schedule!$F$10,Schedule!$I$87:$I$291,"I"))+(SUMIFS(Schedule!Z$87:Z$291,Schedule!$K$87:$K$291,Embank,Schedule!Y$87:Y$291,N$16,Schedule!X$87:X$291,M17,Schedule!$G$87:$G$291,Schedule!$F$11,Schedule!$I$87:$I$291,"")+SUMIFS(Schedule!Z$87:Z$291,Schedule!$K$87:$K$291,Embank,Schedule!Y$87:Y$291,N$16,Schedule!X$87:X$291,M17,Schedule!$G$87:$G$291,Schedule!$F$11,Schedule!$I$87:$I$291,"I")),(SUMIFS(Schedule!Z$87:Z$291,Schedule!$K$87:$K$291,Embank,Schedule!Y$87:Y$291,N$16,Schedule!X$87:X$291,M17,Schedule!$G$87:$G$291,Schedule!$F$9,Schedule!$I$87:$I$291,"")+SUMIFS(Schedule!Z$87:Z$291,Schedule!$K$87:$K$291,Embank,Schedule!Y$87:Y$291,N$16,Schedule!X$87:X$291,M17,Schedule!$G$87:$G$291,Schedule!$F$9,Schedule!$I$87:$I$291,"I"))+(SUMIFS(Schedule!Z$87:Z$291,Schedule!$K$87:$K$291,Embank,Schedule!Y$87:Y$291,N$16,Schedule!X$87:X$291,M17,Schedule!$G$87:$G$291,Schedule!$F$10,Schedule!$I$87:$I$291,"")+SUMIFS(Schedule!Z$87:Z$291,Schedule!$K$87:$K$291,Embank,Schedule!Y$87:Y$291,N$16,Schedule!X$87:X$291,M17,Schedule!$G$87:$G$291,Schedule!$F$10,Schedule!$I$87:$I$291,"I"))+(SUMIFS(Schedule!Z$87:Z$291,Schedule!$K$87:$K$291,Embank,Schedule!Y$87:Y$291,N$16,Schedule!X$87:X$291,M17,Schedule!$G$87:$G$291,Schedule!$F$11,Schedule!$I$87:$I$291,"")+SUMIFS(Schedule!Z$87:Z$291,Schedule!$K$87:$K$291,Embank,Schedule!Y$87:Y$291,N$16,Schedule!X$87:X$291,M17,Schedule!$G$87:$G$291,Schedule!$F$11,Schedule!$I$87:$I$291,"I"))+(SUMIFS(Schedule!Z$87:Z$291,Schedule!$K$87:$K$291,Embank,Schedule!Y$87:Y$291,N$16,Schedule!X$87:X$291,M17,Schedule!$G$87:$G$291,Schedule!$F$8,Schedule!$I$87:$I$291,"")+SUMIFS(Schedule!Z$87:Z$291,Schedule!$K$87:$K$291,Embank,Schedule!Y$87:Y$291,N$16,Schedule!X$87:X$291,M17,Schedule!$G$87:$G$291,Schedule!$F$8,Schedule!$I$87:$I$291,"I"))))</f>
        <v>0</v>
      </c>
      <c r="P17" s="300">
        <v>2</v>
      </c>
      <c r="Q17" s="301"/>
      <c r="R17" s="281">
        <f>IF($C$3="",(SUMIFS(Schedule!AC$87:AC$291,Schedule!$K$87:$K$291,Embank,Schedule!AB$87:AB$291,Q$16,Schedule!AA$87:AA$291,P17,Schedule!$G$87:$G$291,Schedule!$F$9,Schedule!$I$87:$I$291,"")+SUMIFS(Schedule!AC$87:AC$291,Schedule!$K$87:$K$291,Embank,Schedule!AB$87:AB$291,Q$16,Schedule!AA$87:AA$291,P17,Schedule!$G$87:$G$291,Schedule!$F$9,Schedule!$I$87:$I$291,"I"))+(SUMIFS(Schedule!AC$87:AC$291,Schedule!$K$87:$K$291,Embank,Schedule!AB$87:AB$291,Q$16,Schedule!AA$87:AA$291,P17,Schedule!$G$87:$G$291,Schedule!$F$10,Schedule!$I$87:$I$291,"")+SUMIFS(Schedule!AC$87:AC$291,Schedule!$K$87:$K$291,Embank,Schedule!AB$87:AB$291,Q$16,Schedule!AA$87:AA$291,P17,Schedule!$G$87:$G$291,Schedule!$F$10,Schedule!$I$87:$I$291,"I"))+(SUMIFS(Schedule!AC$87:AC$291,Schedule!$K$87:$K$291,Embank,Schedule!AB$87:AB$291,Q$16,Schedule!AA$87:AA$291,P17,Schedule!$G$87:$G$291,Schedule!$F$11,Schedule!$I$87:$I$291,"")+SUMIFS(Schedule!AC$87:AC$291,Schedule!$K$87:$K$291,Embank,Schedule!AB$87:AB$291,Q$16,Schedule!AA$87:AA$291,P17,Schedule!$G$87:$G$291,Schedule!$F$11,Schedule!$I$87:$I$291,"I")),IF($C$3='Sum Res'!$S$5,(SUMIFS(Schedule!AC$87:AC$291,Schedule!$K$87:$K$291,Embank,Schedule!AB$87:AB$291,Q$16,Schedule!AA$87:AA$291,P17,Schedule!$G$87:$G$291,Schedule!$F$9,Schedule!$I$87:$I$291,"")+SUMIFS(Schedule!AC$87:AC$291,Schedule!$K$87:$K$291,Embank,Schedule!AB$87:AB$291,Q$16,Schedule!AA$87:AA$291,P17,Schedule!$G$87:$G$291,Schedule!$F$9,Schedule!$I$87:$I$291,"I"))+(SUMIFS(Schedule!AC$87:AC$291,Schedule!$K$87:$K$291,Embank,Schedule!AB$87:AB$291,Q$16,Schedule!AA$87:AA$291,P17,Schedule!$G$87:$G$291,Schedule!$F$10,Schedule!$I$87:$I$291,"")+SUMIFS(Schedule!AC$87:AC$291,Schedule!$K$87:$K$291,Embank,Schedule!AB$87:AB$291,Q$16,Schedule!AA$87:AA$291,P17,Schedule!$G$87:$G$291,Schedule!$F$10,Schedule!$I$87:$I$291,"I"))+(SUMIFS(Schedule!AC$87:AC$291,Schedule!$K$87:$K$291,Embank,Schedule!AB$87:AB$291,Q$16,Schedule!AA$87:AA$291,P17,Schedule!$G$87:$G$291,Schedule!$F$11,Schedule!$I$87:$I$291,"")+SUMIFS(Schedule!AC$87:AC$291,Schedule!$K$87:$K$291,Embank,Schedule!AB$87:AB$291,Q$16,Schedule!AA$87:AA$291,P17,Schedule!$G$87:$G$291,Schedule!$F$11,Schedule!$I$87:$I$291,"I")),(SUMIFS(Schedule!AC$87:AC$291,Schedule!$K$87:$K$291,Embank,Schedule!AB$87:AB$291,Q$16,Schedule!AA$87:AA$291,P17,Schedule!$G$87:$G$291,Schedule!$F$9,Schedule!$I$87:$I$291,"")+SUMIFS(Schedule!AC$87:AC$291,Schedule!$K$87:$K$291,Embank,Schedule!AB$87:AB$291,Q$16,Schedule!AA$87:AA$291,P17,Schedule!$G$87:$G$291,Schedule!$F$9,Schedule!$I$87:$I$291,"I"))+(SUMIFS(Schedule!AC$87:AC$291,Schedule!$K$87:$K$291,Embank,Schedule!AB$87:AB$291,Q$16,Schedule!AA$87:AA$291,P17,Schedule!$G$87:$G$291,Schedule!$F$10,Schedule!$I$87:$I$291,"")+SUMIFS(Schedule!AC$87:AC$291,Schedule!$K$87:$K$291,Embank,Schedule!AB$87:AB$291,Q$16,Schedule!AA$87:AA$291,P17,Schedule!$G$87:$G$291,Schedule!$F$10,Schedule!$I$87:$I$291,"I"))+(SUMIFS(Schedule!AC$87:AC$291,Schedule!$K$87:$K$291,Embank,Schedule!AB$87:AB$291,Q$16,Schedule!AA$87:AA$291,P17,Schedule!$G$87:$G$291,Schedule!$F$11,Schedule!$I$87:$I$291,"")+SUMIFS(Schedule!AC$87:AC$291,Schedule!$K$87:$K$291,Embank,Schedule!AB$87:AB$291,Q$16,Schedule!AA$87:AA$291,P17,Schedule!$G$87:$G$291,Schedule!$F$11,Schedule!$I$87:$I$291,"I"))+(SUMIFS(Schedule!AC$87:AC$291,Schedule!$K$87:$K$291,Embank,Schedule!AB$87:AB$291,Q$16,Schedule!AA$87:AA$291,P17,Schedule!$G$87:$G$291,Schedule!$F$8,Schedule!$I$87:$I$291,"")+SUMIFS(Schedule!AC$87:AC$291,Schedule!$K$87:$K$291,Embank,Schedule!AB$87:AB$291,Q$16,Schedule!AA$87:AA$291,P17,Schedule!$G$87:$G$291,Schedule!$F$8,Schedule!$I$87:$I$291,"I"))))</f>
        <v>0</v>
      </c>
      <c r="S17" s="300">
        <v>2</v>
      </c>
      <c r="T17" s="301"/>
      <c r="U17" s="281">
        <f>IF($C$3="",(SUMIFS(Schedule!AF$87:AF$291,Schedule!$K$87:$K$291,Embank,Schedule!AE$87:AE$291,T$16,Schedule!AD$87:AD$291,S17,Schedule!$G$87:$G$291,Schedule!$F$9,Schedule!$I$87:$I$291,"")+SUMIFS(Schedule!AF$87:AF$291,Schedule!$K$87:$K$291,Embank,Schedule!AE$87:AE$291,T$16,Schedule!AD$87:AD$291,S17,Schedule!$G$87:$G$291,Schedule!$F$9,Schedule!$I$87:$I$291,"I"))+(SUMIFS(Schedule!AF$87:AF$291,Schedule!$K$87:$K$291,Embank,Schedule!AE$87:AE$291,T$16,Schedule!AD$87:AD$291,S17,Schedule!$G$87:$G$291,Schedule!$F$10,Schedule!$I$87:$I$291,"")+SUMIFS(Schedule!AF$87:AF$291,Schedule!$K$87:$K$291,Embank,Schedule!AE$87:AE$291,T$16,Schedule!AD$87:AD$291,S17,Schedule!$G$87:$G$291,Schedule!$F$10,Schedule!$I$87:$I$291,"I"))+(SUMIFS(Schedule!AF$87:AF$291,Schedule!$K$87:$K$291,Embank,Schedule!AE$87:AE$291,T$16,Schedule!AD$87:AD$291,S17,Schedule!$G$87:$G$291,Schedule!$F$11,Schedule!$I$87:$I$291,"")+SUMIFS(Schedule!AF$87:AF$291,Schedule!$K$87:$K$291,Embank,Schedule!AE$87:AE$291,T$16,Schedule!AD$87:AD$291,S17,Schedule!$G$87:$G$291,Schedule!$F$11,Schedule!$I$87:$I$291,"I")),IF($C$3='Sum Res'!$S$5,(SUMIFS(Schedule!AF$87:AF$291,Schedule!$K$87:$K$291,Embank,Schedule!AE$87:AE$291,T$16,Schedule!AD$87:AD$291,S17,Schedule!$G$87:$G$291,Schedule!$F$9,Schedule!$I$87:$I$291,"")+SUMIFS(Schedule!AF$87:AF$291,Schedule!$K$87:$K$291,Embank,Schedule!AE$87:AE$291,T$16,Schedule!AD$87:AD$291,S17,Schedule!$G$87:$G$291,Schedule!$F$9,Schedule!$I$87:$I$291,"I"))+(SUMIFS(Schedule!AF$87:AF$291,Schedule!$K$87:$K$291,Embank,Schedule!AE$87:AE$291,T$16,Schedule!AD$87:AD$291,S17,Schedule!$G$87:$G$291,Schedule!$F$10,Schedule!$I$87:$I$291,"")+SUMIFS(Schedule!AF$87:AF$291,Schedule!$K$87:$K$291,Embank,Schedule!AE$87:AE$291,T$16,Schedule!AD$87:AD$291,S17,Schedule!$G$87:$G$291,Schedule!$F$10,Schedule!$I$87:$I$291,"I"))+(SUMIFS(Schedule!AF$87:AF$291,Schedule!$K$87:$K$291,Embank,Schedule!AE$87:AE$291,T$16,Schedule!AD$87:AD$291,S17,Schedule!$G$87:$G$291,Schedule!$F$11,Schedule!$I$87:$I$291,"")+SUMIFS(Schedule!AF$87:AF$291,Schedule!$K$87:$K$291,Embank,Schedule!AE$87:AE$291,T$16,Schedule!AD$87:AD$291,S17,Schedule!$G$87:$G$291,Schedule!$F$11,Schedule!$I$87:$I$291,"I")),(SUMIFS(Schedule!AF$87:AF$291,Schedule!$K$87:$K$291,Embank,Schedule!AE$87:AE$291,T$16,Schedule!AD$87:AD$291,S17,Schedule!$G$87:$G$291,Schedule!$F$9,Schedule!$I$87:$I$291,"")+SUMIFS(Schedule!AF$87:AF$291,Schedule!$K$87:$K$291,Embank,Schedule!AE$87:AE$291,T$16,Schedule!AD$87:AD$291,S17,Schedule!$G$87:$G$291,Schedule!$F$9,Schedule!$I$87:$I$291,"I"))+(SUMIFS(Schedule!AF$87:AF$291,Schedule!$K$87:$K$291,Embank,Schedule!AE$87:AE$291,T$16,Schedule!AD$87:AD$291,S17,Schedule!$G$87:$G$291,Schedule!$F$10,Schedule!$I$87:$I$291,"")+SUMIFS(Schedule!AF$87:AF$291,Schedule!$K$87:$K$291,Embank,Schedule!AE$87:AE$291,T$16,Schedule!AD$87:AD$291,S17,Schedule!$G$87:$G$291,Schedule!$F$10,Schedule!$I$87:$I$291,"I"))+(SUMIFS(Schedule!AF$87:AF$291,Schedule!$K$87:$K$291,Embank,Schedule!AE$87:AE$291,T$16,Schedule!AD$87:AD$291,S17,Schedule!$G$87:$G$291,Schedule!$F$11,Schedule!$I$87:$I$291,"")+SUMIFS(Schedule!AF$87:AF$291,Schedule!$K$87:$K$291,Embank,Schedule!AE$87:AE$291,T$16,Schedule!AD$87:AD$291,S17,Schedule!$G$87:$G$291,Schedule!$F$11,Schedule!$I$87:$I$291,"I"))+(SUMIFS(Schedule!AF$87:AF$291,Schedule!$K$87:$K$291,Embank,Schedule!AE$87:AE$291,T$16,Schedule!AD$87:AD$291,S17,Schedule!$G$87:$G$291,Schedule!$F$8,Schedule!$I$87:$I$291,"")+SUMIFS(Schedule!AF$87:AF$291,Schedule!$K$87:$K$291,Embank,Schedule!AE$87:AE$291,T$16,Schedule!AD$87:AD$291,S17,Schedule!$G$87:$G$291,Schedule!$F$8,Schedule!$I$87:$I$291,"I"))))</f>
        <v>0</v>
      </c>
      <c r="V17" s="300">
        <v>2</v>
      </c>
      <c r="W17" s="301"/>
      <c r="X17" s="281">
        <f>IF($C$3="",(SUMIFS(Schedule!AI$87:AI$291,Schedule!$K$87:$K$291,Embank,Schedule!AH$87:AH$291,W$16,Schedule!AG$87:AG$291,V17,Schedule!$G$87:$G$291,Schedule!$F$9,Schedule!$I$87:$I$291,"")+SUMIFS(Schedule!AI$87:AI$291,Schedule!$K$87:$K$291,Embank,Schedule!AH$87:AH$291,W$16,Schedule!AG$87:AG$291,V17,Schedule!$G$87:$G$291,Schedule!$F$9,Schedule!$I$87:$I$291,"I"))+(SUMIFS(Schedule!AI$87:AI$291,Schedule!$K$87:$K$291,Embank,Schedule!AH$87:AH$291,W$16,Schedule!AG$87:AG$291,V17,Schedule!$G$87:$G$291,Schedule!$F$10,Schedule!$I$87:$I$291,"")+SUMIFS(Schedule!AI$87:AI$291,Schedule!$K$87:$K$291,Embank,Schedule!AH$87:AH$291,W$16,Schedule!AG$87:AG$291,V17,Schedule!$G$87:$G$291,Schedule!$F$10,Schedule!$I$87:$I$291,"I"))+(SUMIFS(Schedule!AI$87:AI$291,Schedule!$K$87:$K$291,Embank,Schedule!AH$87:AH$291,W$16,Schedule!AG$87:AG$291,V17,Schedule!$G$87:$G$291,Schedule!$F$11,Schedule!$I$87:$I$291,"")+SUMIFS(Schedule!AI$87:AI$291,Schedule!$K$87:$K$291,Embank,Schedule!AH$87:AH$291,W$16,Schedule!AG$87:AG$291,V17,Schedule!$G$87:$G$291,Schedule!$F$11,Schedule!$I$87:$I$291,"I")),IF($C$3='Sum Res'!$S$5,(SUMIFS(Schedule!AI$87:AI$291,Schedule!$K$87:$K$291,Embank,Schedule!AH$87:AH$291,W$16,Schedule!AG$87:AG$291,V17,Schedule!$G$87:$G$291,Schedule!$F$9,Schedule!$I$87:$I$291,"")+SUMIFS(Schedule!AI$87:AI$291,Schedule!$K$87:$K$291,Embank,Schedule!AH$87:AH$291,W$16,Schedule!AG$87:AG$291,V17,Schedule!$G$87:$G$291,Schedule!$F$9,Schedule!$I$87:$I$291,"I"))+(SUMIFS(Schedule!AI$87:AI$291,Schedule!$K$87:$K$291,Embank,Schedule!AH$87:AH$291,W$16,Schedule!AG$87:AG$291,V17,Schedule!$G$87:$G$291,Schedule!$F$10,Schedule!$I$87:$I$291,"")+SUMIFS(Schedule!AI$87:AI$291,Schedule!$K$87:$K$291,Embank,Schedule!AH$87:AH$291,W$16,Schedule!AG$87:AG$291,V17,Schedule!$G$87:$G$291,Schedule!$F$10,Schedule!$I$87:$I$291,"I"))+(SUMIFS(Schedule!AI$87:AI$291,Schedule!$K$87:$K$291,Embank,Schedule!AH$87:AH$291,W$16,Schedule!AG$87:AG$291,V17,Schedule!$G$87:$G$291,Schedule!$F$11,Schedule!$I$87:$I$291,"")+SUMIFS(Schedule!AI$87:AI$291,Schedule!$K$87:$K$291,Embank,Schedule!AH$87:AH$291,W$16,Schedule!AG$87:AG$291,V17,Schedule!$G$87:$G$291,Schedule!$F$11,Schedule!$I$87:$I$291,"I")),(SUMIFS(Schedule!AI$87:AI$291,Schedule!$K$87:$K$291,Embank,Schedule!AH$87:AH$291,W$16,Schedule!AG$87:AG$291,V17,Schedule!$G$87:$G$291,Schedule!$F$9,Schedule!$I$87:$I$291,"")+SUMIFS(Schedule!AI$87:AI$291,Schedule!$K$87:$K$291,Embank,Schedule!AH$87:AH$291,W$16,Schedule!AG$87:AG$291,V17,Schedule!$G$87:$G$291,Schedule!$F$9,Schedule!$I$87:$I$291,"I"))+(SUMIFS(Schedule!AI$87:AI$291,Schedule!$K$87:$K$291,Embank,Schedule!AH$87:AH$291,W$16,Schedule!AG$87:AG$291,V17,Schedule!$G$87:$G$291,Schedule!$F$10,Schedule!$I$87:$I$291,"")+SUMIFS(Schedule!AI$87:AI$291,Schedule!$K$87:$K$291,Embank,Schedule!AH$87:AH$291,W$16,Schedule!AG$87:AG$291,V17,Schedule!$G$87:$G$291,Schedule!$F$10,Schedule!$I$87:$I$291,"I"))+(SUMIFS(Schedule!AI$87:AI$291,Schedule!$K$87:$K$291,Embank,Schedule!AH$87:AH$291,W$16,Schedule!AG$87:AG$291,V17,Schedule!$G$87:$G$291,Schedule!$F$11,Schedule!$I$87:$I$291,"")+SUMIFS(Schedule!AI$87:AI$291,Schedule!$K$87:$K$291,Embank,Schedule!AH$87:AH$291,W$16,Schedule!AG$87:AG$291,V17,Schedule!$G$87:$G$291,Schedule!$F$11,Schedule!$I$87:$I$291,"I"))+(SUMIFS(Schedule!AI$87:AI$291,Schedule!$K$87:$K$291,Embank,Schedule!AH$87:AH$291,W$16,Schedule!AG$87:AG$291,V17,Schedule!$G$87:$G$291,Schedule!$F$8,Schedule!$I$87:$I$291,"")+SUMIFS(Schedule!AI$87:AI$291,Schedule!$K$87:$K$291,Embank,Schedule!AH$87:AH$291,W$16,Schedule!AG$87:AG$291,V17,Schedule!$G$87:$G$291,Schedule!$F$8,Schedule!$I$87:$I$291,"I"))))</f>
        <v>0</v>
      </c>
      <c r="Y17" s="300">
        <v>2</v>
      </c>
      <c r="Z17" s="301"/>
      <c r="AA17" s="281">
        <f>IF($C$3="",(SUMIFS(Schedule!AL$87:AL$291,Schedule!$K$87:$K$291,Embank,Schedule!AK$87:AK$291,Z$16,Schedule!AJ$87:AJ$291,Y17,Schedule!$G$87:$G$291,Schedule!$F$9,Schedule!$I$87:$I$291,"")+SUMIFS(Schedule!AL$87:AL$291,Schedule!$K$87:$K$291,Embank,Schedule!AK$87:AK$291,Z$16,Schedule!AJ$87:AJ$291,Y17,Schedule!$G$87:$G$291,Schedule!$F$9,Schedule!$I$87:$I$291,"I"))+(SUMIFS(Schedule!AL$87:AL$291,Schedule!$K$87:$K$291,Embank,Schedule!AK$87:AK$291,Z$16,Schedule!AJ$87:AJ$291,Y17,Schedule!$G$87:$G$291,Schedule!$F$10,Schedule!$I$87:$I$291,"")+SUMIFS(Schedule!AL$87:AL$291,Schedule!$K$87:$K$291,Embank,Schedule!AK$87:AK$291,Z$16,Schedule!AJ$87:AJ$291,Y17,Schedule!$G$87:$G$291,Schedule!$F$10,Schedule!$I$87:$I$291,"I"))+(SUMIFS(Schedule!AL$87:AL$291,Schedule!$K$87:$K$291,Embank,Schedule!AK$87:AK$291,Z$16,Schedule!AJ$87:AJ$291,Y17,Schedule!$G$87:$G$291,Schedule!$F$11,Schedule!$I$87:$I$291,"")+SUMIFS(Schedule!AL$87:AL$291,Schedule!$K$87:$K$291,Embank,Schedule!AK$87:AK$291,Z$16,Schedule!AJ$87:AJ$291,Y17,Schedule!$G$87:$G$291,Schedule!$F$11,Schedule!$I$87:$I$291,"I")),IF($C$3='Sum Res'!$S$5,(SUMIFS(Schedule!AL$87:AL$291,Schedule!$K$87:$K$291,Embank,Schedule!AK$87:AK$291,Z$16,Schedule!AJ$87:AJ$291,Y17,Schedule!$G$87:$G$291,Schedule!$F$9,Schedule!$I$87:$I$291,"")+SUMIFS(Schedule!AL$87:AL$291,Schedule!$K$87:$K$291,Embank,Schedule!AK$87:AK$291,Z$16,Schedule!AJ$87:AJ$291,Y17,Schedule!$G$87:$G$291,Schedule!$F$9,Schedule!$I$87:$I$291,"I"))+(SUMIFS(Schedule!AL$87:AL$291,Schedule!$K$87:$K$291,Embank,Schedule!AK$87:AK$291,Z$16,Schedule!AJ$87:AJ$291,Y17,Schedule!$G$87:$G$291,Schedule!$F$10,Schedule!$I$87:$I$291,"")+SUMIFS(Schedule!AL$87:AL$291,Schedule!$K$87:$K$291,Embank,Schedule!AK$87:AK$291,Z$16,Schedule!AJ$87:AJ$291,Y17,Schedule!$G$87:$G$291,Schedule!$F$10,Schedule!$I$87:$I$291,"I"))+(SUMIFS(Schedule!AL$87:AL$291,Schedule!$K$87:$K$291,Embank,Schedule!AK$87:AK$291,Z$16,Schedule!AJ$87:AJ$291,Y17,Schedule!$G$87:$G$291,Schedule!$F$11,Schedule!$I$87:$I$291,"")+SUMIFS(Schedule!AL$87:AL$291,Schedule!$K$87:$K$291,Embank,Schedule!AK$87:AK$291,Z$16,Schedule!AJ$87:AJ$291,Y17,Schedule!$G$87:$G$291,Schedule!$F$11,Schedule!$I$87:$I$291,"I")),(SUMIFS(Schedule!AL$87:AL$291,Schedule!$K$87:$K$291,Embank,Schedule!AK$87:AK$291,Z$16,Schedule!AJ$87:AJ$291,Y17,Schedule!$G$87:$G$291,Schedule!$F$9,Schedule!$I$87:$I$291,"")+SUMIFS(Schedule!AL$87:AL$291,Schedule!$K$87:$K$291,Embank,Schedule!AK$87:AK$291,Z$16,Schedule!AJ$87:AJ$291,Y17,Schedule!$G$87:$G$291,Schedule!$F$9,Schedule!$I$87:$I$291,"I"))+(SUMIFS(Schedule!AL$87:AL$291,Schedule!$K$87:$K$291,Embank,Schedule!AK$87:AK$291,Z$16,Schedule!AJ$87:AJ$291,Y17,Schedule!$G$87:$G$291,Schedule!$F$10,Schedule!$I$87:$I$291,"")+SUMIFS(Schedule!AL$87:AL$291,Schedule!$K$87:$K$291,Embank,Schedule!AK$87:AK$291,Z$16,Schedule!AJ$87:AJ$291,Y17,Schedule!$G$87:$G$291,Schedule!$F$10,Schedule!$I$87:$I$291,"I"))+(SUMIFS(Schedule!AL$87:AL$291,Schedule!$K$87:$K$291,Embank,Schedule!AK$87:AK$291,Z$16,Schedule!AJ$87:AJ$291,Y17,Schedule!$G$87:$G$291,Schedule!$F$11,Schedule!$I$87:$I$291,"")+SUMIFS(Schedule!AL$87:AL$291,Schedule!$K$87:$K$291,Embank,Schedule!AK$87:AK$291,Z$16,Schedule!AJ$87:AJ$291,Y17,Schedule!$G$87:$G$291,Schedule!$F$11,Schedule!$I$87:$I$291,"I"))+(SUMIFS(Schedule!AL$87:AL$291,Schedule!$K$87:$K$291,Embank,Schedule!AK$87:AK$291,Z$16,Schedule!AJ$87:AJ$291,Y17,Schedule!$G$87:$G$291,Schedule!$F$8,Schedule!$I$87:$I$291,"")+SUMIFS(Schedule!AL$87:AL$291,Schedule!$K$87:$K$291,Embank,Schedule!AK$87:AK$291,Z$16,Schedule!AJ$87:AJ$291,Y17,Schedule!$G$87:$G$291,Schedule!$F$8,Schedule!$I$87:$I$291,"I"))))</f>
        <v>0</v>
      </c>
      <c r="AB17" s="300">
        <v>2</v>
      </c>
      <c r="AC17" s="301"/>
      <c r="AD17" s="281">
        <f>IF($C$3="",(SUMIFS(Schedule!AO$87:AO$291,Schedule!$K$87:$K$291,Embank,Schedule!AN$87:AN$291,AC$16,Schedule!AM$87:AM$291,AB17,Schedule!$G$87:$G$291,Schedule!$F$9,Schedule!$I$87:$I$291,"")+SUMIFS(Schedule!AO$87:AO$291,Schedule!$K$87:$K$291,Embank,Schedule!AN$87:AN$291,AC$16,Schedule!AM$87:AM$291,AB17,Schedule!$G$87:$G$291,Schedule!$F$9,Schedule!$I$87:$I$291,"I"))+(SUMIFS(Schedule!AO$87:AO$291,Schedule!$K$87:$K$291,Embank,Schedule!AN$87:AN$291,AC$16,Schedule!AM$87:AM$291,AB17,Schedule!$G$87:$G$291,Schedule!$F$10,Schedule!$I$87:$I$291,"")+SUMIFS(Schedule!AO$87:AO$291,Schedule!$K$87:$K$291,Embank,Schedule!AN$87:AN$291,AC$16,Schedule!AM$87:AM$291,AB17,Schedule!$G$87:$G$291,Schedule!$F$10,Schedule!$I$87:$I$291,"I"))+(SUMIFS(Schedule!AO$87:AO$291,Schedule!$K$87:$K$291,Embank,Schedule!AN$87:AN$291,AC$16,Schedule!AM$87:AM$291,AB17,Schedule!$G$87:$G$291,Schedule!$F$11,Schedule!$I$87:$I$291,"")+SUMIFS(Schedule!AO$87:AO$291,Schedule!$K$87:$K$291,Embank,Schedule!AN$87:AN$291,AC$16,Schedule!AM$87:AM$291,AB17,Schedule!$G$87:$G$291,Schedule!$F$11,Schedule!$I$87:$I$291,"I")),IF($C$3='Sum Res'!$S$5,(SUMIFS(Schedule!AO$87:AO$291,Schedule!$K$87:$K$291,Embank,Schedule!AN$87:AN$291,AC$16,Schedule!AM$87:AM$291,AB17,Schedule!$G$87:$G$291,Schedule!$F$9,Schedule!$I$87:$I$291,"")+SUMIFS(Schedule!AO$87:AO$291,Schedule!$K$87:$K$291,Embank,Schedule!AN$87:AN$291,AC$16,Schedule!AM$87:AM$291,AB17,Schedule!$G$87:$G$291,Schedule!$F$9,Schedule!$I$87:$I$291,"I"))+(SUMIFS(Schedule!AO$87:AO$291,Schedule!$K$87:$K$291,Embank,Schedule!AN$87:AN$291,AC$16,Schedule!AM$87:AM$291,AB17,Schedule!$G$87:$G$291,Schedule!$F$10,Schedule!$I$87:$I$291,"")+SUMIFS(Schedule!AO$87:AO$291,Schedule!$K$87:$K$291,Embank,Schedule!AN$87:AN$291,AC$16,Schedule!AM$87:AM$291,AB17,Schedule!$G$87:$G$291,Schedule!$F$10,Schedule!$I$87:$I$291,"I"))+(SUMIFS(Schedule!AO$87:AO$291,Schedule!$K$87:$K$291,Embank,Schedule!AN$87:AN$291,AC$16,Schedule!AM$87:AM$291,AB17,Schedule!$G$87:$G$291,Schedule!$F$11,Schedule!$I$87:$I$291,"")+SUMIFS(Schedule!AO$87:AO$291,Schedule!$K$87:$K$291,Embank,Schedule!AN$87:AN$291,AC$16,Schedule!AM$87:AM$291,AB17,Schedule!$G$87:$G$291,Schedule!$F$11,Schedule!$I$87:$I$291,"I")),(SUMIFS(Schedule!AO$87:AO$291,Schedule!$K$87:$K$291,Embank,Schedule!AN$87:AN$291,AC$16,Schedule!AM$87:AM$291,AB17,Schedule!$G$87:$G$291,Schedule!$F$9,Schedule!$I$87:$I$291,"")+SUMIFS(Schedule!AO$87:AO$291,Schedule!$K$87:$K$291,Embank,Schedule!AN$87:AN$291,AC$16,Schedule!AM$87:AM$291,AB17,Schedule!$G$87:$G$291,Schedule!$F$9,Schedule!$I$87:$I$291,"I"))+(SUMIFS(Schedule!AO$87:AO$291,Schedule!$K$87:$K$291,Embank,Schedule!AN$87:AN$291,AC$16,Schedule!AM$87:AM$291,AB17,Schedule!$G$87:$G$291,Schedule!$F$10,Schedule!$I$87:$I$291,"")+SUMIFS(Schedule!AO$87:AO$291,Schedule!$K$87:$K$291,Embank,Schedule!AN$87:AN$291,AC$16,Schedule!AM$87:AM$291,AB17,Schedule!$G$87:$G$291,Schedule!$F$10,Schedule!$I$87:$I$291,"I"))+(SUMIFS(Schedule!AO$87:AO$291,Schedule!$K$87:$K$291,Embank,Schedule!AN$87:AN$291,AC$16,Schedule!AM$87:AM$291,AB17,Schedule!$G$87:$G$291,Schedule!$F$11,Schedule!$I$87:$I$291,"")+SUMIFS(Schedule!AO$87:AO$291,Schedule!$K$87:$K$291,Embank,Schedule!AN$87:AN$291,AC$16,Schedule!AM$87:AM$291,AB17,Schedule!$G$87:$G$291,Schedule!$F$11,Schedule!$I$87:$I$291,"I"))+(SUMIFS(Schedule!AO$87:AO$291,Schedule!$K$87:$K$291,Embank,Schedule!AN$87:AN$291,AC$16,Schedule!AM$87:AM$291,AB17,Schedule!$G$87:$G$291,Schedule!$F$8,Schedule!$I$87:$I$291,"")+SUMIFS(Schedule!AO$87:AO$291,Schedule!$K$87:$K$291,Embank,Schedule!AN$87:AN$291,AC$16,Schedule!AM$87:AM$291,AB17,Schedule!$G$87:$G$291,Schedule!$F$8,Schedule!$I$87:$I$291,"I"))))</f>
        <v>0</v>
      </c>
      <c r="AE17" s="282">
        <f t="shared" si="4"/>
        <v>0</v>
      </c>
      <c r="AF17" s="283">
        <f t="shared" si="3"/>
        <v>0</v>
      </c>
    </row>
    <row r="18" spans="2:32" ht="15" x14ac:dyDescent="0.2">
      <c r="B18" s="580"/>
      <c r="C18" s="583"/>
      <c r="D18" s="302">
        <v>3</v>
      </c>
      <c r="E18" s="285"/>
      <c r="F18" s="286">
        <f>IF($C$3="",(SUMIFS(Schedule!Q$87:Q$291,Schedule!$K$87:$K$291,Embank,Schedule!P$87:P$291,E$16,Schedule!O$87:O$291,D18,Schedule!$G$87:$G$291,Schedule!$F$9,Schedule!$I$87:$I$291,"")+SUMIFS(Schedule!Q$87:Q$291,Schedule!$K$87:$K$291,Embank,Schedule!P$87:P$291,E$16,Schedule!O$87:O$291,D18,Schedule!$G$87:$G$291,Schedule!$F$9,Schedule!$I$87:$I$291,"I"))+(SUMIFS(Schedule!Q$87:Q$291,Schedule!$K$87:$K$291,Embank,Schedule!P$87:P$291,E$16,Schedule!O$87:O$291,D18,Schedule!$G$87:$G$291,Schedule!$F$10,Schedule!$I$87:$I$291,"")+SUMIFS(Schedule!Q$87:Q$291,Schedule!$K$87:$K$291,Embank,Schedule!P$87:P$291,E$16,Schedule!O$87:O$291,D18,Schedule!$G$87:$G$291,Schedule!$F$10,Schedule!$I$87:$I$291,"I"))+(SUMIFS(Schedule!Q$87:Q$291,Schedule!$K$87:$K$291,Embank,Schedule!P$87:P$291,E$16,Schedule!O$87:O$291,D18,Schedule!$G$87:$G$291,Schedule!$F$11,Schedule!$I$87:$I$291,"")+SUMIFS(Schedule!Q$87:Q$291,Schedule!$K$87:$K$291,Embank,Schedule!P$87:P$291,E$16,Schedule!O$87:O$291,D18,Schedule!$G$87:$G$291,Schedule!$F$11,Schedule!$I$87:$I$291,"I")),IF($C$3='Sum Res'!$S$5,(SUMIFS(Schedule!Q$87:Q$291,Schedule!$K$87:$K$291,Embank,Schedule!P$87:P$291,E$16,Schedule!O$87:O$291,D18,Schedule!$G$87:$G$291,Schedule!$F$9,Schedule!$I$87:$I$291,"")+SUMIFS(Schedule!Q$87:Q$291,Schedule!$K$87:$K$291,Embank,Schedule!P$87:P$291,E$16,Schedule!O$87:O$291,D18,Schedule!$G$87:$G$291,Schedule!$F$9,Schedule!$I$87:$I$291,"I"))+(SUMIFS(Schedule!Q$87:Q$291,Schedule!$K$87:$K$291,Embank,Schedule!P$87:P$291,E$16,Schedule!O$87:O$291,D18,Schedule!$G$87:$G$291,Schedule!$F$10,Schedule!$I$87:$I$291,"")+SUMIFS(Schedule!Q$87:Q$291,Schedule!$K$87:$K$291,Embank,Schedule!P$87:P$291,E$16,Schedule!O$87:O$291,D18,Schedule!$G$87:$G$291,Schedule!$F$10,Schedule!$I$87:$I$291,"I"))+(SUMIFS(Schedule!Q$87:Q$291,Schedule!$K$87:$K$291,Embank,Schedule!P$87:P$291,E$16,Schedule!O$87:O$291,D18,Schedule!$G$87:$G$291,Schedule!$F$11,Schedule!$I$87:$I$291,"")+SUMIFS(Schedule!Q$87:Q$291,Schedule!$K$87:$K$291,Embank,Schedule!P$87:P$291,E$16,Schedule!O$87:O$291,D18,Schedule!$G$87:$G$291,Schedule!$F$11,Schedule!$I$87:$I$291,"I")),(SUMIFS(Schedule!Q$87:Q$291,Schedule!$K$87:$K$291,Embank,Schedule!P$87:P$291,E$16,Schedule!O$87:O$291,D18,Schedule!$G$87:$G$291,Schedule!$F$9,Schedule!$I$87:$I$291,"")+SUMIFS(Schedule!Q$87:Q$291,Schedule!$K$87:$K$291,Embank,Schedule!P$87:P$291,E$16,Schedule!O$87:O$291,D18,Schedule!$G$87:$G$291,Schedule!$F$9,Schedule!$I$87:$I$291,"I"))+(SUMIFS(Schedule!Q$87:Q$291,Schedule!$K$87:$K$291,Embank,Schedule!P$87:P$291,E$16,Schedule!O$87:O$291,D18,Schedule!$G$87:$G$291,Schedule!$F$10,Schedule!$I$87:$I$291,"")+SUMIFS(Schedule!Q$87:Q$291,Schedule!$K$87:$K$291,Embank,Schedule!P$87:P$291,E$16,Schedule!O$87:O$291,D18,Schedule!$G$87:$G$291,Schedule!$F$10,Schedule!$I$87:$I$291,"I"))+(SUMIFS(Schedule!Q$87:Q$291,Schedule!$K$87:$K$291,Embank,Schedule!P$87:P$291,E$16,Schedule!O$87:O$291,D18,Schedule!$G$87:$G$291,Schedule!$F$11,Schedule!$I$87:$I$291,"")+SUMIFS(Schedule!Q$87:Q$291,Schedule!$K$87:$K$291,Embank,Schedule!P$87:P$291,E$16,Schedule!O$87:O$291,D18,Schedule!$G$87:$G$291,Schedule!$F$11,Schedule!$I$87:$I$291,"I"))+(SUMIFS(Schedule!Q$87:Q$291,Schedule!$K$87:$K$291,Embank,Schedule!P$87:P$291,E$16,Schedule!O$87:O$291,D18,Schedule!$G$87:$G$291,Schedule!$F$8,Schedule!$I$87:$I$291,"")+SUMIFS(Schedule!Q$87:Q$291,Schedule!$K$87:$K$291,Embank,Schedule!P$87:P$291,E$16,Schedule!O$87:O$291,D18,Schedule!$G$87:$G$291,Schedule!$F$8,Schedule!$I$87:$I$291,"I"))))</f>
        <v>0</v>
      </c>
      <c r="G18" s="302">
        <v>3</v>
      </c>
      <c r="H18" s="285"/>
      <c r="I18" s="286">
        <f>IF($C$3="",(SUMIFS(Schedule!T$87:T$291,Schedule!$K$87:$K$291,Embank,Schedule!S$87:S$291,H$16,Schedule!R$87:R$291,G18,Schedule!$G$87:$G$291,Schedule!$F$9,Schedule!$I$87:$I$291,"")+SUMIFS(Schedule!T$87:T$291,Schedule!$K$87:$K$291,Embank,Schedule!S$87:S$291,H$16,Schedule!R$87:R$291,G18,Schedule!$G$87:$G$291,Schedule!$F$9,Schedule!$I$87:$I$291,"I"))+(SUMIFS(Schedule!T$87:T$291,Schedule!$K$87:$K$291,Embank,Schedule!S$87:S$291,H$16,Schedule!R$87:R$291,G18,Schedule!$G$87:$G$291,Schedule!$F$10,Schedule!$I$87:$I$291,"")+SUMIFS(Schedule!T$87:T$291,Schedule!$K$87:$K$291,Embank,Schedule!S$87:S$291,H$16,Schedule!R$87:R$291,G18,Schedule!$G$87:$G$291,Schedule!$F$10,Schedule!$I$87:$I$291,"I"))+(SUMIFS(Schedule!T$87:T$291,Schedule!$K$87:$K$291,Embank,Schedule!S$87:S$291,H$16,Schedule!R$87:R$291,G18,Schedule!$G$87:$G$291,Schedule!$F$11,Schedule!$I$87:$I$291,"")+SUMIFS(Schedule!T$87:T$291,Schedule!$K$87:$K$291,Embank,Schedule!S$87:S$291,H$16,Schedule!R$87:R$291,G18,Schedule!$G$87:$G$291,Schedule!$F$11,Schedule!$I$87:$I$291,"I")),IF($C$3='Sum Res'!$S$5,(SUMIFS(Schedule!T$87:T$291,Schedule!$K$87:$K$291,Embank,Schedule!S$87:S$291,H$16,Schedule!R$87:R$291,G18,Schedule!$G$87:$G$291,Schedule!$F$9,Schedule!$I$87:$I$291,"")+SUMIFS(Schedule!T$87:T$291,Schedule!$K$87:$K$291,Embank,Schedule!S$87:S$291,H$16,Schedule!R$87:R$291,G18,Schedule!$G$87:$G$291,Schedule!$F$9,Schedule!$I$87:$I$291,"I"))+(SUMIFS(Schedule!T$87:T$291,Schedule!$K$87:$K$291,Embank,Schedule!S$87:S$291,H$16,Schedule!R$87:R$291,G18,Schedule!$G$87:$G$291,Schedule!$F$10,Schedule!$I$87:$I$291,"")+SUMIFS(Schedule!T$87:T$291,Schedule!$K$87:$K$291,Embank,Schedule!S$87:S$291,H$16,Schedule!R$87:R$291,G18,Schedule!$G$87:$G$291,Schedule!$F$10,Schedule!$I$87:$I$291,"I"))+(SUMIFS(Schedule!T$87:T$291,Schedule!$K$87:$K$291,Embank,Schedule!S$87:S$291,H$16,Schedule!R$87:R$291,G18,Schedule!$G$87:$G$291,Schedule!$F$11,Schedule!$I$87:$I$291,"")+SUMIFS(Schedule!T$87:T$291,Schedule!$K$87:$K$291,Embank,Schedule!S$87:S$291,H$16,Schedule!R$87:R$291,G18,Schedule!$G$87:$G$291,Schedule!$F$11,Schedule!$I$87:$I$291,"I")),(SUMIFS(Schedule!T$87:T$291,Schedule!$K$87:$K$291,Embank,Schedule!S$87:S$291,H$16,Schedule!R$87:R$291,G18,Schedule!$G$87:$G$291,Schedule!$F$9,Schedule!$I$87:$I$291,"")+SUMIFS(Schedule!T$87:T$291,Schedule!$K$87:$K$291,Embank,Schedule!S$87:S$291,H$16,Schedule!R$87:R$291,G18,Schedule!$G$87:$G$291,Schedule!$F$9,Schedule!$I$87:$I$291,"I"))+(SUMIFS(Schedule!T$87:T$291,Schedule!$K$87:$K$291,Embank,Schedule!S$87:S$291,H$16,Schedule!R$87:R$291,G18,Schedule!$G$87:$G$291,Schedule!$F$10,Schedule!$I$87:$I$291,"")+SUMIFS(Schedule!T$87:T$291,Schedule!$K$87:$K$291,Embank,Schedule!S$87:S$291,H$16,Schedule!R$87:R$291,G18,Schedule!$G$87:$G$291,Schedule!$F$10,Schedule!$I$87:$I$291,"I"))+(SUMIFS(Schedule!T$87:T$291,Schedule!$K$87:$K$291,Embank,Schedule!S$87:S$291,H$16,Schedule!R$87:R$291,G18,Schedule!$G$87:$G$291,Schedule!$F$11,Schedule!$I$87:$I$291,"")+SUMIFS(Schedule!T$87:T$291,Schedule!$K$87:$K$291,Embank,Schedule!S$87:S$291,H$16,Schedule!R$87:R$291,G18,Schedule!$G$87:$G$291,Schedule!$F$11,Schedule!$I$87:$I$291,"I"))+(SUMIFS(Schedule!T$87:T$291,Schedule!$K$87:$K$291,Embank,Schedule!S$87:S$291,H$16,Schedule!R$87:R$291,G18,Schedule!$G$87:$G$291,Schedule!$F$8,Schedule!$I$87:$I$291,"")+SUMIFS(Schedule!T$87:T$291,Schedule!$K$87:$K$291,Embank,Schedule!S$87:S$291,H$16,Schedule!R$87:R$291,G18,Schedule!$G$87:$G$291,Schedule!$F$8,Schedule!$I$87:$I$291,"I"))))</f>
        <v>0</v>
      </c>
      <c r="J18" s="302">
        <v>3</v>
      </c>
      <c r="K18" s="285"/>
      <c r="L18" s="286">
        <f>IF($C$3="",(SUMIFS(Schedule!W$87:W$291,Schedule!$K$87:$K$291,Embank,Schedule!V$87:V$291,K$16,Schedule!U$87:U$291,J18,Schedule!$G$87:$G$291,Schedule!$F$9,Schedule!$I$87:$I$291,"")+SUMIFS(Schedule!W$87:W$291,Schedule!$K$87:$K$291,Embank,Schedule!V$87:V$291,K$16,Schedule!U$87:U$291,J18,Schedule!$G$87:$G$291,Schedule!$F$9,Schedule!$I$87:$I$291,"I"))+(SUMIFS(Schedule!W$87:W$291,Schedule!$K$87:$K$291,Embank,Schedule!V$87:V$291,K$16,Schedule!U$87:U$291,J18,Schedule!$G$87:$G$291,Schedule!$F$10,Schedule!$I$87:$I$291,"")+SUMIFS(Schedule!W$87:W$291,Schedule!$K$87:$K$291,Embank,Schedule!V$87:V$291,K$16,Schedule!U$87:U$291,J18,Schedule!$G$87:$G$291,Schedule!$F$10,Schedule!$I$87:$I$291,"I"))+(SUMIFS(Schedule!W$87:W$291,Schedule!$K$87:$K$291,Embank,Schedule!V$87:V$291,K$16,Schedule!U$87:U$291,J18,Schedule!$G$87:$G$291,Schedule!$F$11,Schedule!$I$87:$I$291,"")+SUMIFS(Schedule!W$87:W$291,Schedule!$K$87:$K$291,Embank,Schedule!V$87:V$291,K$16,Schedule!U$87:U$291,J18,Schedule!$G$87:$G$291,Schedule!$F$11,Schedule!$I$87:$I$291,"I")),IF($C$3='Sum Res'!$S$5,(SUMIFS(Schedule!W$87:W$291,Schedule!$K$87:$K$291,Embank,Schedule!V$87:V$291,K$16,Schedule!U$87:U$291,J18,Schedule!$G$87:$G$291,Schedule!$F$9,Schedule!$I$87:$I$291,"")+SUMIFS(Schedule!W$87:W$291,Schedule!$K$87:$K$291,Embank,Schedule!V$87:V$291,K$16,Schedule!U$87:U$291,J18,Schedule!$G$87:$G$291,Schedule!$F$9,Schedule!$I$87:$I$291,"I"))+(SUMIFS(Schedule!W$87:W$291,Schedule!$K$87:$K$291,Embank,Schedule!V$87:V$291,K$16,Schedule!U$87:U$291,J18,Schedule!$G$87:$G$291,Schedule!$F$10,Schedule!$I$87:$I$291,"")+SUMIFS(Schedule!W$87:W$291,Schedule!$K$87:$K$291,Embank,Schedule!V$87:V$291,K$16,Schedule!U$87:U$291,J18,Schedule!$G$87:$G$291,Schedule!$F$10,Schedule!$I$87:$I$291,"I"))+(SUMIFS(Schedule!W$87:W$291,Schedule!$K$87:$K$291,Embank,Schedule!V$87:V$291,K$16,Schedule!U$87:U$291,J18,Schedule!$G$87:$G$291,Schedule!$F$11,Schedule!$I$87:$I$291,"")+SUMIFS(Schedule!W$87:W$291,Schedule!$K$87:$K$291,Embank,Schedule!V$87:V$291,K$16,Schedule!U$87:U$291,J18,Schedule!$G$87:$G$291,Schedule!$F$11,Schedule!$I$87:$I$291,"I")),(SUMIFS(Schedule!W$87:W$291,Schedule!$K$87:$K$291,Embank,Schedule!V$87:V$291,K$16,Schedule!U$87:U$291,J18,Schedule!$G$87:$G$291,Schedule!$F$9,Schedule!$I$87:$I$291,"")+SUMIFS(Schedule!W$87:W$291,Schedule!$K$87:$K$291,Embank,Schedule!V$87:V$291,K$16,Schedule!U$87:U$291,J18,Schedule!$G$87:$G$291,Schedule!$F$9,Schedule!$I$87:$I$291,"I"))+(SUMIFS(Schedule!W$87:W$291,Schedule!$K$87:$K$291,Embank,Schedule!V$87:V$291,K$16,Schedule!U$87:U$291,J18,Schedule!$G$87:$G$291,Schedule!$F$10,Schedule!$I$87:$I$291,"")+SUMIFS(Schedule!W$87:W$291,Schedule!$K$87:$K$291,Embank,Schedule!V$87:V$291,K$16,Schedule!U$87:U$291,J18,Schedule!$G$87:$G$291,Schedule!$F$10,Schedule!$I$87:$I$291,"I"))+(SUMIFS(Schedule!W$87:W$291,Schedule!$K$87:$K$291,Embank,Schedule!V$87:V$291,K$16,Schedule!U$87:U$291,J18,Schedule!$G$87:$G$291,Schedule!$F$11,Schedule!$I$87:$I$291,"")+SUMIFS(Schedule!W$87:W$291,Schedule!$K$87:$K$291,Embank,Schedule!V$87:V$291,K$16,Schedule!U$87:U$291,J18,Schedule!$G$87:$G$291,Schedule!$F$11,Schedule!$I$87:$I$291,"I"))+(SUMIFS(Schedule!W$87:W$291,Schedule!$K$87:$K$291,Embank,Schedule!V$87:V$291,K$16,Schedule!U$87:U$291,J18,Schedule!$G$87:$G$291,Schedule!$F$8,Schedule!$I$87:$I$291,"")+SUMIFS(Schedule!W$87:W$291,Schedule!$K$87:$K$291,Embank,Schedule!V$87:V$291,K$16,Schedule!U$87:U$291,J18,Schedule!$G$87:$G$291,Schedule!$F$8,Schedule!$I$87:$I$291,"I"))))</f>
        <v>0</v>
      </c>
      <c r="M18" s="302">
        <v>3</v>
      </c>
      <c r="N18" s="285"/>
      <c r="O18" s="286">
        <f>IF($C$3="",(SUMIFS(Schedule!Z$87:Z$291,Schedule!$K$87:$K$291,Embank,Schedule!Y$87:Y$291,N$16,Schedule!X$87:X$291,M18,Schedule!$G$87:$G$291,Schedule!$F$9,Schedule!$I$87:$I$291,"")+SUMIFS(Schedule!Z$87:Z$291,Schedule!$K$87:$K$291,Embank,Schedule!Y$87:Y$291,N$16,Schedule!X$87:X$291,M18,Schedule!$G$87:$G$291,Schedule!$F$9,Schedule!$I$87:$I$291,"I"))+(SUMIFS(Schedule!Z$87:Z$291,Schedule!$K$87:$K$291,Embank,Schedule!Y$87:Y$291,N$16,Schedule!X$87:X$291,M18,Schedule!$G$87:$G$291,Schedule!$F$10,Schedule!$I$87:$I$291,"")+SUMIFS(Schedule!Z$87:Z$291,Schedule!$K$87:$K$291,Embank,Schedule!Y$87:Y$291,N$16,Schedule!X$87:X$291,M18,Schedule!$G$87:$G$291,Schedule!$F$10,Schedule!$I$87:$I$291,"I"))+(SUMIFS(Schedule!Z$87:Z$291,Schedule!$K$87:$K$291,Embank,Schedule!Y$87:Y$291,N$16,Schedule!X$87:X$291,M18,Schedule!$G$87:$G$291,Schedule!$F$11,Schedule!$I$87:$I$291,"")+SUMIFS(Schedule!Z$87:Z$291,Schedule!$K$87:$K$291,Embank,Schedule!Y$87:Y$291,N$16,Schedule!X$87:X$291,M18,Schedule!$G$87:$G$291,Schedule!$F$11,Schedule!$I$87:$I$291,"I")),IF($C$3='Sum Res'!$S$5,(SUMIFS(Schedule!Z$87:Z$291,Schedule!$K$87:$K$291,Embank,Schedule!Y$87:Y$291,N$16,Schedule!X$87:X$291,M18,Schedule!$G$87:$G$291,Schedule!$F$9,Schedule!$I$87:$I$291,"")+SUMIFS(Schedule!Z$87:Z$291,Schedule!$K$87:$K$291,Embank,Schedule!Y$87:Y$291,N$16,Schedule!X$87:X$291,M18,Schedule!$G$87:$G$291,Schedule!$F$9,Schedule!$I$87:$I$291,"I"))+(SUMIFS(Schedule!Z$87:Z$291,Schedule!$K$87:$K$291,Embank,Schedule!Y$87:Y$291,N$16,Schedule!X$87:X$291,M18,Schedule!$G$87:$G$291,Schedule!$F$10,Schedule!$I$87:$I$291,"")+SUMIFS(Schedule!Z$87:Z$291,Schedule!$K$87:$K$291,Embank,Schedule!Y$87:Y$291,N$16,Schedule!X$87:X$291,M18,Schedule!$G$87:$G$291,Schedule!$F$10,Schedule!$I$87:$I$291,"I"))+(SUMIFS(Schedule!Z$87:Z$291,Schedule!$K$87:$K$291,Embank,Schedule!Y$87:Y$291,N$16,Schedule!X$87:X$291,M18,Schedule!$G$87:$G$291,Schedule!$F$11,Schedule!$I$87:$I$291,"")+SUMIFS(Schedule!Z$87:Z$291,Schedule!$K$87:$K$291,Embank,Schedule!Y$87:Y$291,N$16,Schedule!X$87:X$291,M18,Schedule!$G$87:$G$291,Schedule!$F$11,Schedule!$I$87:$I$291,"I")),(SUMIFS(Schedule!Z$87:Z$291,Schedule!$K$87:$K$291,Embank,Schedule!Y$87:Y$291,N$16,Schedule!X$87:X$291,M18,Schedule!$G$87:$G$291,Schedule!$F$9,Schedule!$I$87:$I$291,"")+SUMIFS(Schedule!Z$87:Z$291,Schedule!$K$87:$K$291,Embank,Schedule!Y$87:Y$291,N$16,Schedule!X$87:X$291,M18,Schedule!$G$87:$G$291,Schedule!$F$9,Schedule!$I$87:$I$291,"I"))+(SUMIFS(Schedule!Z$87:Z$291,Schedule!$K$87:$K$291,Embank,Schedule!Y$87:Y$291,N$16,Schedule!X$87:X$291,M18,Schedule!$G$87:$G$291,Schedule!$F$10,Schedule!$I$87:$I$291,"")+SUMIFS(Schedule!Z$87:Z$291,Schedule!$K$87:$K$291,Embank,Schedule!Y$87:Y$291,N$16,Schedule!X$87:X$291,M18,Schedule!$G$87:$G$291,Schedule!$F$10,Schedule!$I$87:$I$291,"I"))+(SUMIFS(Schedule!Z$87:Z$291,Schedule!$K$87:$K$291,Embank,Schedule!Y$87:Y$291,N$16,Schedule!X$87:X$291,M18,Schedule!$G$87:$G$291,Schedule!$F$11,Schedule!$I$87:$I$291,"")+SUMIFS(Schedule!Z$87:Z$291,Schedule!$K$87:$K$291,Embank,Schedule!Y$87:Y$291,N$16,Schedule!X$87:X$291,M18,Schedule!$G$87:$G$291,Schedule!$F$11,Schedule!$I$87:$I$291,"I"))+(SUMIFS(Schedule!Z$87:Z$291,Schedule!$K$87:$K$291,Embank,Schedule!Y$87:Y$291,N$16,Schedule!X$87:X$291,M18,Schedule!$G$87:$G$291,Schedule!$F$8,Schedule!$I$87:$I$291,"")+SUMIFS(Schedule!Z$87:Z$291,Schedule!$K$87:$K$291,Embank,Schedule!Y$87:Y$291,N$16,Schedule!X$87:X$291,M18,Schedule!$G$87:$G$291,Schedule!$F$8,Schedule!$I$87:$I$291,"I"))))</f>
        <v>0</v>
      </c>
      <c r="P18" s="302">
        <v>3</v>
      </c>
      <c r="Q18" s="285"/>
      <c r="R18" s="286">
        <f>IF($C$3="",(SUMIFS(Schedule!AC$87:AC$291,Schedule!$K$87:$K$291,Embank,Schedule!AB$87:AB$291,Q$16,Schedule!AA$87:AA$291,P18,Schedule!$G$87:$G$291,Schedule!$F$9,Schedule!$I$87:$I$291,"")+SUMIFS(Schedule!AC$87:AC$291,Schedule!$K$87:$K$291,Embank,Schedule!AB$87:AB$291,Q$16,Schedule!AA$87:AA$291,P18,Schedule!$G$87:$G$291,Schedule!$F$9,Schedule!$I$87:$I$291,"I"))+(SUMIFS(Schedule!AC$87:AC$291,Schedule!$K$87:$K$291,Embank,Schedule!AB$87:AB$291,Q$16,Schedule!AA$87:AA$291,P18,Schedule!$G$87:$G$291,Schedule!$F$10,Schedule!$I$87:$I$291,"")+SUMIFS(Schedule!AC$87:AC$291,Schedule!$K$87:$K$291,Embank,Schedule!AB$87:AB$291,Q$16,Schedule!AA$87:AA$291,P18,Schedule!$G$87:$G$291,Schedule!$F$10,Schedule!$I$87:$I$291,"I"))+(SUMIFS(Schedule!AC$87:AC$291,Schedule!$K$87:$K$291,Embank,Schedule!AB$87:AB$291,Q$16,Schedule!AA$87:AA$291,P18,Schedule!$G$87:$G$291,Schedule!$F$11,Schedule!$I$87:$I$291,"")+SUMIFS(Schedule!AC$87:AC$291,Schedule!$K$87:$K$291,Embank,Schedule!AB$87:AB$291,Q$16,Schedule!AA$87:AA$291,P18,Schedule!$G$87:$G$291,Schedule!$F$11,Schedule!$I$87:$I$291,"I")),IF($C$3='Sum Res'!$S$5,(SUMIFS(Schedule!AC$87:AC$291,Schedule!$K$87:$K$291,Embank,Schedule!AB$87:AB$291,Q$16,Schedule!AA$87:AA$291,P18,Schedule!$G$87:$G$291,Schedule!$F$9,Schedule!$I$87:$I$291,"")+SUMIFS(Schedule!AC$87:AC$291,Schedule!$K$87:$K$291,Embank,Schedule!AB$87:AB$291,Q$16,Schedule!AA$87:AA$291,P18,Schedule!$G$87:$G$291,Schedule!$F$9,Schedule!$I$87:$I$291,"I"))+(SUMIFS(Schedule!AC$87:AC$291,Schedule!$K$87:$K$291,Embank,Schedule!AB$87:AB$291,Q$16,Schedule!AA$87:AA$291,P18,Schedule!$G$87:$G$291,Schedule!$F$10,Schedule!$I$87:$I$291,"")+SUMIFS(Schedule!AC$87:AC$291,Schedule!$K$87:$K$291,Embank,Schedule!AB$87:AB$291,Q$16,Schedule!AA$87:AA$291,P18,Schedule!$G$87:$G$291,Schedule!$F$10,Schedule!$I$87:$I$291,"I"))+(SUMIFS(Schedule!AC$87:AC$291,Schedule!$K$87:$K$291,Embank,Schedule!AB$87:AB$291,Q$16,Schedule!AA$87:AA$291,P18,Schedule!$G$87:$G$291,Schedule!$F$11,Schedule!$I$87:$I$291,"")+SUMIFS(Schedule!AC$87:AC$291,Schedule!$K$87:$K$291,Embank,Schedule!AB$87:AB$291,Q$16,Schedule!AA$87:AA$291,P18,Schedule!$G$87:$G$291,Schedule!$F$11,Schedule!$I$87:$I$291,"I")),(SUMIFS(Schedule!AC$87:AC$291,Schedule!$K$87:$K$291,Embank,Schedule!AB$87:AB$291,Q$16,Schedule!AA$87:AA$291,P18,Schedule!$G$87:$G$291,Schedule!$F$9,Schedule!$I$87:$I$291,"")+SUMIFS(Schedule!AC$87:AC$291,Schedule!$K$87:$K$291,Embank,Schedule!AB$87:AB$291,Q$16,Schedule!AA$87:AA$291,P18,Schedule!$G$87:$G$291,Schedule!$F$9,Schedule!$I$87:$I$291,"I"))+(SUMIFS(Schedule!AC$87:AC$291,Schedule!$K$87:$K$291,Embank,Schedule!AB$87:AB$291,Q$16,Schedule!AA$87:AA$291,P18,Schedule!$G$87:$G$291,Schedule!$F$10,Schedule!$I$87:$I$291,"")+SUMIFS(Schedule!AC$87:AC$291,Schedule!$K$87:$K$291,Embank,Schedule!AB$87:AB$291,Q$16,Schedule!AA$87:AA$291,P18,Schedule!$G$87:$G$291,Schedule!$F$10,Schedule!$I$87:$I$291,"I"))+(SUMIFS(Schedule!AC$87:AC$291,Schedule!$K$87:$K$291,Embank,Schedule!AB$87:AB$291,Q$16,Schedule!AA$87:AA$291,P18,Schedule!$G$87:$G$291,Schedule!$F$11,Schedule!$I$87:$I$291,"")+SUMIFS(Schedule!AC$87:AC$291,Schedule!$K$87:$K$291,Embank,Schedule!AB$87:AB$291,Q$16,Schedule!AA$87:AA$291,P18,Schedule!$G$87:$G$291,Schedule!$F$11,Schedule!$I$87:$I$291,"I"))+(SUMIFS(Schedule!AC$87:AC$291,Schedule!$K$87:$K$291,Embank,Schedule!AB$87:AB$291,Q$16,Schedule!AA$87:AA$291,P18,Schedule!$G$87:$G$291,Schedule!$F$8,Schedule!$I$87:$I$291,"")+SUMIFS(Schedule!AC$87:AC$291,Schedule!$K$87:$K$291,Embank,Schedule!AB$87:AB$291,Q$16,Schedule!AA$87:AA$291,P18,Schedule!$G$87:$G$291,Schedule!$F$8,Schedule!$I$87:$I$291,"I"))))</f>
        <v>0</v>
      </c>
      <c r="S18" s="302">
        <v>3</v>
      </c>
      <c r="T18" s="285"/>
      <c r="U18" s="286">
        <f>IF($C$3="",(SUMIFS(Schedule!AF$87:AF$291,Schedule!$K$87:$K$291,Embank,Schedule!AE$87:AE$291,T$16,Schedule!AD$87:AD$291,S18,Schedule!$G$87:$G$291,Schedule!$F$9,Schedule!$I$87:$I$291,"")+SUMIFS(Schedule!AF$87:AF$291,Schedule!$K$87:$K$291,Embank,Schedule!AE$87:AE$291,T$16,Schedule!AD$87:AD$291,S18,Schedule!$G$87:$G$291,Schedule!$F$9,Schedule!$I$87:$I$291,"I"))+(SUMIFS(Schedule!AF$87:AF$291,Schedule!$K$87:$K$291,Embank,Schedule!AE$87:AE$291,T$16,Schedule!AD$87:AD$291,S18,Schedule!$G$87:$G$291,Schedule!$F$10,Schedule!$I$87:$I$291,"")+SUMIFS(Schedule!AF$87:AF$291,Schedule!$K$87:$K$291,Embank,Schedule!AE$87:AE$291,T$16,Schedule!AD$87:AD$291,S18,Schedule!$G$87:$G$291,Schedule!$F$10,Schedule!$I$87:$I$291,"I"))+(SUMIFS(Schedule!AF$87:AF$291,Schedule!$K$87:$K$291,Embank,Schedule!AE$87:AE$291,T$16,Schedule!AD$87:AD$291,S18,Schedule!$G$87:$G$291,Schedule!$F$11,Schedule!$I$87:$I$291,"")+SUMIFS(Schedule!AF$87:AF$291,Schedule!$K$87:$K$291,Embank,Schedule!AE$87:AE$291,T$16,Schedule!AD$87:AD$291,S18,Schedule!$G$87:$G$291,Schedule!$F$11,Schedule!$I$87:$I$291,"I")),IF($C$3='Sum Res'!$S$5,(SUMIFS(Schedule!AF$87:AF$291,Schedule!$K$87:$K$291,Embank,Schedule!AE$87:AE$291,T$16,Schedule!AD$87:AD$291,S18,Schedule!$G$87:$G$291,Schedule!$F$9,Schedule!$I$87:$I$291,"")+SUMIFS(Schedule!AF$87:AF$291,Schedule!$K$87:$K$291,Embank,Schedule!AE$87:AE$291,T$16,Schedule!AD$87:AD$291,S18,Schedule!$G$87:$G$291,Schedule!$F$9,Schedule!$I$87:$I$291,"I"))+(SUMIFS(Schedule!AF$87:AF$291,Schedule!$K$87:$K$291,Embank,Schedule!AE$87:AE$291,T$16,Schedule!AD$87:AD$291,S18,Schedule!$G$87:$G$291,Schedule!$F$10,Schedule!$I$87:$I$291,"")+SUMIFS(Schedule!AF$87:AF$291,Schedule!$K$87:$K$291,Embank,Schedule!AE$87:AE$291,T$16,Schedule!AD$87:AD$291,S18,Schedule!$G$87:$G$291,Schedule!$F$10,Schedule!$I$87:$I$291,"I"))+(SUMIFS(Schedule!AF$87:AF$291,Schedule!$K$87:$K$291,Embank,Schedule!AE$87:AE$291,T$16,Schedule!AD$87:AD$291,S18,Schedule!$G$87:$G$291,Schedule!$F$11,Schedule!$I$87:$I$291,"")+SUMIFS(Schedule!AF$87:AF$291,Schedule!$K$87:$K$291,Embank,Schedule!AE$87:AE$291,T$16,Schedule!AD$87:AD$291,S18,Schedule!$G$87:$G$291,Schedule!$F$11,Schedule!$I$87:$I$291,"I")),(SUMIFS(Schedule!AF$87:AF$291,Schedule!$K$87:$K$291,Embank,Schedule!AE$87:AE$291,T$16,Schedule!AD$87:AD$291,S18,Schedule!$G$87:$G$291,Schedule!$F$9,Schedule!$I$87:$I$291,"")+SUMIFS(Schedule!AF$87:AF$291,Schedule!$K$87:$K$291,Embank,Schedule!AE$87:AE$291,T$16,Schedule!AD$87:AD$291,S18,Schedule!$G$87:$G$291,Schedule!$F$9,Schedule!$I$87:$I$291,"I"))+(SUMIFS(Schedule!AF$87:AF$291,Schedule!$K$87:$K$291,Embank,Schedule!AE$87:AE$291,T$16,Schedule!AD$87:AD$291,S18,Schedule!$G$87:$G$291,Schedule!$F$10,Schedule!$I$87:$I$291,"")+SUMIFS(Schedule!AF$87:AF$291,Schedule!$K$87:$K$291,Embank,Schedule!AE$87:AE$291,T$16,Schedule!AD$87:AD$291,S18,Schedule!$G$87:$G$291,Schedule!$F$10,Schedule!$I$87:$I$291,"I"))+(SUMIFS(Schedule!AF$87:AF$291,Schedule!$K$87:$K$291,Embank,Schedule!AE$87:AE$291,T$16,Schedule!AD$87:AD$291,S18,Schedule!$G$87:$G$291,Schedule!$F$11,Schedule!$I$87:$I$291,"")+SUMIFS(Schedule!AF$87:AF$291,Schedule!$K$87:$K$291,Embank,Schedule!AE$87:AE$291,T$16,Schedule!AD$87:AD$291,S18,Schedule!$G$87:$G$291,Schedule!$F$11,Schedule!$I$87:$I$291,"I"))+(SUMIFS(Schedule!AF$87:AF$291,Schedule!$K$87:$K$291,Embank,Schedule!AE$87:AE$291,T$16,Schedule!AD$87:AD$291,S18,Schedule!$G$87:$G$291,Schedule!$F$8,Schedule!$I$87:$I$291,"")+SUMIFS(Schedule!AF$87:AF$291,Schedule!$K$87:$K$291,Embank,Schedule!AE$87:AE$291,T$16,Schedule!AD$87:AD$291,S18,Schedule!$G$87:$G$291,Schedule!$F$8,Schedule!$I$87:$I$291,"I"))))</f>
        <v>0</v>
      </c>
      <c r="V18" s="302">
        <v>3</v>
      </c>
      <c r="W18" s="285"/>
      <c r="X18" s="286">
        <f>IF($C$3="",(SUMIFS(Schedule!AI$87:AI$291,Schedule!$K$87:$K$291,Embank,Schedule!AH$87:AH$291,W$16,Schedule!AG$87:AG$291,V18,Schedule!$G$87:$G$291,Schedule!$F$9,Schedule!$I$87:$I$291,"")+SUMIFS(Schedule!AI$87:AI$291,Schedule!$K$87:$K$291,Embank,Schedule!AH$87:AH$291,W$16,Schedule!AG$87:AG$291,V18,Schedule!$G$87:$G$291,Schedule!$F$9,Schedule!$I$87:$I$291,"I"))+(SUMIFS(Schedule!AI$87:AI$291,Schedule!$K$87:$K$291,Embank,Schedule!AH$87:AH$291,W$16,Schedule!AG$87:AG$291,V18,Schedule!$G$87:$G$291,Schedule!$F$10,Schedule!$I$87:$I$291,"")+SUMIFS(Schedule!AI$87:AI$291,Schedule!$K$87:$K$291,Embank,Schedule!AH$87:AH$291,W$16,Schedule!AG$87:AG$291,V18,Schedule!$G$87:$G$291,Schedule!$F$10,Schedule!$I$87:$I$291,"I"))+(SUMIFS(Schedule!AI$87:AI$291,Schedule!$K$87:$K$291,Embank,Schedule!AH$87:AH$291,W$16,Schedule!AG$87:AG$291,V18,Schedule!$G$87:$G$291,Schedule!$F$11,Schedule!$I$87:$I$291,"")+SUMIFS(Schedule!AI$87:AI$291,Schedule!$K$87:$K$291,Embank,Schedule!AH$87:AH$291,W$16,Schedule!AG$87:AG$291,V18,Schedule!$G$87:$G$291,Schedule!$F$11,Schedule!$I$87:$I$291,"I")),IF($C$3='Sum Res'!$S$5,(SUMIFS(Schedule!AI$87:AI$291,Schedule!$K$87:$K$291,Embank,Schedule!AH$87:AH$291,W$16,Schedule!AG$87:AG$291,V18,Schedule!$G$87:$G$291,Schedule!$F$9,Schedule!$I$87:$I$291,"")+SUMIFS(Schedule!AI$87:AI$291,Schedule!$K$87:$K$291,Embank,Schedule!AH$87:AH$291,W$16,Schedule!AG$87:AG$291,V18,Schedule!$G$87:$G$291,Schedule!$F$9,Schedule!$I$87:$I$291,"I"))+(SUMIFS(Schedule!AI$87:AI$291,Schedule!$K$87:$K$291,Embank,Schedule!AH$87:AH$291,W$16,Schedule!AG$87:AG$291,V18,Schedule!$G$87:$G$291,Schedule!$F$10,Schedule!$I$87:$I$291,"")+SUMIFS(Schedule!AI$87:AI$291,Schedule!$K$87:$K$291,Embank,Schedule!AH$87:AH$291,W$16,Schedule!AG$87:AG$291,V18,Schedule!$G$87:$G$291,Schedule!$F$10,Schedule!$I$87:$I$291,"I"))+(SUMIFS(Schedule!AI$87:AI$291,Schedule!$K$87:$K$291,Embank,Schedule!AH$87:AH$291,W$16,Schedule!AG$87:AG$291,V18,Schedule!$G$87:$G$291,Schedule!$F$11,Schedule!$I$87:$I$291,"")+SUMIFS(Schedule!AI$87:AI$291,Schedule!$K$87:$K$291,Embank,Schedule!AH$87:AH$291,W$16,Schedule!AG$87:AG$291,V18,Schedule!$G$87:$G$291,Schedule!$F$11,Schedule!$I$87:$I$291,"I")),(SUMIFS(Schedule!AI$87:AI$291,Schedule!$K$87:$K$291,Embank,Schedule!AH$87:AH$291,W$16,Schedule!AG$87:AG$291,V18,Schedule!$G$87:$G$291,Schedule!$F$9,Schedule!$I$87:$I$291,"")+SUMIFS(Schedule!AI$87:AI$291,Schedule!$K$87:$K$291,Embank,Schedule!AH$87:AH$291,W$16,Schedule!AG$87:AG$291,V18,Schedule!$G$87:$G$291,Schedule!$F$9,Schedule!$I$87:$I$291,"I"))+(SUMIFS(Schedule!AI$87:AI$291,Schedule!$K$87:$K$291,Embank,Schedule!AH$87:AH$291,W$16,Schedule!AG$87:AG$291,V18,Schedule!$G$87:$G$291,Schedule!$F$10,Schedule!$I$87:$I$291,"")+SUMIFS(Schedule!AI$87:AI$291,Schedule!$K$87:$K$291,Embank,Schedule!AH$87:AH$291,W$16,Schedule!AG$87:AG$291,V18,Schedule!$G$87:$G$291,Schedule!$F$10,Schedule!$I$87:$I$291,"I"))+(SUMIFS(Schedule!AI$87:AI$291,Schedule!$K$87:$K$291,Embank,Schedule!AH$87:AH$291,W$16,Schedule!AG$87:AG$291,V18,Schedule!$G$87:$G$291,Schedule!$F$11,Schedule!$I$87:$I$291,"")+SUMIFS(Schedule!AI$87:AI$291,Schedule!$K$87:$K$291,Embank,Schedule!AH$87:AH$291,W$16,Schedule!AG$87:AG$291,V18,Schedule!$G$87:$G$291,Schedule!$F$11,Schedule!$I$87:$I$291,"I"))+(SUMIFS(Schedule!AI$87:AI$291,Schedule!$K$87:$K$291,Embank,Schedule!AH$87:AH$291,W$16,Schedule!AG$87:AG$291,V18,Schedule!$G$87:$G$291,Schedule!$F$8,Schedule!$I$87:$I$291,"")+SUMIFS(Schedule!AI$87:AI$291,Schedule!$K$87:$K$291,Embank,Schedule!AH$87:AH$291,W$16,Schedule!AG$87:AG$291,V18,Schedule!$G$87:$G$291,Schedule!$F$8,Schedule!$I$87:$I$291,"I"))))</f>
        <v>0</v>
      </c>
      <c r="Y18" s="302">
        <v>3</v>
      </c>
      <c r="Z18" s="285"/>
      <c r="AA18" s="286">
        <f>IF($C$3="",(SUMIFS(Schedule!AL$87:AL$291,Schedule!$K$87:$K$291,Embank,Schedule!AK$87:AK$291,Z$16,Schedule!AJ$87:AJ$291,Y18,Schedule!$G$87:$G$291,Schedule!$F$9,Schedule!$I$87:$I$291,"")+SUMIFS(Schedule!AL$87:AL$291,Schedule!$K$87:$K$291,Embank,Schedule!AK$87:AK$291,Z$16,Schedule!AJ$87:AJ$291,Y18,Schedule!$G$87:$G$291,Schedule!$F$9,Schedule!$I$87:$I$291,"I"))+(SUMIFS(Schedule!AL$87:AL$291,Schedule!$K$87:$K$291,Embank,Schedule!AK$87:AK$291,Z$16,Schedule!AJ$87:AJ$291,Y18,Schedule!$G$87:$G$291,Schedule!$F$10,Schedule!$I$87:$I$291,"")+SUMIFS(Schedule!AL$87:AL$291,Schedule!$K$87:$K$291,Embank,Schedule!AK$87:AK$291,Z$16,Schedule!AJ$87:AJ$291,Y18,Schedule!$G$87:$G$291,Schedule!$F$10,Schedule!$I$87:$I$291,"I"))+(SUMIFS(Schedule!AL$87:AL$291,Schedule!$K$87:$K$291,Embank,Schedule!AK$87:AK$291,Z$16,Schedule!AJ$87:AJ$291,Y18,Schedule!$G$87:$G$291,Schedule!$F$11,Schedule!$I$87:$I$291,"")+SUMIFS(Schedule!AL$87:AL$291,Schedule!$K$87:$K$291,Embank,Schedule!AK$87:AK$291,Z$16,Schedule!AJ$87:AJ$291,Y18,Schedule!$G$87:$G$291,Schedule!$F$11,Schedule!$I$87:$I$291,"I")),IF($C$3='Sum Res'!$S$5,(SUMIFS(Schedule!AL$87:AL$291,Schedule!$K$87:$K$291,Embank,Schedule!AK$87:AK$291,Z$16,Schedule!AJ$87:AJ$291,Y18,Schedule!$G$87:$G$291,Schedule!$F$9,Schedule!$I$87:$I$291,"")+SUMIFS(Schedule!AL$87:AL$291,Schedule!$K$87:$K$291,Embank,Schedule!AK$87:AK$291,Z$16,Schedule!AJ$87:AJ$291,Y18,Schedule!$G$87:$G$291,Schedule!$F$9,Schedule!$I$87:$I$291,"I"))+(SUMIFS(Schedule!AL$87:AL$291,Schedule!$K$87:$K$291,Embank,Schedule!AK$87:AK$291,Z$16,Schedule!AJ$87:AJ$291,Y18,Schedule!$G$87:$G$291,Schedule!$F$10,Schedule!$I$87:$I$291,"")+SUMIFS(Schedule!AL$87:AL$291,Schedule!$K$87:$K$291,Embank,Schedule!AK$87:AK$291,Z$16,Schedule!AJ$87:AJ$291,Y18,Schedule!$G$87:$G$291,Schedule!$F$10,Schedule!$I$87:$I$291,"I"))+(SUMIFS(Schedule!AL$87:AL$291,Schedule!$K$87:$K$291,Embank,Schedule!AK$87:AK$291,Z$16,Schedule!AJ$87:AJ$291,Y18,Schedule!$G$87:$G$291,Schedule!$F$11,Schedule!$I$87:$I$291,"")+SUMIFS(Schedule!AL$87:AL$291,Schedule!$K$87:$K$291,Embank,Schedule!AK$87:AK$291,Z$16,Schedule!AJ$87:AJ$291,Y18,Schedule!$G$87:$G$291,Schedule!$F$11,Schedule!$I$87:$I$291,"I")),(SUMIFS(Schedule!AL$87:AL$291,Schedule!$K$87:$K$291,Embank,Schedule!AK$87:AK$291,Z$16,Schedule!AJ$87:AJ$291,Y18,Schedule!$G$87:$G$291,Schedule!$F$9,Schedule!$I$87:$I$291,"")+SUMIFS(Schedule!AL$87:AL$291,Schedule!$K$87:$K$291,Embank,Schedule!AK$87:AK$291,Z$16,Schedule!AJ$87:AJ$291,Y18,Schedule!$G$87:$G$291,Schedule!$F$9,Schedule!$I$87:$I$291,"I"))+(SUMIFS(Schedule!AL$87:AL$291,Schedule!$K$87:$K$291,Embank,Schedule!AK$87:AK$291,Z$16,Schedule!AJ$87:AJ$291,Y18,Schedule!$G$87:$G$291,Schedule!$F$10,Schedule!$I$87:$I$291,"")+SUMIFS(Schedule!AL$87:AL$291,Schedule!$K$87:$K$291,Embank,Schedule!AK$87:AK$291,Z$16,Schedule!AJ$87:AJ$291,Y18,Schedule!$G$87:$G$291,Schedule!$F$10,Schedule!$I$87:$I$291,"I"))+(SUMIFS(Schedule!AL$87:AL$291,Schedule!$K$87:$K$291,Embank,Schedule!AK$87:AK$291,Z$16,Schedule!AJ$87:AJ$291,Y18,Schedule!$G$87:$G$291,Schedule!$F$11,Schedule!$I$87:$I$291,"")+SUMIFS(Schedule!AL$87:AL$291,Schedule!$K$87:$K$291,Embank,Schedule!AK$87:AK$291,Z$16,Schedule!AJ$87:AJ$291,Y18,Schedule!$G$87:$G$291,Schedule!$F$11,Schedule!$I$87:$I$291,"I"))+(SUMIFS(Schedule!AL$87:AL$291,Schedule!$K$87:$K$291,Embank,Schedule!AK$87:AK$291,Z$16,Schedule!AJ$87:AJ$291,Y18,Schedule!$G$87:$G$291,Schedule!$F$8,Schedule!$I$87:$I$291,"")+SUMIFS(Schedule!AL$87:AL$291,Schedule!$K$87:$K$291,Embank,Schedule!AK$87:AK$291,Z$16,Schedule!AJ$87:AJ$291,Y18,Schedule!$G$87:$G$291,Schedule!$F$8,Schedule!$I$87:$I$291,"I"))))</f>
        <v>0</v>
      </c>
      <c r="AB18" s="302">
        <v>3</v>
      </c>
      <c r="AC18" s="285"/>
      <c r="AD18" s="286">
        <f>IF($C$3="",(SUMIFS(Schedule!AO$87:AO$291,Schedule!$K$87:$K$291,Embank,Schedule!AN$87:AN$291,AC$16,Schedule!AM$87:AM$291,AB18,Schedule!$G$87:$G$291,Schedule!$F$9,Schedule!$I$87:$I$291,"")+SUMIFS(Schedule!AO$87:AO$291,Schedule!$K$87:$K$291,Embank,Schedule!AN$87:AN$291,AC$16,Schedule!AM$87:AM$291,AB18,Schedule!$G$87:$G$291,Schedule!$F$9,Schedule!$I$87:$I$291,"I"))+(SUMIFS(Schedule!AO$87:AO$291,Schedule!$K$87:$K$291,Embank,Schedule!AN$87:AN$291,AC$16,Schedule!AM$87:AM$291,AB18,Schedule!$G$87:$G$291,Schedule!$F$10,Schedule!$I$87:$I$291,"")+SUMIFS(Schedule!AO$87:AO$291,Schedule!$K$87:$K$291,Embank,Schedule!AN$87:AN$291,AC$16,Schedule!AM$87:AM$291,AB18,Schedule!$G$87:$G$291,Schedule!$F$10,Schedule!$I$87:$I$291,"I"))+(SUMIFS(Schedule!AO$87:AO$291,Schedule!$K$87:$K$291,Embank,Schedule!AN$87:AN$291,AC$16,Schedule!AM$87:AM$291,AB18,Schedule!$G$87:$G$291,Schedule!$F$11,Schedule!$I$87:$I$291,"")+SUMIFS(Schedule!AO$87:AO$291,Schedule!$K$87:$K$291,Embank,Schedule!AN$87:AN$291,AC$16,Schedule!AM$87:AM$291,AB18,Schedule!$G$87:$G$291,Schedule!$F$11,Schedule!$I$87:$I$291,"I")),IF($C$3='Sum Res'!$S$5,(SUMIFS(Schedule!AO$87:AO$291,Schedule!$K$87:$K$291,Embank,Schedule!AN$87:AN$291,AC$16,Schedule!AM$87:AM$291,AB18,Schedule!$G$87:$G$291,Schedule!$F$9,Schedule!$I$87:$I$291,"")+SUMIFS(Schedule!AO$87:AO$291,Schedule!$K$87:$K$291,Embank,Schedule!AN$87:AN$291,AC$16,Schedule!AM$87:AM$291,AB18,Schedule!$G$87:$G$291,Schedule!$F$9,Schedule!$I$87:$I$291,"I"))+(SUMIFS(Schedule!AO$87:AO$291,Schedule!$K$87:$K$291,Embank,Schedule!AN$87:AN$291,AC$16,Schedule!AM$87:AM$291,AB18,Schedule!$G$87:$G$291,Schedule!$F$10,Schedule!$I$87:$I$291,"")+SUMIFS(Schedule!AO$87:AO$291,Schedule!$K$87:$K$291,Embank,Schedule!AN$87:AN$291,AC$16,Schedule!AM$87:AM$291,AB18,Schedule!$G$87:$G$291,Schedule!$F$10,Schedule!$I$87:$I$291,"I"))+(SUMIFS(Schedule!AO$87:AO$291,Schedule!$K$87:$K$291,Embank,Schedule!AN$87:AN$291,AC$16,Schedule!AM$87:AM$291,AB18,Schedule!$G$87:$G$291,Schedule!$F$11,Schedule!$I$87:$I$291,"")+SUMIFS(Schedule!AO$87:AO$291,Schedule!$K$87:$K$291,Embank,Schedule!AN$87:AN$291,AC$16,Schedule!AM$87:AM$291,AB18,Schedule!$G$87:$G$291,Schedule!$F$11,Schedule!$I$87:$I$291,"I")),(SUMIFS(Schedule!AO$87:AO$291,Schedule!$K$87:$K$291,Embank,Schedule!AN$87:AN$291,AC$16,Schedule!AM$87:AM$291,AB18,Schedule!$G$87:$G$291,Schedule!$F$9,Schedule!$I$87:$I$291,"")+SUMIFS(Schedule!AO$87:AO$291,Schedule!$K$87:$K$291,Embank,Schedule!AN$87:AN$291,AC$16,Schedule!AM$87:AM$291,AB18,Schedule!$G$87:$G$291,Schedule!$F$9,Schedule!$I$87:$I$291,"I"))+(SUMIFS(Schedule!AO$87:AO$291,Schedule!$K$87:$K$291,Embank,Schedule!AN$87:AN$291,AC$16,Schedule!AM$87:AM$291,AB18,Schedule!$G$87:$G$291,Schedule!$F$10,Schedule!$I$87:$I$291,"")+SUMIFS(Schedule!AO$87:AO$291,Schedule!$K$87:$K$291,Embank,Schedule!AN$87:AN$291,AC$16,Schedule!AM$87:AM$291,AB18,Schedule!$G$87:$G$291,Schedule!$F$10,Schedule!$I$87:$I$291,"I"))+(SUMIFS(Schedule!AO$87:AO$291,Schedule!$K$87:$K$291,Embank,Schedule!AN$87:AN$291,AC$16,Schedule!AM$87:AM$291,AB18,Schedule!$G$87:$G$291,Schedule!$F$11,Schedule!$I$87:$I$291,"")+SUMIFS(Schedule!AO$87:AO$291,Schedule!$K$87:$K$291,Embank,Schedule!AN$87:AN$291,AC$16,Schedule!AM$87:AM$291,AB18,Schedule!$G$87:$G$291,Schedule!$F$11,Schedule!$I$87:$I$291,"I"))+(SUMIFS(Schedule!AO$87:AO$291,Schedule!$K$87:$K$291,Embank,Schedule!AN$87:AN$291,AC$16,Schedule!AM$87:AM$291,AB18,Schedule!$G$87:$G$291,Schedule!$F$8,Schedule!$I$87:$I$291,"")+SUMIFS(Schedule!AO$87:AO$291,Schedule!$K$87:$K$291,Embank,Schedule!AN$87:AN$291,AC$16,Schedule!AM$87:AM$291,AB18,Schedule!$G$87:$G$291,Schedule!$F$8,Schedule!$I$87:$I$291,"I"))))</f>
        <v>0</v>
      </c>
      <c r="AE18" s="287">
        <f t="shared" si="4"/>
        <v>0</v>
      </c>
      <c r="AF18" s="288">
        <f t="shared" si="3"/>
        <v>0</v>
      </c>
    </row>
    <row r="19" spans="2:32" ht="15" x14ac:dyDescent="0.2">
      <c r="B19" s="580"/>
      <c r="C19" s="583"/>
      <c r="D19" s="300">
        <v>4</v>
      </c>
      <c r="E19" s="301"/>
      <c r="F19" s="281">
        <f>IF($C$3="",(SUMIFS(Schedule!Q$87:Q$291,Schedule!$K$87:$K$291,Embank,Schedule!P$87:P$291,E$16,Schedule!O$87:O$291,D19,Schedule!$G$87:$G$291,Schedule!$F$9,Schedule!$I$87:$I$291,"")+SUMIFS(Schedule!Q$87:Q$291,Schedule!$K$87:$K$291,Embank,Schedule!P$87:P$291,E$16,Schedule!O$87:O$291,D19,Schedule!$G$87:$G$291,Schedule!$F$9,Schedule!$I$87:$I$291,"I"))+(SUMIFS(Schedule!Q$87:Q$291,Schedule!$K$87:$K$291,Embank,Schedule!P$87:P$291,E$16,Schedule!O$87:O$291,D19,Schedule!$G$87:$G$291,Schedule!$F$10,Schedule!$I$87:$I$291,"")+SUMIFS(Schedule!Q$87:Q$291,Schedule!$K$87:$K$291,Embank,Schedule!P$87:P$291,E$16,Schedule!O$87:O$291,D19,Schedule!$G$87:$G$291,Schedule!$F$10,Schedule!$I$87:$I$291,"I"))+(SUMIFS(Schedule!Q$87:Q$291,Schedule!$K$87:$K$291,Embank,Schedule!P$87:P$291,E$16,Schedule!O$87:O$291,D19,Schedule!$G$87:$G$291,Schedule!$F$11,Schedule!$I$87:$I$291,"")+SUMIFS(Schedule!Q$87:Q$291,Schedule!$K$87:$K$291,Embank,Schedule!P$87:P$291,E$16,Schedule!O$87:O$291,D19,Schedule!$G$87:$G$291,Schedule!$F$11,Schedule!$I$87:$I$291,"I")),IF($C$3='Sum Res'!$S$5,(SUMIFS(Schedule!Q$87:Q$291,Schedule!$K$87:$K$291,Embank,Schedule!P$87:P$291,E$16,Schedule!O$87:O$291,D19,Schedule!$G$87:$G$291,Schedule!$F$9,Schedule!$I$87:$I$291,"")+SUMIFS(Schedule!Q$87:Q$291,Schedule!$K$87:$K$291,Embank,Schedule!P$87:P$291,E$16,Schedule!O$87:O$291,D19,Schedule!$G$87:$G$291,Schedule!$F$9,Schedule!$I$87:$I$291,"I"))+(SUMIFS(Schedule!Q$87:Q$291,Schedule!$K$87:$K$291,Embank,Schedule!P$87:P$291,E$16,Schedule!O$87:O$291,D19,Schedule!$G$87:$G$291,Schedule!$F$10,Schedule!$I$87:$I$291,"")+SUMIFS(Schedule!Q$87:Q$291,Schedule!$K$87:$K$291,Embank,Schedule!P$87:P$291,E$16,Schedule!O$87:O$291,D19,Schedule!$G$87:$G$291,Schedule!$F$10,Schedule!$I$87:$I$291,"I"))+(SUMIFS(Schedule!Q$87:Q$291,Schedule!$K$87:$K$291,Embank,Schedule!P$87:P$291,E$16,Schedule!O$87:O$291,D19,Schedule!$G$87:$G$291,Schedule!$F$11,Schedule!$I$87:$I$291,"")+SUMIFS(Schedule!Q$87:Q$291,Schedule!$K$87:$K$291,Embank,Schedule!P$87:P$291,E$16,Schedule!O$87:O$291,D19,Schedule!$G$87:$G$291,Schedule!$F$11,Schedule!$I$87:$I$291,"I")),(SUMIFS(Schedule!Q$87:Q$291,Schedule!$K$87:$K$291,Embank,Schedule!P$87:P$291,E$16,Schedule!O$87:O$291,D19,Schedule!$G$87:$G$291,Schedule!$F$9,Schedule!$I$87:$I$291,"")+SUMIFS(Schedule!Q$87:Q$291,Schedule!$K$87:$K$291,Embank,Schedule!P$87:P$291,E$16,Schedule!O$87:O$291,D19,Schedule!$G$87:$G$291,Schedule!$F$9,Schedule!$I$87:$I$291,"I"))+(SUMIFS(Schedule!Q$87:Q$291,Schedule!$K$87:$K$291,Embank,Schedule!P$87:P$291,E$16,Schedule!O$87:O$291,D19,Schedule!$G$87:$G$291,Schedule!$F$10,Schedule!$I$87:$I$291,"")+SUMIFS(Schedule!Q$87:Q$291,Schedule!$K$87:$K$291,Embank,Schedule!P$87:P$291,E$16,Schedule!O$87:O$291,D19,Schedule!$G$87:$G$291,Schedule!$F$10,Schedule!$I$87:$I$291,"I"))+(SUMIFS(Schedule!Q$87:Q$291,Schedule!$K$87:$K$291,Embank,Schedule!P$87:P$291,E$16,Schedule!O$87:O$291,D19,Schedule!$G$87:$G$291,Schedule!$F$11,Schedule!$I$87:$I$291,"")+SUMIFS(Schedule!Q$87:Q$291,Schedule!$K$87:$K$291,Embank,Schedule!P$87:P$291,E$16,Schedule!O$87:O$291,D19,Schedule!$G$87:$G$291,Schedule!$F$11,Schedule!$I$87:$I$291,"I"))+(SUMIFS(Schedule!Q$87:Q$291,Schedule!$K$87:$K$291,Embank,Schedule!P$87:P$291,E$16,Schedule!O$87:O$291,D19,Schedule!$G$87:$G$291,Schedule!$F$8,Schedule!$I$87:$I$291,"")+SUMIFS(Schedule!Q$87:Q$291,Schedule!$K$87:$K$291,Embank,Schedule!P$87:P$291,E$16,Schedule!O$87:O$291,D19,Schedule!$G$87:$G$291,Schedule!$F$8,Schedule!$I$87:$I$291,"I"))))</f>
        <v>0</v>
      </c>
      <c r="G19" s="300">
        <v>4</v>
      </c>
      <c r="H19" s="301"/>
      <c r="I19" s="281">
        <f>IF($C$3="",(SUMIFS(Schedule!T$87:T$291,Schedule!$K$87:$K$291,Embank,Schedule!S$87:S$291,H$16,Schedule!R$87:R$291,G19,Schedule!$G$87:$G$291,Schedule!$F$9,Schedule!$I$87:$I$291,"")+SUMIFS(Schedule!T$87:T$291,Schedule!$K$87:$K$291,Embank,Schedule!S$87:S$291,H$16,Schedule!R$87:R$291,G19,Schedule!$G$87:$G$291,Schedule!$F$9,Schedule!$I$87:$I$291,"I"))+(SUMIFS(Schedule!T$87:T$291,Schedule!$K$87:$K$291,Embank,Schedule!S$87:S$291,H$16,Schedule!R$87:R$291,G19,Schedule!$G$87:$G$291,Schedule!$F$10,Schedule!$I$87:$I$291,"")+SUMIFS(Schedule!T$87:T$291,Schedule!$K$87:$K$291,Embank,Schedule!S$87:S$291,H$16,Schedule!R$87:R$291,G19,Schedule!$G$87:$G$291,Schedule!$F$10,Schedule!$I$87:$I$291,"I"))+(SUMIFS(Schedule!T$87:T$291,Schedule!$K$87:$K$291,Embank,Schedule!S$87:S$291,H$16,Schedule!R$87:R$291,G19,Schedule!$G$87:$G$291,Schedule!$F$11,Schedule!$I$87:$I$291,"")+SUMIFS(Schedule!T$87:T$291,Schedule!$K$87:$K$291,Embank,Schedule!S$87:S$291,H$16,Schedule!R$87:R$291,G19,Schedule!$G$87:$G$291,Schedule!$F$11,Schedule!$I$87:$I$291,"I")),IF($C$3='Sum Res'!$S$5,(SUMIFS(Schedule!T$87:T$291,Schedule!$K$87:$K$291,Embank,Schedule!S$87:S$291,H$16,Schedule!R$87:R$291,G19,Schedule!$G$87:$G$291,Schedule!$F$9,Schedule!$I$87:$I$291,"")+SUMIFS(Schedule!T$87:T$291,Schedule!$K$87:$K$291,Embank,Schedule!S$87:S$291,H$16,Schedule!R$87:R$291,G19,Schedule!$G$87:$G$291,Schedule!$F$9,Schedule!$I$87:$I$291,"I"))+(SUMIFS(Schedule!T$87:T$291,Schedule!$K$87:$K$291,Embank,Schedule!S$87:S$291,H$16,Schedule!R$87:R$291,G19,Schedule!$G$87:$G$291,Schedule!$F$10,Schedule!$I$87:$I$291,"")+SUMIFS(Schedule!T$87:T$291,Schedule!$K$87:$K$291,Embank,Schedule!S$87:S$291,H$16,Schedule!R$87:R$291,G19,Schedule!$G$87:$G$291,Schedule!$F$10,Schedule!$I$87:$I$291,"I"))+(SUMIFS(Schedule!T$87:T$291,Schedule!$K$87:$K$291,Embank,Schedule!S$87:S$291,H$16,Schedule!R$87:R$291,G19,Schedule!$G$87:$G$291,Schedule!$F$11,Schedule!$I$87:$I$291,"")+SUMIFS(Schedule!T$87:T$291,Schedule!$K$87:$K$291,Embank,Schedule!S$87:S$291,H$16,Schedule!R$87:R$291,G19,Schedule!$G$87:$G$291,Schedule!$F$11,Schedule!$I$87:$I$291,"I")),(SUMIFS(Schedule!T$87:T$291,Schedule!$K$87:$K$291,Embank,Schedule!S$87:S$291,H$16,Schedule!R$87:R$291,G19,Schedule!$G$87:$G$291,Schedule!$F$9,Schedule!$I$87:$I$291,"")+SUMIFS(Schedule!T$87:T$291,Schedule!$K$87:$K$291,Embank,Schedule!S$87:S$291,H$16,Schedule!R$87:R$291,G19,Schedule!$G$87:$G$291,Schedule!$F$9,Schedule!$I$87:$I$291,"I"))+(SUMIFS(Schedule!T$87:T$291,Schedule!$K$87:$K$291,Embank,Schedule!S$87:S$291,H$16,Schedule!R$87:R$291,G19,Schedule!$G$87:$G$291,Schedule!$F$10,Schedule!$I$87:$I$291,"")+SUMIFS(Schedule!T$87:T$291,Schedule!$K$87:$K$291,Embank,Schedule!S$87:S$291,H$16,Schedule!R$87:R$291,G19,Schedule!$G$87:$G$291,Schedule!$F$10,Schedule!$I$87:$I$291,"I"))+(SUMIFS(Schedule!T$87:T$291,Schedule!$K$87:$K$291,Embank,Schedule!S$87:S$291,H$16,Schedule!R$87:R$291,G19,Schedule!$G$87:$G$291,Schedule!$F$11,Schedule!$I$87:$I$291,"")+SUMIFS(Schedule!T$87:T$291,Schedule!$K$87:$K$291,Embank,Schedule!S$87:S$291,H$16,Schedule!R$87:R$291,G19,Schedule!$G$87:$G$291,Schedule!$F$11,Schedule!$I$87:$I$291,"I"))+(SUMIFS(Schedule!T$87:T$291,Schedule!$K$87:$K$291,Embank,Schedule!S$87:S$291,H$16,Schedule!R$87:R$291,G19,Schedule!$G$87:$G$291,Schedule!$F$8,Schedule!$I$87:$I$291,"")+SUMIFS(Schedule!T$87:T$291,Schedule!$K$87:$K$291,Embank,Schedule!S$87:S$291,H$16,Schedule!R$87:R$291,G19,Schedule!$G$87:$G$291,Schedule!$F$8,Schedule!$I$87:$I$291,"I"))))</f>
        <v>0</v>
      </c>
      <c r="J19" s="300">
        <v>4</v>
      </c>
      <c r="K19" s="301"/>
      <c r="L19" s="281">
        <f>IF($C$3="",(SUMIFS(Schedule!W$87:W$291,Schedule!$K$87:$K$291,Embank,Schedule!V$87:V$291,K$16,Schedule!U$87:U$291,J19,Schedule!$G$87:$G$291,Schedule!$F$9,Schedule!$I$87:$I$291,"")+SUMIFS(Schedule!W$87:W$291,Schedule!$K$87:$K$291,Embank,Schedule!V$87:V$291,K$16,Schedule!U$87:U$291,J19,Schedule!$G$87:$G$291,Schedule!$F$9,Schedule!$I$87:$I$291,"I"))+(SUMIFS(Schedule!W$87:W$291,Schedule!$K$87:$K$291,Embank,Schedule!V$87:V$291,K$16,Schedule!U$87:U$291,J19,Schedule!$G$87:$G$291,Schedule!$F$10,Schedule!$I$87:$I$291,"")+SUMIFS(Schedule!W$87:W$291,Schedule!$K$87:$K$291,Embank,Schedule!V$87:V$291,K$16,Schedule!U$87:U$291,J19,Schedule!$G$87:$G$291,Schedule!$F$10,Schedule!$I$87:$I$291,"I"))+(SUMIFS(Schedule!W$87:W$291,Schedule!$K$87:$K$291,Embank,Schedule!V$87:V$291,K$16,Schedule!U$87:U$291,J19,Schedule!$G$87:$G$291,Schedule!$F$11,Schedule!$I$87:$I$291,"")+SUMIFS(Schedule!W$87:W$291,Schedule!$K$87:$K$291,Embank,Schedule!V$87:V$291,K$16,Schedule!U$87:U$291,J19,Schedule!$G$87:$G$291,Schedule!$F$11,Schedule!$I$87:$I$291,"I")),IF($C$3='Sum Res'!$S$5,(SUMIFS(Schedule!W$87:W$291,Schedule!$K$87:$K$291,Embank,Schedule!V$87:V$291,K$16,Schedule!U$87:U$291,J19,Schedule!$G$87:$G$291,Schedule!$F$9,Schedule!$I$87:$I$291,"")+SUMIFS(Schedule!W$87:W$291,Schedule!$K$87:$K$291,Embank,Schedule!V$87:V$291,K$16,Schedule!U$87:U$291,J19,Schedule!$G$87:$G$291,Schedule!$F$9,Schedule!$I$87:$I$291,"I"))+(SUMIFS(Schedule!W$87:W$291,Schedule!$K$87:$K$291,Embank,Schedule!V$87:V$291,K$16,Schedule!U$87:U$291,J19,Schedule!$G$87:$G$291,Schedule!$F$10,Schedule!$I$87:$I$291,"")+SUMIFS(Schedule!W$87:W$291,Schedule!$K$87:$K$291,Embank,Schedule!V$87:V$291,K$16,Schedule!U$87:U$291,J19,Schedule!$G$87:$G$291,Schedule!$F$10,Schedule!$I$87:$I$291,"I"))+(SUMIFS(Schedule!W$87:W$291,Schedule!$K$87:$K$291,Embank,Schedule!V$87:V$291,K$16,Schedule!U$87:U$291,J19,Schedule!$G$87:$G$291,Schedule!$F$11,Schedule!$I$87:$I$291,"")+SUMIFS(Schedule!W$87:W$291,Schedule!$K$87:$K$291,Embank,Schedule!V$87:V$291,K$16,Schedule!U$87:U$291,J19,Schedule!$G$87:$G$291,Schedule!$F$11,Schedule!$I$87:$I$291,"I")),(SUMIFS(Schedule!W$87:W$291,Schedule!$K$87:$K$291,Embank,Schedule!V$87:V$291,K$16,Schedule!U$87:U$291,J19,Schedule!$G$87:$G$291,Schedule!$F$9,Schedule!$I$87:$I$291,"")+SUMIFS(Schedule!W$87:W$291,Schedule!$K$87:$K$291,Embank,Schedule!V$87:V$291,K$16,Schedule!U$87:U$291,J19,Schedule!$G$87:$G$291,Schedule!$F$9,Schedule!$I$87:$I$291,"I"))+(SUMIFS(Schedule!W$87:W$291,Schedule!$K$87:$K$291,Embank,Schedule!V$87:V$291,K$16,Schedule!U$87:U$291,J19,Schedule!$G$87:$G$291,Schedule!$F$10,Schedule!$I$87:$I$291,"")+SUMIFS(Schedule!W$87:W$291,Schedule!$K$87:$K$291,Embank,Schedule!V$87:V$291,K$16,Schedule!U$87:U$291,J19,Schedule!$G$87:$G$291,Schedule!$F$10,Schedule!$I$87:$I$291,"I"))+(SUMIFS(Schedule!W$87:W$291,Schedule!$K$87:$K$291,Embank,Schedule!V$87:V$291,K$16,Schedule!U$87:U$291,J19,Schedule!$G$87:$G$291,Schedule!$F$11,Schedule!$I$87:$I$291,"")+SUMIFS(Schedule!W$87:W$291,Schedule!$K$87:$K$291,Embank,Schedule!V$87:V$291,K$16,Schedule!U$87:U$291,J19,Schedule!$G$87:$G$291,Schedule!$F$11,Schedule!$I$87:$I$291,"I"))+(SUMIFS(Schedule!W$87:W$291,Schedule!$K$87:$K$291,Embank,Schedule!V$87:V$291,K$16,Schedule!U$87:U$291,J19,Schedule!$G$87:$G$291,Schedule!$F$8,Schedule!$I$87:$I$291,"")+SUMIFS(Schedule!W$87:W$291,Schedule!$K$87:$K$291,Embank,Schedule!V$87:V$291,K$16,Schedule!U$87:U$291,J19,Schedule!$G$87:$G$291,Schedule!$F$8,Schedule!$I$87:$I$291,"I"))))</f>
        <v>0</v>
      </c>
      <c r="M19" s="300">
        <v>4</v>
      </c>
      <c r="N19" s="301"/>
      <c r="O19" s="281">
        <f>IF($C$3="",(SUMIFS(Schedule!Z$87:Z$291,Schedule!$K$87:$K$291,Embank,Schedule!Y$87:Y$291,N$16,Schedule!X$87:X$291,M19,Schedule!$G$87:$G$291,Schedule!$F$9,Schedule!$I$87:$I$291,"")+SUMIFS(Schedule!Z$87:Z$291,Schedule!$K$87:$K$291,Embank,Schedule!Y$87:Y$291,N$16,Schedule!X$87:X$291,M19,Schedule!$G$87:$G$291,Schedule!$F$9,Schedule!$I$87:$I$291,"I"))+(SUMIFS(Schedule!Z$87:Z$291,Schedule!$K$87:$K$291,Embank,Schedule!Y$87:Y$291,N$16,Schedule!X$87:X$291,M19,Schedule!$G$87:$G$291,Schedule!$F$10,Schedule!$I$87:$I$291,"")+SUMIFS(Schedule!Z$87:Z$291,Schedule!$K$87:$K$291,Embank,Schedule!Y$87:Y$291,N$16,Schedule!X$87:X$291,M19,Schedule!$G$87:$G$291,Schedule!$F$10,Schedule!$I$87:$I$291,"I"))+(SUMIFS(Schedule!Z$87:Z$291,Schedule!$K$87:$K$291,Embank,Schedule!Y$87:Y$291,N$16,Schedule!X$87:X$291,M19,Schedule!$G$87:$G$291,Schedule!$F$11,Schedule!$I$87:$I$291,"")+SUMIFS(Schedule!Z$87:Z$291,Schedule!$K$87:$K$291,Embank,Schedule!Y$87:Y$291,N$16,Schedule!X$87:X$291,M19,Schedule!$G$87:$G$291,Schedule!$F$11,Schedule!$I$87:$I$291,"I")),IF($C$3='Sum Res'!$S$5,(SUMIFS(Schedule!Z$87:Z$291,Schedule!$K$87:$K$291,Embank,Schedule!Y$87:Y$291,N$16,Schedule!X$87:X$291,M19,Schedule!$G$87:$G$291,Schedule!$F$9,Schedule!$I$87:$I$291,"")+SUMIFS(Schedule!Z$87:Z$291,Schedule!$K$87:$K$291,Embank,Schedule!Y$87:Y$291,N$16,Schedule!X$87:X$291,M19,Schedule!$G$87:$G$291,Schedule!$F$9,Schedule!$I$87:$I$291,"I"))+(SUMIFS(Schedule!Z$87:Z$291,Schedule!$K$87:$K$291,Embank,Schedule!Y$87:Y$291,N$16,Schedule!X$87:X$291,M19,Schedule!$G$87:$G$291,Schedule!$F$10,Schedule!$I$87:$I$291,"")+SUMIFS(Schedule!Z$87:Z$291,Schedule!$K$87:$K$291,Embank,Schedule!Y$87:Y$291,N$16,Schedule!X$87:X$291,M19,Schedule!$G$87:$G$291,Schedule!$F$10,Schedule!$I$87:$I$291,"I"))+(SUMIFS(Schedule!Z$87:Z$291,Schedule!$K$87:$K$291,Embank,Schedule!Y$87:Y$291,N$16,Schedule!X$87:X$291,M19,Schedule!$G$87:$G$291,Schedule!$F$11,Schedule!$I$87:$I$291,"")+SUMIFS(Schedule!Z$87:Z$291,Schedule!$K$87:$K$291,Embank,Schedule!Y$87:Y$291,N$16,Schedule!X$87:X$291,M19,Schedule!$G$87:$G$291,Schedule!$F$11,Schedule!$I$87:$I$291,"I")),(SUMIFS(Schedule!Z$87:Z$291,Schedule!$K$87:$K$291,Embank,Schedule!Y$87:Y$291,N$16,Schedule!X$87:X$291,M19,Schedule!$G$87:$G$291,Schedule!$F$9,Schedule!$I$87:$I$291,"")+SUMIFS(Schedule!Z$87:Z$291,Schedule!$K$87:$K$291,Embank,Schedule!Y$87:Y$291,N$16,Schedule!X$87:X$291,M19,Schedule!$G$87:$G$291,Schedule!$F$9,Schedule!$I$87:$I$291,"I"))+(SUMIFS(Schedule!Z$87:Z$291,Schedule!$K$87:$K$291,Embank,Schedule!Y$87:Y$291,N$16,Schedule!X$87:X$291,M19,Schedule!$G$87:$G$291,Schedule!$F$10,Schedule!$I$87:$I$291,"")+SUMIFS(Schedule!Z$87:Z$291,Schedule!$K$87:$K$291,Embank,Schedule!Y$87:Y$291,N$16,Schedule!X$87:X$291,M19,Schedule!$G$87:$G$291,Schedule!$F$10,Schedule!$I$87:$I$291,"I"))+(SUMIFS(Schedule!Z$87:Z$291,Schedule!$K$87:$K$291,Embank,Schedule!Y$87:Y$291,N$16,Schedule!X$87:X$291,M19,Schedule!$G$87:$G$291,Schedule!$F$11,Schedule!$I$87:$I$291,"")+SUMIFS(Schedule!Z$87:Z$291,Schedule!$K$87:$K$291,Embank,Schedule!Y$87:Y$291,N$16,Schedule!X$87:X$291,M19,Schedule!$G$87:$G$291,Schedule!$F$11,Schedule!$I$87:$I$291,"I"))+(SUMIFS(Schedule!Z$87:Z$291,Schedule!$K$87:$K$291,Embank,Schedule!Y$87:Y$291,N$16,Schedule!X$87:X$291,M19,Schedule!$G$87:$G$291,Schedule!$F$8,Schedule!$I$87:$I$291,"")+SUMIFS(Schedule!Z$87:Z$291,Schedule!$K$87:$K$291,Embank,Schedule!Y$87:Y$291,N$16,Schedule!X$87:X$291,M19,Schedule!$G$87:$G$291,Schedule!$F$8,Schedule!$I$87:$I$291,"I"))))</f>
        <v>0</v>
      </c>
      <c r="P19" s="300">
        <v>4</v>
      </c>
      <c r="Q19" s="301"/>
      <c r="R19" s="281">
        <f>IF($C$3="",(SUMIFS(Schedule!AC$87:AC$291,Schedule!$K$87:$K$291,Embank,Schedule!AB$87:AB$291,Q$16,Schedule!AA$87:AA$291,P19,Schedule!$G$87:$G$291,Schedule!$F$9,Schedule!$I$87:$I$291,"")+SUMIFS(Schedule!AC$87:AC$291,Schedule!$K$87:$K$291,Embank,Schedule!AB$87:AB$291,Q$16,Schedule!AA$87:AA$291,P19,Schedule!$G$87:$G$291,Schedule!$F$9,Schedule!$I$87:$I$291,"I"))+(SUMIFS(Schedule!AC$87:AC$291,Schedule!$K$87:$K$291,Embank,Schedule!AB$87:AB$291,Q$16,Schedule!AA$87:AA$291,P19,Schedule!$G$87:$G$291,Schedule!$F$10,Schedule!$I$87:$I$291,"")+SUMIFS(Schedule!AC$87:AC$291,Schedule!$K$87:$K$291,Embank,Schedule!AB$87:AB$291,Q$16,Schedule!AA$87:AA$291,P19,Schedule!$G$87:$G$291,Schedule!$F$10,Schedule!$I$87:$I$291,"I"))+(SUMIFS(Schedule!AC$87:AC$291,Schedule!$K$87:$K$291,Embank,Schedule!AB$87:AB$291,Q$16,Schedule!AA$87:AA$291,P19,Schedule!$G$87:$G$291,Schedule!$F$11,Schedule!$I$87:$I$291,"")+SUMIFS(Schedule!AC$87:AC$291,Schedule!$K$87:$K$291,Embank,Schedule!AB$87:AB$291,Q$16,Schedule!AA$87:AA$291,P19,Schedule!$G$87:$G$291,Schedule!$F$11,Schedule!$I$87:$I$291,"I")),IF($C$3='Sum Res'!$S$5,(SUMIFS(Schedule!AC$87:AC$291,Schedule!$K$87:$K$291,Embank,Schedule!AB$87:AB$291,Q$16,Schedule!AA$87:AA$291,P19,Schedule!$G$87:$G$291,Schedule!$F$9,Schedule!$I$87:$I$291,"")+SUMIFS(Schedule!AC$87:AC$291,Schedule!$K$87:$K$291,Embank,Schedule!AB$87:AB$291,Q$16,Schedule!AA$87:AA$291,P19,Schedule!$G$87:$G$291,Schedule!$F$9,Schedule!$I$87:$I$291,"I"))+(SUMIFS(Schedule!AC$87:AC$291,Schedule!$K$87:$K$291,Embank,Schedule!AB$87:AB$291,Q$16,Schedule!AA$87:AA$291,P19,Schedule!$G$87:$G$291,Schedule!$F$10,Schedule!$I$87:$I$291,"")+SUMIFS(Schedule!AC$87:AC$291,Schedule!$K$87:$K$291,Embank,Schedule!AB$87:AB$291,Q$16,Schedule!AA$87:AA$291,P19,Schedule!$G$87:$G$291,Schedule!$F$10,Schedule!$I$87:$I$291,"I"))+(SUMIFS(Schedule!AC$87:AC$291,Schedule!$K$87:$K$291,Embank,Schedule!AB$87:AB$291,Q$16,Schedule!AA$87:AA$291,P19,Schedule!$G$87:$G$291,Schedule!$F$11,Schedule!$I$87:$I$291,"")+SUMIFS(Schedule!AC$87:AC$291,Schedule!$K$87:$K$291,Embank,Schedule!AB$87:AB$291,Q$16,Schedule!AA$87:AA$291,P19,Schedule!$G$87:$G$291,Schedule!$F$11,Schedule!$I$87:$I$291,"I")),(SUMIFS(Schedule!AC$87:AC$291,Schedule!$K$87:$K$291,Embank,Schedule!AB$87:AB$291,Q$16,Schedule!AA$87:AA$291,P19,Schedule!$G$87:$G$291,Schedule!$F$9,Schedule!$I$87:$I$291,"")+SUMIFS(Schedule!AC$87:AC$291,Schedule!$K$87:$K$291,Embank,Schedule!AB$87:AB$291,Q$16,Schedule!AA$87:AA$291,P19,Schedule!$G$87:$G$291,Schedule!$F$9,Schedule!$I$87:$I$291,"I"))+(SUMIFS(Schedule!AC$87:AC$291,Schedule!$K$87:$K$291,Embank,Schedule!AB$87:AB$291,Q$16,Schedule!AA$87:AA$291,P19,Schedule!$G$87:$G$291,Schedule!$F$10,Schedule!$I$87:$I$291,"")+SUMIFS(Schedule!AC$87:AC$291,Schedule!$K$87:$K$291,Embank,Schedule!AB$87:AB$291,Q$16,Schedule!AA$87:AA$291,P19,Schedule!$G$87:$G$291,Schedule!$F$10,Schedule!$I$87:$I$291,"I"))+(SUMIFS(Schedule!AC$87:AC$291,Schedule!$K$87:$K$291,Embank,Schedule!AB$87:AB$291,Q$16,Schedule!AA$87:AA$291,P19,Schedule!$G$87:$G$291,Schedule!$F$11,Schedule!$I$87:$I$291,"")+SUMIFS(Schedule!AC$87:AC$291,Schedule!$K$87:$K$291,Embank,Schedule!AB$87:AB$291,Q$16,Schedule!AA$87:AA$291,P19,Schedule!$G$87:$G$291,Schedule!$F$11,Schedule!$I$87:$I$291,"I"))+(SUMIFS(Schedule!AC$87:AC$291,Schedule!$K$87:$K$291,Embank,Schedule!AB$87:AB$291,Q$16,Schedule!AA$87:AA$291,P19,Schedule!$G$87:$G$291,Schedule!$F$8,Schedule!$I$87:$I$291,"")+SUMIFS(Schedule!AC$87:AC$291,Schedule!$K$87:$K$291,Embank,Schedule!AB$87:AB$291,Q$16,Schedule!AA$87:AA$291,P19,Schedule!$G$87:$G$291,Schedule!$F$8,Schedule!$I$87:$I$291,"I"))))</f>
        <v>0</v>
      </c>
      <c r="S19" s="300">
        <v>4</v>
      </c>
      <c r="T19" s="301"/>
      <c r="U19" s="281">
        <f>IF($C$3="",(SUMIFS(Schedule!AF$87:AF$291,Schedule!$K$87:$K$291,Embank,Schedule!AE$87:AE$291,T$16,Schedule!AD$87:AD$291,S19,Schedule!$G$87:$G$291,Schedule!$F$9,Schedule!$I$87:$I$291,"")+SUMIFS(Schedule!AF$87:AF$291,Schedule!$K$87:$K$291,Embank,Schedule!AE$87:AE$291,T$16,Schedule!AD$87:AD$291,S19,Schedule!$G$87:$G$291,Schedule!$F$9,Schedule!$I$87:$I$291,"I"))+(SUMIFS(Schedule!AF$87:AF$291,Schedule!$K$87:$K$291,Embank,Schedule!AE$87:AE$291,T$16,Schedule!AD$87:AD$291,S19,Schedule!$G$87:$G$291,Schedule!$F$10,Schedule!$I$87:$I$291,"")+SUMIFS(Schedule!AF$87:AF$291,Schedule!$K$87:$K$291,Embank,Schedule!AE$87:AE$291,T$16,Schedule!AD$87:AD$291,S19,Schedule!$G$87:$G$291,Schedule!$F$10,Schedule!$I$87:$I$291,"I"))+(SUMIFS(Schedule!AF$87:AF$291,Schedule!$K$87:$K$291,Embank,Schedule!AE$87:AE$291,T$16,Schedule!AD$87:AD$291,S19,Schedule!$G$87:$G$291,Schedule!$F$11,Schedule!$I$87:$I$291,"")+SUMIFS(Schedule!AF$87:AF$291,Schedule!$K$87:$K$291,Embank,Schedule!AE$87:AE$291,T$16,Schedule!AD$87:AD$291,S19,Schedule!$G$87:$G$291,Schedule!$F$11,Schedule!$I$87:$I$291,"I")),IF($C$3='Sum Res'!$S$5,(SUMIFS(Schedule!AF$87:AF$291,Schedule!$K$87:$K$291,Embank,Schedule!AE$87:AE$291,T$16,Schedule!AD$87:AD$291,S19,Schedule!$G$87:$G$291,Schedule!$F$9,Schedule!$I$87:$I$291,"")+SUMIFS(Schedule!AF$87:AF$291,Schedule!$K$87:$K$291,Embank,Schedule!AE$87:AE$291,T$16,Schedule!AD$87:AD$291,S19,Schedule!$G$87:$G$291,Schedule!$F$9,Schedule!$I$87:$I$291,"I"))+(SUMIFS(Schedule!AF$87:AF$291,Schedule!$K$87:$K$291,Embank,Schedule!AE$87:AE$291,T$16,Schedule!AD$87:AD$291,S19,Schedule!$G$87:$G$291,Schedule!$F$10,Schedule!$I$87:$I$291,"")+SUMIFS(Schedule!AF$87:AF$291,Schedule!$K$87:$K$291,Embank,Schedule!AE$87:AE$291,T$16,Schedule!AD$87:AD$291,S19,Schedule!$G$87:$G$291,Schedule!$F$10,Schedule!$I$87:$I$291,"I"))+(SUMIFS(Schedule!AF$87:AF$291,Schedule!$K$87:$K$291,Embank,Schedule!AE$87:AE$291,T$16,Schedule!AD$87:AD$291,S19,Schedule!$G$87:$G$291,Schedule!$F$11,Schedule!$I$87:$I$291,"")+SUMIFS(Schedule!AF$87:AF$291,Schedule!$K$87:$K$291,Embank,Schedule!AE$87:AE$291,T$16,Schedule!AD$87:AD$291,S19,Schedule!$G$87:$G$291,Schedule!$F$11,Schedule!$I$87:$I$291,"I")),(SUMIFS(Schedule!AF$87:AF$291,Schedule!$K$87:$K$291,Embank,Schedule!AE$87:AE$291,T$16,Schedule!AD$87:AD$291,S19,Schedule!$G$87:$G$291,Schedule!$F$9,Schedule!$I$87:$I$291,"")+SUMIFS(Schedule!AF$87:AF$291,Schedule!$K$87:$K$291,Embank,Schedule!AE$87:AE$291,T$16,Schedule!AD$87:AD$291,S19,Schedule!$G$87:$G$291,Schedule!$F$9,Schedule!$I$87:$I$291,"I"))+(SUMIFS(Schedule!AF$87:AF$291,Schedule!$K$87:$K$291,Embank,Schedule!AE$87:AE$291,T$16,Schedule!AD$87:AD$291,S19,Schedule!$G$87:$G$291,Schedule!$F$10,Schedule!$I$87:$I$291,"")+SUMIFS(Schedule!AF$87:AF$291,Schedule!$K$87:$K$291,Embank,Schedule!AE$87:AE$291,T$16,Schedule!AD$87:AD$291,S19,Schedule!$G$87:$G$291,Schedule!$F$10,Schedule!$I$87:$I$291,"I"))+(SUMIFS(Schedule!AF$87:AF$291,Schedule!$K$87:$K$291,Embank,Schedule!AE$87:AE$291,T$16,Schedule!AD$87:AD$291,S19,Schedule!$G$87:$G$291,Schedule!$F$11,Schedule!$I$87:$I$291,"")+SUMIFS(Schedule!AF$87:AF$291,Schedule!$K$87:$K$291,Embank,Schedule!AE$87:AE$291,T$16,Schedule!AD$87:AD$291,S19,Schedule!$G$87:$G$291,Schedule!$F$11,Schedule!$I$87:$I$291,"I"))+(SUMIFS(Schedule!AF$87:AF$291,Schedule!$K$87:$K$291,Embank,Schedule!AE$87:AE$291,T$16,Schedule!AD$87:AD$291,S19,Schedule!$G$87:$G$291,Schedule!$F$8,Schedule!$I$87:$I$291,"")+SUMIFS(Schedule!AF$87:AF$291,Schedule!$K$87:$K$291,Embank,Schedule!AE$87:AE$291,T$16,Schedule!AD$87:AD$291,S19,Schedule!$G$87:$G$291,Schedule!$F$8,Schedule!$I$87:$I$291,"I"))))</f>
        <v>0</v>
      </c>
      <c r="V19" s="300">
        <v>4</v>
      </c>
      <c r="W19" s="301"/>
      <c r="X19" s="281">
        <f>IF($C$3="",(SUMIFS(Schedule!AI$87:AI$291,Schedule!$K$87:$K$291,Embank,Schedule!AH$87:AH$291,W$16,Schedule!AG$87:AG$291,V19,Schedule!$G$87:$G$291,Schedule!$F$9,Schedule!$I$87:$I$291,"")+SUMIFS(Schedule!AI$87:AI$291,Schedule!$K$87:$K$291,Embank,Schedule!AH$87:AH$291,W$16,Schedule!AG$87:AG$291,V19,Schedule!$G$87:$G$291,Schedule!$F$9,Schedule!$I$87:$I$291,"I"))+(SUMIFS(Schedule!AI$87:AI$291,Schedule!$K$87:$K$291,Embank,Schedule!AH$87:AH$291,W$16,Schedule!AG$87:AG$291,V19,Schedule!$G$87:$G$291,Schedule!$F$10,Schedule!$I$87:$I$291,"")+SUMIFS(Schedule!AI$87:AI$291,Schedule!$K$87:$K$291,Embank,Schedule!AH$87:AH$291,W$16,Schedule!AG$87:AG$291,V19,Schedule!$G$87:$G$291,Schedule!$F$10,Schedule!$I$87:$I$291,"I"))+(SUMIFS(Schedule!AI$87:AI$291,Schedule!$K$87:$K$291,Embank,Schedule!AH$87:AH$291,W$16,Schedule!AG$87:AG$291,V19,Schedule!$G$87:$G$291,Schedule!$F$11,Schedule!$I$87:$I$291,"")+SUMIFS(Schedule!AI$87:AI$291,Schedule!$K$87:$K$291,Embank,Schedule!AH$87:AH$291,W$16,Schedule!AG$87:AG$291,V19,Schedule!$G$87:$G$291,Schedule!$F$11,Schedule!$I$87:$I$291,"I")),IF($C$3='Sum Res'!$S$5,(SUMIFS(Schedule!AI$87:AI$291,Schedule!$K$87:$K$291,Embank,Schedule!AH$87:AH$291,W$16,Schedule!AG$87:AG$291,V19,Schedule!$G$87:$G$291,Schedule!$F$9,Schedule!$I$87:$I$291,"")+SUMIFS(Schedule!AI$87:AI$291,Schedule!$K$87:$K$291,Embank,Schedule!AH$87:AH$291,W$16,Schedule!AG$87:AG$291,V19,Schedule!$G$87:$G$291,Schedule!$F$9,Schedule!$I$87:$I$291,"I"))+(SUMIFS(Schedule!AI$87:AI$291,Schedule!$K$87:$K$291,Embank,Schedule!AH$87:AH$291,W$16,Schedule!AG$87:AG$291,V19,Schedule!$G$87:$G$291,Schedule!$F$10,Schedule!$I$87:$I$291,"")+SUMIFS(Schedule!AI$87:AI$291,Schedule!$K$87:$K$291,Embank,Schedule!AH$87:AH$291,W$16,Schedule!AG$87:AG$291,V19,Schedule!$G$87:$G$291,Schedule!$F$10,Schedule!$I$87:$I$291,"I"))+(SUMIFS(Schedule!AI$87:AI$291,Schedule!$K$87:$K$291,Embank,Schedule!AH$87:AH$291,W$16,Schedule!AG$87:AG$291,V19,Schedule!$G$87:$G$291,Schedule!$F$11,Schedule!$I$87:$I$291,"")+SUMIFS(Schedule!AI$87:AI$291,Schedule!$K$87:$K$291,Embank,Schedule!AH$87:AH$291,W$16,Schedule!AG$87:AG$291,V19,Schedule!$G$87:$G$291,Schedule!$F$11,Schedule!$I$87:$I$291,"I")),(SUMIFS(Schedule!AI$87:AI$291,Schedule!$K$87:$K$291,Embank,Schedule!AH$87:AH$291,W$16,Schedule!AG$87:AG$291,V19,Schedule!$G$87:$G$291,Schedule!$F$9,Schedule!$I$87:$I$291,"")+SUMIFS(Schedule!AI$87:AI$291,Schedule!$K$87:$K$291,Embank,Schedule!AH$87:AH$291,W$16,Schedule!AG$87:AG$291,V19,Schedule!$G$87:$G$291,Schedule!$F$9,Schedule!$I$87:$I$291,"I"))+(SUMIFS(Schedule!AI$87:AI$291,Schedule!$K$87:$K$291,Embank,Schedule!AH$87:AH$291,W$16,Schedule!AG$87:AG$291,V19,Schedule!$G$87:$G$291,Schedule!$F$10,Schedule!$I$87:$I$291,"")+SUMIFS(Schedule!AI$87:AI$291,Schedule!$K$87:$K$291,Embank,Schedule!AH$87:AH$291,W$16,Schedule!AG$87:AG$291,V19,Schedule!$G$87:$G$291,Schedule!$F$10,Schedule!$I$87:$I$291,"I"))+(SUMIFS(Schedule!AI$87:AI$291,Schedule!$K$87:$K$291,Embank,Schedule!AH$87:AH$291,W$16,Schedule!AG$87:AG$291,V19,Schedule!$G$87:$G$291,Schedule!$F$11,Schedule!$I$87:$I$291,"")+SUMIFS(Schedule!AI$87:AI$291,Schedule!$K$87:$K$291,Embank,Schedule!AH$87:AH$291,W$16,Schedule!AG$87:AG$291,V19,Schedule!$G$87:$G$291,Schedule!$F$11,Schedule!$I$87:$I$291,"I"))+(SUMIFS(Schedule!AI$87:AI$291,Schedule!$K$87:$K$291,Embank,Schedule!AH$87:AH$291,W$16,Schedule!AG$87:AG$291,V19,Schedule!$G$87:$G$291,Schedule!$F$8,Schedule!$I$87:$I$291,"")+SUMIFS(Schedule!AI$87:AI$291,Schedule!$K$87:$K$291,Embank,Schedule!AH$87:AH$291,W$16,Schedule!AG$87:AG$291,V19,Schedule!$G$87:$G$291,Schedule!$F$8,Schedule!$I$87:$I$291,"I"))))</f>
        <v>0</v>
      </c>
      <c r="Y19" s="300">
        <v>4</v>
      </c>
      <c r="Z19" s="301"/>
      <c r="AA19" s="281">
        <f>IF($C$3="",(SUMIFS(Schedule!AL$87:AL$291,Schedule!$K$87:$K$291,Embank,Schedule!AK$87:AK$291,Z$16,Schedule!AJ$87:AJ$291,Y19,Schedule!$G$87:$G$291,Schedule!$F$9,Schedule!$I$87:$I$291,"")+SUMIFS(Schedule!AL$87:AL$291,Schedule!$K$87:$K$291,Embank,Schedule!AK$87:AK$291,Z$16,Schedule!AJ$87:AJ$291,Y19,Schedule!$G$87:$G$291,Schedule!$F$9,Schedule!$I$87:$I$291,"I"))+(SUMIFS(Schedule!AL$87:AL$291,Schedule!$K$87:$K$291,Embank,Schedule!AK$87:AK$291,Z$16,Schedule!AJ$87:AJ$291,Y19,Schedule!$G$87:$G$291,Schedule!$F$10,Schedule!$I$87:$I$291,"")+SUMIFS(Schedule!AL$87:AL$291,Schedule!$K$87:$K$291,Embank,Schedule!AK$87:AK$291,Z$16,Schedule!AJ$87:AJ$291,Y19,Schedule!$G$87:$G$291,Schedule!$F$10,Schedule!$I$87:$I$291,"I"))+(SUMIFS(Schedule!AL$87:AL$291,Schedule!$K$87:$K$291,Embank,Schedule!AK$87:AK$291,Z$16,Schedule!AJ$87:AJ$291,Y19,Schedule!$G$87:$G$291,Schedule!$F$11,Schedule!$I$87:$I$291,"")+SUMIFS(Schedule!AL$87:AL$291,Schedule!$K$87:$K$291,Embank,Schedule!AK$87:AK$291,Z$16,Schedule!AJ$87:AJ$291,Y19,Schedule!$G$87:$G$291,Schedule!$F$11,Schedule!$I$87:$I$291,"I")),IF($C$3='Sum Res'!$S$5,(SUMIFS(Schedule!AL$87:AL$291,Schedule!$K$87:$K$291,Embank,Schedule!AK$87:AK$291,Z$16,Schedule!AJ$87:AJ$291,Y19,Schedule!$G$87:$G$291,Schedule!$F$9,Schedule!$I$87:$I$291,"")+SUMIFS(Schedule!AL$87:AL$291,Schedule!$K$87:$K$291,Embank,Schedule!AK$87:AK$291,Z$16,Schedule!AJ$87:AJ$291,Y19,Schedule!$G$87:$G$291,Schedule!$F$9,Schedule!$I$87:$I$291,"I"))+(SUMIFS(Schedule!AL$87:AL$291,Schedule!$K$87:$K$291,Embank,Schedule!AK$87:AK$291,Z$16,Schedule!AJ$87:AJ$291,Y19,Schedule!$G$87:$G$291,Schedule!$F$10,Schedule!$I$87:$I$291,"")+SUMIFS(Schedule!AL$87:AL$291,Schedule!$K$87:$K$291,Embank,Schedule!AK$87:AK$291,Z$16,Schedule!AJ$87:AJ$291,Y19,Schedule!$G$87:$G$291,Schedule!$F$10,Schedule!$I$87:$I$291,"I"))+(SUMIFS(Schedule!AL$87:AL$291,Schedule!$K$87:$K$291,Embank,Schedule!AK$87:AK$291,Z$16,Schedule!AJ$87:AJ$291,Y19,Schedule!$G$87:$G$291,Schedule!$F$11,Schedule!$I$87:$I$291,"")+SUMIFS(Schedule!AL$87:AL$291,Schedule!$K$87:$K$291,Embank,Schedule!AK$87:AK$291,Z$16,Schedule!AJ$87:AJ$291,Y19,Schedule!$G$87:$G$291,Schedule!$F$11,Schedule!$I$87:$I$291,"I")),(SUMIFS(Schedule!AL$87:AL$291,Schedule!$K$87:$K$291,Embank,Schedule!AK$87:AK$291,Z$16,Schedule!AJ$87:AJ$291,Y19,Schedule!$G$87:$G$291,Schedule!$F$9,Schedule!$I$87:$I$291,"")+SUMIFS(Schedule!AL$87:AL$291,Schedule!$K$87:$K$291,Embank,Schedule!AK$87:AK$291,Z$16,Schedule!AJ$87:AJ$291,Y19,Schedule!$G$87:$G$291,Schedule!$F$9,Schedule!$I$87:$I$291,"I"))+(SUMIFS(Schedule!AL$87:AL$291,Schedule!$K$87:$K$291,Embank,Schedule!AK$87:AK$291,Z$16,Schedule!AJ$87:AJ$291,Y19,Schedule!$G$87:$G$291,Schedule!$F$10,Schedule!$I$87:$I$291,"")+SUMIFS(Schedule!AL$87:AL$291,Schedule!$K$87:$K$291,Embank,Schedule!AK$87:AK$291,Z$16,Schedule!AJ$87:AJ$291,Y19,Schedule!$G$87:$G$291,Schedule!$F$10,Schedule!$I$87:$I$291,"I"))+(SUMIFS(Schedule!AL$87:AL$291,Schedule!$K$87:$K$291,Embank,Schedule!AK$87:AK$291,Z$16,Schedule!AJ$87:AJ$291,Y19,Schedule!$G$87:$G$291,Schedule!$F$11,Schedule!$I$87:$I$291,"")+SUMIFS(Schedule!AL$87:AL$291,Schedule!$K$87:$K$291,Embank,Schedule!AK$87:AK$291,Z$16,Schedule!AJ$87:AJ$291,Y19,Schedule!$G$87:$G$291,Schedule!$F$11,Schedule!$I$87:$I$291,"I"))+(SUMIFS(Schedule!AL$87:AL$291,Schedule!$K$87:$K$291,Embank,Schedule!AK$87:AK$291,Z$16,Schedule!AJ$87:AJ$291,Y19,Schedule!$G$87:$G$291,Schedule!$F$8,Schedule!$I$87:$I$291,"")+SUMIFS(Schedule!AL$87:AL$291,Schedule!$K$87:$K$291,Embank,Schedule!AK$87:AK$291,Z$16,Schedule!AJ$87:AJ$291,Y19,Schedule!$G$87:$G$291,Schedule!$F$8,Schedule!$I$87:$I$291,"I"))))</f>
        <v>0</v>
      </c>
      <c r="AB19" s="300">
        <v>4</v>
      </c>
      <c r="AC19" s="301"/>
      <c r="AD19" s="281">
        <f>IF($C$3="",(SUMIFS(Schedule!AO$87:AO$291,Schedule!$K$87:$K$291,Embank,Schedule!AN$87:AN$291,AC$16,Schedule!AM$87:AM$291,AB19,Schedule!$G$87:$G$291,Schedule!$F$9,Schedule!$I$87:$I$291,"")+SUMIFS(Schedule!AO$87:AO$291,Schedule!$K$87:$K$291,Embank,Schedule!AN$87:AN$291,AC$16,Schedule!AM$87:AM$291,AB19,Schedule!$G$87:$G$291,Schedule!$F$9,Schedule!$I$87:$I$291,"I"))+(SUMIFS(Schedule!AO$87:AO$291,Schedule!$K$87:$K$291,Embank,Schedule!AN$87:AN$291,AC$16,Schedule!AM$87:AM$291,AB19,Schedule!$G$87:$G$291,Schedule!$F$10,Schedule!$I$87:$I$291,"")+SUMIFS(Schedule!AO$87:AO$291,Schedule!$K$87:$K$291,Embank,Schedule!AN$87:AN$291,AC$16,Schedule!AM$87:AM$291,AB19,Schedule!$G$87:$G$291,Schedule!$F$10,Schedule!$I$87:$I$291,"I"))+(SUMIFS(Schedule!AO$87:AO$291,Schedule!$K$87:$K$291,Embank,Schedule!AN$87:AN$291,AC$16,Schedule!AM$87:AM$291,AB19,Schedule!$G$87:$G$291,Schedule!$F$11,Schedule!$I$87:$I$291,"")+SUMIFS(Schedule!AO$87:AO$291,Schedule!$K$87:$K$291,Embank,Schedule!AN$87:AN$291,AC$16,Schedule!AM$87:AM$291,AB19,Schedule!$G$87:$G$291,Schedule!$F$11,Schedule!$I$87:$I$291,"I")),IF($C$3='Sum Res'!$S$5,(SUMIFS(Schedule!AO$87:AO$291,Schedule!$K$87:$K$291,Embank,Schedule!AN$87:AN$291,AC$16,Schedule!AM$87:AM$291,AB19,Schedule!$G$87:$G$291,Schedule!$F$9,Schedule!$I$87:$I$291,"")+SUMIFS(Schedule!AO$87:AO$291,Schedule!$K$87:$K$291,Embank,Schedule!AN$87:AN$291,AC$16,Schedule!AM$87:AM$291,AB19,Schedule!$G$87:$G$291,Schedule!$F$9,Schedule!$I$87:$I$291,"I"))+(SUMIFS(Schedule!AO$87:AO$291,Schedule!$K$87:$K$291,Embank,Schedule!AN$87:AN$291,AC$16,Schedule!AM$87:AM$291,AB19,Schedule!$G$87:$G$291,Schedule!$F$10,Schedule!$I$87:$I$291,"")+SUMIFS(Schedule!AO$87:AO$291,Schedule!$K$87:$K$291,Embank,Schedule!AN$87:AN$291,AC$16,Schedule!AM$87:AM$291,AB19,Schedule!$G$87:$G$291,Schedule!$F$10,Schedule!$I$87:$I$291,"I"))+(SUMIFS(Schedule!AO$87:AO$291,Schedule!$K$87:$K$291,Embank,Schedule!AN$87:AN$291,AC$16,Schedule!AM$87:AM$291,AB19,Schedule!$G$87:$G$291,Schedule!$F$11,Schedule!$I$87:$I$291,"")+SUMIFS(Schedule!AO$87:AO$291,Schedule!$K$87:$K$291,Embank,Schedule!AN$87:AN$291,AC$16,Schedule!AM$87:AM$291,AB19,Schedule!$G$87:$G$291,Schedule!$F$11,Schedule!$I$87:$I$291,"I")),(SUMIFS(Schedule!AO$87:AO$291,Schedule!$K$87:$K$291,Embank,Schedule!AN$87:AN$291,AC$16,Schedule!AM$87:AM$291,AB19,Schedule!$G$87:$G$291,Schedule!$F$9,Schedule!$I$87:$I$291,"")+SUMIFS(Schedule!AO$87:AO$291,Schedule!$K$87:$K$291,Embank,Schedule!AN$87:AN$291,AC$16,Schedule!AM$87:AM$291,AB19,Schedule!$G$87:$G$291,Schedule!$F$9,Schedule!$I$87:$I$291,"I"))+(SUMIFS(Schedule!AO$87:AO$291,Schedule!$K$87:$K$291,Embank,Schedule!AN$87:AN$291,AC$16,Schedule!AM$87:AM$291,AB19,Schedule!$G$87:$G$291,Schedule!$F$10,Schedule!$I$87:$I$291,"")+SUMIFS(Schedule!AO$87:AO$291,Schedule!$K$87:$K$291,Embank,Schedule!AN$87:AN$291,AC$16,Schedule!AM$87:AM$291,AB19,Schedule!$G$87:$G$291,Schedule!$F$10,Schedule!$I$87:$I$291,"I"))+(SUMIFS(Schedule!AO$87:AO$291,Schedule!$K$87:$K$291,Embank,Schedule!AN$87:AN$291,AC$16,Schedule!AM$87:AM$291,AB19,Schedule!$G$87:$G$291,Schedule!$F$11,Schedule!$I$87:$I$291,"")+SUMIFS(Schedule!AO$87:AO$291,Schedule!$K$87:$K$291,Embank,Schedule!AN$87:AN$291,AC$16,Schedule!AM$87:AM$291,AB19,Schedule!$G$87:$G$291,Schedule!$F$11,Schedule!$I$87:$I$291,"I"))+(SUMIFS(Schedule!AO$87:AO$291,Schedule!$K$87:$K$291,Embank,Schedule!AN$87:AN$291,AC$16,Schedule!AM$87:AM$291,AB19,Schedule!$G$87:$G$291,Schedule!$F$8,Schedule!$I$87:$I$291,"")+SUMIFS(Schedule!AO$87:AO$291,Schedule!$K$87:$K$291,Embank,Schedule!AN$87:AN$291,AC$16,Schedule!AM$87:AM$291,AB19,Schedule!$G$87:$G$291,Schedule!$F$8,Schedule!$I$87:$I$291,"I"))))</f>
        <v>0</v>
      </c>
      <c r="AE19" s="282">
        <f t="shared" si="4"/>
        <v>0</v>
      </c>
      <c r="AF19" s="283">
        <f t="shared" si="3"/>
        <v>0</v>
      </c>
    </row>
    <row r="20" spans="2:32" ht="15.75" thickBot="1" x14ac:dyDescent="0.25">
      <c r="B20" s="580"/>
      <c r="C20" s="584"/>
      <c r="D20" s="303">
        <v>5</v>
      </c>
      <c r="E20" s="291"/>
      <c r="F20" s="292">
        <f>IF($C$3="",(SUMIFS(Schedule!Q$87:Q$291,Schedule!$K$87:$K$291,Embank,Schedule!P$87:P$291,E$16,Schedule!O$87:O$291,D20,Schedule!$G$87:$G$291,Schedule!$F$9,Schedule!$I$87:$I$291,"")+SUMIFS(Schedule!Q$87:Q$291,Schedule!$K$87:$K$291,Embank,Schedule!P$87:P$291,E$16,Schedule!O$87:O$291,D20,Schedule!$G$87:$G$291,Schedule!$F$9,Schedule!$I$87:$I$291,"I"))+(SUMIFS(Schedule!Q$87:Q$291,Schedule!$K$87:$K$291,Embank,Schedule!P$87:P$291,E$16,Schedule!O$87:O$291,D20,Schedule!$G$87:$G$291,Schedule!$F$10,Schedule!$I$87:$I$291,"")+SUMIFS(Schedule!Q$87:Q$291,Schedule!$K$87:$K$291,Embank,Schedule!P$87:P$291,E$16,Schedule!O$87:O$291,D20,Schedule!$G$87:$G$291,Schedule!$F$10,Schedule!$I$87:$I$291,"I"))+(SUMIFS(Schedule!Q$87:Q$291,Schedule!$K$87:$K$291,Embank,Schedule!P$87:P$291,E$16,Schedule!O$87:O$291,D20,Schedule!$G$87:$G$291,Schedule!$F$11,Schedule!$I$87:$I$291,"")+SUMIFS(Schedule!Q$87:Q$291,Schedule!$K$87:$K$291,Embank,Schedule!P$87:P$291,E$16,Schedule!O$87:O$291,D20,Schedule!$G$87:$G$291,Schedule!$F$11,Schedule!$I$87:$I$291,"I")),IF($C$3='Sum Res'!$S$5,(SUMIFS(Schedule!Q$87:Q$291,Schedule!$K$87:$K$291,Embank,Schedule!P$87:P$291,E$16,Schedule!O$87:O$291,D20,Schedule!$G$87:$G$291,Schedule!$F$9,Schedule!$I$87:$I$291,"")+SUMIFS(Schedule!Q$87:Q$291,Schedule!$K$87:$K$291,Embank,Schedule!P$87:P$291,E$16,Schedule!O$87:O$291,D20,Schedule!$G$87:$G$291,Schedule!$F$9,Schedule!$I$87:$I$291,"I"))+(SUMIFS(Schedule!Q$87:Q$291,Schedule!$K$87:$K$291,Embank,Schedule!P$87:P$291,E$16,Schedule!O$87:O$291,D20,Schedule!$G$87:$G$291,Schedule!$F$10,Schedule!$I$87:$I$291,"")+SUMIFS(Schedule!Q$87:Q$291,Schedule!$K$87:$K$291,Embank,Schedule!P$87:P$291,E$16,Schedule!O$87:O$291,D20,Schedule!$G$87:$G$291,Schedule!$F$10,Schedule!$I$87:$I$291,"I"))+(SUMIFS(Schedule!Q$87:Q$291,Schedule!$K$87:$K$291,Embank,Schedule!P$87:P$291,E$16,Schedule!O$87:O$291,D20,Schedule!$G$87:$G$291,Schedule!$F$11,Schedule!$I$87:$I$291,"")+SUMIFS(Schedule!Q$87:Q$291,Schedule!$K$87:$K$291,Embank,Schedule!P$87:P$291,E$16,Schedule!O$87:O$291,D20,Schedule!$G$87:$G$291,Schedule!$F$11,Schedule!$I$87:$I$291,"I")),(SUMIFS(Schedule!Q$87:Q$291,Schedule!$K$87:$K$291,Embank,Schedule!P$87:P$291,E$16,Schedule!O$87:O$291,D20,Schedule!$G$87:$G$291,Schedule!$F$9,Schedule!$I$87:$I$291,"")+SUMIFS(Schedule!Q$87:Q$291,Schedule!$K$87:$K$291,Embank,Schedule!P$87:P$291,E$16,Schedule!O$87:O$291,D20,Schedule!$G$87:$G$291,Schedule!$F$9,Schedule!$I$87:$I$291,"I"))+(SUMIFS(Schedule!Q$87:Q$291,Schedule!$K$87:$K$291,Embank,Schedule!P$87:P$291,E$16,Schedule!O$87:O$291,D20,Schedule!$G$87:$G$291,Schedule!$F$10,Schedule!$I$87:$I$291,"")+SUMIFS(Schedule!Q$87:Q$291,Schedule!$K$87:$K$291,Embank,Schedule!P$87:P$291,E$16,Schedule!O$87:O$291,D20,Schedule!$G$87:$G$291,Schedule!$F$10,Schedule!$I$87:$I$291,"I"))+(SUMIFS(Schedule!Q$87:Q$291,Schedule!$K$87:$K$291,Embank,Schedule!P$87:P$291,E$16,Schedule!O$87:O$291,D20,Schedule!$G$87:$G$291,Schedule!$F$11,Schedule!$I$87:$I$291,"")+SUMIFS(Schedule!Q$87:Q$291,Schedule!$K$87:$K$291,Embank,Schedule!P$87:P$291,E$16,Schedule!O$87:O$291,D20,Schedule!$G$87:$G$291,Schedule!$F$11,Schedule!$I$87:$I$291,"I"))+(SUMIFS(Schedule!Q$87:Q$291,Schedule!$K$87:$K$291,Embank,Schedule!P$87:P$291,E$16,Schedule!O$87:O$291,D20,Schedule!$G$87:$G$291,Schedule!$F$8,Schedule!$I$87:$I$291,"")+SUMIFS(Schedule!Q$87:Q$291,Schedule!$K$87:$K$291,Embank,Schedule!P$87:P$291,E$16,Schedule!O$87:O$291,D20,Schedule!$G$87:$G$291,Schedule!$F$8,Schedule!$I$87:$I$291,"I"))))</f>
        <v>0</v>
      </c>
      <c r="G20" s="303">
        <v>5</v>
      </c>
      <c r="H20" s="291"/>
      <c r="I20" s="292">
        <f>IF($C$3="",(SUMIFS(Schedule!T$87:T$291,Schedule!$K$87:$K$291,Embank,Schedule!S$87:S$291,H$16,Schedule!R$87:R$291,G20,Schedule!$G$87:$G$291,Schedule!$F$9,Schedule!$I$87:$I$291,"")+SUMIFS(Schedule!T$87:T$291,Schedule!$K$87:$K$291,Embank,Schedule!S$87:S$291,H$16,Schedule!R$87:R$291,G20,Schedule!$G$87:$G$291,Schedule!$F$9,Schedule!$I$87:$I$291,"I"))+(SUMIFS(Schedule!T$87:T$291,Schedule!$K$87:$K$291,Embank,Schedule!S$87:S$291,H$16,Schedule!R$87:R$291,G20,Schedule!$G$87:$G$291,Schedule!$F$10,Schedule!$I$87:$I$291,"")+SUMIFS(Schedule!T$87:T$291,Schedule!$K$87:$K$291,Embank,Schedule!S$87:S$291,H$16,Schedule!R$87:R$291,G20,Schedule!$G$87:$G$291,Schedule!$F$10,Schedule!$I$87:$I$291,"I"))+(SUMIFS(Schedule!T$87:T$291,Schedule!$K$87:$K$291,Embank,Schedule!S$87:S$291,H$16,Schedule!R$87:R$291,G20,Schedule!$G$87:$G$291,Schedule!$F$11,Schedule!$I$87:$I$291,"")+SUMIFS(Schedule!T$87:T$291,Schedule!$K$87:$K$291,Embank,Schedule!S$87:S$291,H$16,Schedule!R$87:R$291,G20,Schedule!$G$87:$G$291,Schedule!$F$11,Schedule!$I$87:$I$291,"I")),IF($C$3='Sum Res'!$S$5,(SUMIFS(Schedule!T$87:T$291,Schedule!$K$87:$K$291,Embank,Schedule!S$87:S$291,H$16,Schedule!R$87:R$291,G20,Schedule!$G$87:$G$291,Schedule!$F$9,Schedule!$I$87:$I$291,"")+SUMIFS(Schedule!T$87:T$291,Schedule!$K$87:$K$291,Embank,Schedule!S$87:S$291,H$16,Schedule!R$87:R$291,G20,Schedule!$G$87:$G$291,Schedule!$F$9,Schedule!$I$87:$I$291,"I"))+(SUMIFS(Schedule!T$87:T$291,Schedule!$K$87:$K$291,Embank,Schedule!S$87:S$291,H$16,Schedule!R$87:R$291,G20,Schedule!$G$87:$G$291,Schedule!$F$10,Schedule!$I$87:$I$291,"")+SUMIFS(Schedule!T$87:T$291,Schedule!$K$87:$K$291,Embank,Schedule!S$87:S$291,H$16,Schedule!R$87:R$291,G20,Schedule!$G$87:$G$291,Schedule!$F$10,Schedule!$I$87:$I$291,"I"))+(SUMIFS(Schedule!T$87:T$291,Schedule!$K$87:$K$291,Embank,Schedule!S$87:S$291,H$16,Schedule!R$87:R$291,G20,Schedule!$G$87:$G$291,Schedule!$F$11,Schedule!$I$87:$I$291,"")+SUMIFS(Schedule!T$87:T$291,Schedule!$K$87:$K$291,Embank,Schedule!S$87:S$291,H$16,Schedule!R$87:R$291,G20,Schedule!$G$87:$G$291,Schedule!$F$11,Schedule!$I$87:$I$291,"I")),(SUMIFS(Schedule!T$87:T$291,Schedule!$K$87:$K$291,Embank,Schedule!S$87:S$291,H$16,Schedule!R$87:R$291,G20,Schedule!$G$87:$G$291,Schedule!$F$9,Schedule!$I$87:$I$291,"")+SUMIFS(Schedule!T$87:T$291,Schedule!$K$87:$K$291,Embank,Schedule!S$87:S$291,H$16,Schedule!R$87:R$291,G20,Schedule!$G$87:$G$291,Schedule!$F$9,Schedule!$I$87:$I$291,"I"))+(SUMIFS(Schedule!T$87:T$291,Schedule!$K$87:$K$291,Embank,Schedule!S$87:S$291,H$16,Schedule!R$87:R$291,G20,Schedule!$G$87:$G$291,Schedule!$F$10,Schedule!$I$87:$I$291,"")+SUMIFS(Schedule!T$87:T$291,Schedule!$K$87:$K$291,Embank,Schedule!S$87:S$291,H$16,Schedule!R$87:R$291,G20,Schedule!$G$87:$G$291,Schedule!$F$10,Schedule!$I$87:$I$291,"I"))+(SUMIFS(Schedule!T$87:T$291,Schedule!$K$87:$K$291,Embank,Schedule!S$87:S$291,H$16,Schedule!R$87:R$291,G20,Schedule!$G$87:$G$291,Schedule!$F$11,Schedule!$I$87:$I$291,"")+SUMIFS(Schedule!T$87:T$291,Schedule!$K$87:$K$291,Embank,Schedule!S$87:S$291,H$16,Schedule!R$87:R$291,G20,Schedule!$G$87:$G$291,Schedule!$F$11,Schedule!$I$87:$I$291,"I"))+(SUMIFS(Schedule!T$87:T$291,Schedule!$K$87:$K$291,Embank,Schedule!S$87:S$291,H$16,Schedule!R$87:R$291,G20,Schedule!$G$87:$G$291,Schedule!$F$8,Schedule!$I$87:$I$291,"")+SUMIFS(Schedule!T$87:T$291,Schedule!$K$87:$K$291,Embank,Schedule!S$87:S$291,H$16,Schedule!R$87:R$291,G20,Schedule!$G$87:$G$291,Schedule!$F$8,Schedule!$I$87:$I$291,"I"))))</f>
        <v>0</v>
      </c>
      <c r="J20" s="303">
        <v>5</v>
      </c>
      <c r="K20" s="291"/>
      <c r="L20" s="292">
        <f>IF($C$3="",(SUMIFS(Schedule!W$87:W$291,Schedule!$K$87:$K$291,Embank,Schedule!V$87:V$291,K$16,Schedule!U$87:U$291,J20,Schedule!$G$87:$G$291,Schedule!$F$9,Schedule!$I$87:$I$291,"")+SUMIFS(Schedule!W$87:W$291,Schedule!$K$87:$K$291,Embank,Schedule!V$87:V$291,K$16,Schedule!U$87:U$291,J20,Schedule!$G$87:$G$291,Schedule!$F$9,Schedule!$I$87:$I$291,"I"))+(SUMIFS(Schedule!W$87:W$291,Schedule!$K$87:$K$291,Embank,Schedule!V$87:V$291,K$16,Schedule!U$87:U$291,J20,Schedule!$G$87:$G$291,Schedule!$F$10,Schedule!$I$87:$I$291,"")+SUMIFS(Schedule!W$87:W$291,Schedule!$K$87:$K$291,Embank,Schedule!V$87:V$291,K$16,Schedule!U$87:U$291,J20,Schedule!$G$87:$G$291,Schedule!$F$10,Schedule!$I$87:$I$291,"I"))+(SUMIFS(Schedule!W$87:W$291,Schedule!$K$87:$K$291,Embank,Schedule!V$87:V$291,K$16,Schedule!U$87:U$291,J20,Schedule!$G$87:$G$291,Schedule!$F$11,Schedule!$I$87:$I$291,"")+SUMIFS(Schedule!W$87:W$291,Schedule!$K$87:$K$291,Embank,Schedule!V$87:V$291,K$16,Schedule!U$87:U$291,J20,Schedule!$G$87:$G$291,Schedule!$F$11,Schedule!$I$87:$I$291,"I")),IF($C$3='Sum Res'!$S$5,(SUMIFS(Schedule!W$87:W$291,Schedule!$K$87:$K$291,Embank,Schedule!V$87:V$291,K$16,Schedule!U$87:U$291,J20,Schedule!$G$87:$G$291,Schedule!$F$9,Schedule!$I$87:$I$291,"")+SUMIFS(Schedule!W$87:W$291,Schedule!$K$87:$K$291,Embank,Schedule!V$87:V$291,K$16,Schedule!U$87:U$291,J20,Schedule!$G$87:$G$291,Schedule!$F$9,Schedule!$I$87:$I$291,"I"))+(SUMIFS(Schedule!W$87:W$291,Schedule!$K$87:$K$291,Embank,Schedule!V$87:V$291,K$16,Schedule!U$87:U$291,J20,Schedule!$G$87:$G$291,Schedule!$F$10,Schedule!$I$87:$I$291,"")+SUMIFS(Schedule!W$87:W$291,Schedule!$K$87:$K$291,Embank,Schedule!V$87:V$291,K$16,Schedule!U$87:U$291,J20,Schedule!$G$87:$G$291,Schedule!$F$10,Schedule!$I$87:$I$291,"I"))+(SUMIFS(Schedule!W$87:W$291,Schedule!$K$87:$K$291,Embank,Schedule!V$87:V$291,K$16,Schedule!U$87:U$291,J20,Schedule!$G$87:$G$291,Schedule!$F$11,Schedule!$I$87:$I$291,"")+SUMIFS(Schedule!W$87:W$291,Schedule!$K$87:$K$291,Embank,Schedule!V$87:V$291,K$16,Schedule!U$87:U$291,J20,Schedule!$G$87:$G$291,Schedule!$F$11,Schedule!$I$87:$I$291,"I")),(SUMIFS(Schedule!W$87:W$291,Schedule!$K$87:$K$291,Embank,Schedule!V$87:V$291,K$16,Schedule!U$87:U$291,J20,Schedule!$G$87:$G$291,Schedule!$F$9,Schedule!$I$87:$I$291,"")+SUMIFS(Schedule!W$87:W$291,Schedule!$K$87:$K$291,Embank,Schedule!V$87:V$291,K$16,Schedule!U$87:U$291,J20,Schedule!$G$87:$G$291,Schedule!$F$9,Schedule!$I$87:$I$291,"I"))+(SUMIFS(Schedule!W$87:W$291,Schedule!$K$87:$K$291,Embank,Schedule!V$87:V$291,K$16,Schedule!U$87:U$291,J20,Schedule!$G$87:$G$291,Schedule!$F$10,Schedule!$I$87:$I$291,"")+SUMIFS(Schedule!W$87:W$291,Schedule!$K$87:$K$291,Embank,Schedule!V$87:V$291,K$16,Schedule!U$87:U$291,J20,Schedule!$G$87:$G$291,Schedule!$F$10,Schedule!$I$87:$I$291,"I"))+(SUMIFS(Schedule!W$87:W$291,Schedule!$K$87:$K$291,Embank,Schedule!V$87:V$291,K$16,Schedule!U$87:U$291,J20,Schedule!$G$87:$G$291,Schedule!$F$11,Schedule!$I$87:$I$291,"")+SUMIFS(Schedule!W$87:W$291,Schedule!$K$87:$K$291,Embank,Schedule!V$87:V$291,K$16,Schedule!U$87:U$291,J20,Schedule!$G$87:$G$291,Schedule!$F$11,Schedule!$I$87:$I$291,"I"))+(SUMIFS(Schedule!W$87:W$291,Schedule!$K$87:$K$291,Embank,Schedule!V$87:V$291,K$16,Schedule!U$87:U$291,J20,Schedule!$G$87:$G$291,Schedule!$F$8,Schedule!$I$87:$I$291,"")+SUMIFS(Schedule!W$87:W$291,Schedule!$K$87:$K$291,Embank,Schedule!V$87:V$291,K$16,Schedule!U$87:U$291,J20,Schedule!$G$87:$G$291,Schedule!$F$8,Schedule!$I$87:$I$291,"I"))))</f>
        <v>0</v>
      </c>
      <c r="M20" s="303">
        <v>5</v>
      </c>
      <c r="N20" s="291"/>
      <c r="O20" s="292">
        <f>IF($C$3="",(SUMIFS(Schedule!Z$87:Z$291,Schedule!$K$87:$K$291,Embank,Schedule!Y$87:Y$291,N$16,Schedule!X$87:X$291,M20,Schedule!$G$87:$G$291,Schedule!$F$9,Schedule!$I$87:$I$291,"")+SUMIFS(Schedule!Z$87:Z$291,Schedule!$K$87:$K$291,Embank,Schedule!Y$87:Y$291,N$16,Schedule!X$87:X$291,M20,Schedule!$G$87:$G$291,Schedule!$F$9,Schedule!$I$87:$I$291,"I"))+(SUMIFS(Schedule!Z$87:Z$291,Schedule!$K$87:$K$291,Embank,Schedule!Y$87:Y$291,N$16,Schedule!X$87:X$291,M20,Schedule!$G$87:$G$291,Schedule!$F$10,Schedule!$I$87:$I$291,"")+SUMIFS(Schedule!Z$87:Z$291,Schedule!$K$87:$K$291,Embank,Schedule!Y$87:Y$291,N$16,Schedule!X$87:X$291,M20,Schedule!$G$87:$G$291,Schedule!$F$10,Schedule!$I$87:$I$291,"I"))+(SUMIFS(Schedule!Z$87:Z$291,Schedule!$K$87:$K$291,Embank,Schedule!Y$87:Y$291,N$16,Schedule!X$87:X$291,M20,Schedule!$G$87:$G$291,Schedule!$F$11,Schedule!$I$87:$I$291,"")+SUMIFS(Schedule!Z$87:Z$291,Schedule!$K$87:$K$291,Embank,Schedule!Y$87:Y$291,N$16,Schedule!X$87:X$291,M20,Schedule!$G$87:$G$291,Schedule!$F$11,Schedule!$I$87:$I$291,"I")),IF($C$3='Sum Res'!$S$5,(SUMIFS(Schedule!Z$87:Z$291,Schedule!$K$87:$K$291,Embank,Schedule!Y$87:Y$291,N$16,Schedule!X$87:X$291,M20,Schedule!$G$87:$G$291,Schedule!$F$9,Schedule!$I$87:$I$291,"")+SUMIFS(Schedule!Z$87:Z$291,Schedule!$K$87:$K$291,Embank,Schedule!Y$87:Y$291,N$16,Schedule!X$87:X$291,M20,Schedule!$G$87:$G$291,Schedule!$F$9,Schedule!$I$87:$I$291,"I"))+(SUMIFS(Schedule!Z$87:Z$291,Schedule!$K$87:$K$291,Embank,Schedule!Y$87:Y$291,N$16,Schedule!X$87:X$291,M20,Schedule!$G$87:$G$291,Schedule!$F$10,Schedule!$I$87:$I$291,"")+SUMIFS(Schedule!Z$87:Z$291,Schedule!$K$87:$K$291,Embank,Schedule!Y$87:Y$291,N$16,Schedule!X$87:X$291,M20,Schedule!$G$87:$G$291,Schedule!$F$10,Schedule!$I$87:$I$291,"I"))+(SUMIFS(Schedule!Z$87:Z$291,Schedule!$K$87:$K$291,Embank,Schedule!Y$87:Y$291,N$16,Schedule!X$87:X$291,M20,Schedule!$G$87:$G$291,Schedule!$F$11,Schedule!$I$87:$I$291,"")+SUMIFS(Schedule!Z$87:Z$291,Schedule!$K$87:$K$291,Embank,Schedule!Y$87:Y$291,N$16,Schedule!X$87:X$291,M20,Schedule!$G$87:$G$291,Schedule!$F$11,Schedule!$I$87:$I$291,"I")),(SUMIFS(Schedule!Z$87:Z$291,Schedule!$K$87:$K$291,Embank,Schedule!Y$87:Y$291,N$16,Schedule!X$87:X$291,M20,Schedule!$G$87:$G$291,Schedule!$F$9,Schedule!$I$87:$I$291,"")+SUMIFS(Schedule!Z$87:Z$291,Schedule!$K$87:$K$291,Embank,Schedule!Y$87:Y$291,N$16,Schedule!X$87:X$291,M20,Schedule!$G$87:$G$291,Schedule!$F$9,Schedule!$I$87:$I$291,"I"))+(SUMIFS(Schedule!Z$87:Z$291,Schedule!$K$87:$K$291,Embank,Schedule!Y$87:Y$291,N$16,Schedule!X$87:X$291,M20,Schedule!$G$87:$G$291,Schedule!$F$10,Schedule!$I$87:$I$291,"")+SUMIFS(Schedule!Z$87:Z$291,Schedule!$K$87:$K$291,Embank,Schedule!Y$87:Y$291,N$16,Schedule!X$87:X$291,M20,Schedule!$G$87:$G$291,Schedule!$F$10,Schedule!$I$87:$I$291,"I"))+(SUMIFS(Schedule!Z$87:Z$291,Schedule!$K$87:$K$291,Embank,Schedule!Y$87:Y$291,N$16,Schedule!X$87:X$291,M20,Schedule!$G$87:$G$291,Schedule!$F$11,Schedule!$I$87:$I$291,"")+SUMIFS(Schedule!Z$87:Z$291,Schedule!$K$87:$K$291,Embank,Schedule!Y$87:Y$291,N$16,Schedule!X$87:X$291,M20,Schedule!$G$87:$G$291,Schedule!$F$11,Schedule!$I$87:$I$291,"I"))+(SUMIFS(Schedule!Z$87:Z$291,Schedule!$K$87:$K$291,Embank,Schedule!Y$87:Y$291,N$16,Schedule!X$87:X$291,M20,Schedule!$G$87:$G$291,Schedule!$F$8,Schedule!$I$87:$I$291,"")+SUMIFS(Schedule!Z$87:Z$291,Schedule!$K$87:$K$291,Embank,Schedule!Y$87:Y$291,N$16,Schedule!X$87:X$291,M20,Schedule!$G$87:$G$291,Schedule!$F$8,Schedule!$I$87:$I$291,"I"))))</f>
        <v>0</v>
      </c>
      <c r="P20" s="303">
        <v>5</v>
      </c>
      <c r="Q20" s="291"/>
      <c r="R20" s="292">
        <f>IF($C$3="",(SUMIFS(Schedule!AC$87:AC$291,Schedule!$K$87:$K$291,Embank,Schedule!AB$87:AB$291,Q$16,Schedule!AA$87:AA$291,P20,Schedule!$G$87:$G$291,Schedule!$F$9,Schedule!$I$87:$I$291,"")+SUMIFS(Schedule!AC$87:AC$291,Schedule!$K$87:$K$291,Embank,Schedule!AB$87:AB$291,Q$16,Schedule!AA$87:AA$291,P20,Schedule!$G$87:$G$291,Schedule!$F$9,Schedule!$I$87:$I$291,"I"))+(SUMIFS(Schedule!AC$87:AC$291,Schedule!$K$87:$K$291,Embank,Schedule!AB$87:AB$291,Q$16,Schedule!AA$87:AA$291,P20,Schedule!$G$87:$G$291,Schedule!$F$10,Schedule!$I$87:$I$291,"")+SUMIFS(Schedule!AC$87:AC$291,Schedule!$K$87:$K$291,Embank,Schedule!AB$87:AB$291,Q$16,Schedule!AA$87:AA$291,P20,Schedule!$G$87:$G$291,Schedule!$F$10,Schedule!$I$87:$I$291,"I"))+(SUMIFS(Schedule!AC$87:AC$291,Schedule!$K$87:$K$291,Embank,Schedule!AB$87:AB$291,Q$16,Schedule!AA$87:AA$291,P20,Schedule!$G$87:$G$291,Schedule!$F$11,Schedule!$I$87:$I$291,"")+SUMIFS(Schedule!AC$87:AC$291,Schedule!$K$87:$K$291,Embank,Schedule!AB$87:AB$291,Q$16,Schedule!AA$87:AA$291,P20,Schedule!$G$87:$G$291,Schedule!$F$11,Schedule!$I$87:$I$291,"I")),IF($C$3='Sum Res'!$S$5,(SUMIFS(Schedule!AC$87:AC$291,Schedule!$K$87:$K$291,Embank,Schedule!AB$87:AB$291,Q$16,Schedule!AA$87:AA$291,P20,Schedule!$G$87:$G$291,Schedule!$F$9,Schedule!$I$87:$I$291,"")+SUMIFS(Schedule!AC$87:AC$291,Schedule!$K$87:$K$291,Embank,Schedule!AB$87:AB$291,Q$16,Schedule!AA$87:AA$291,P20,Schedule!$G$87:$G$291,Schedule!$F$9,Schedule!$I$87:$I$291,"I"))+(SUMIFS(Schedule!AC$87:AC$291,Schedule!$K$87:$K$291,Embank,Schedule!AB$87:AB$291,Q$16,Schedule!AA$87:AA$291,P20,Schedule!$G$87:$G$291,Schedule!$F$10,Schedule!$I$87:$I$291,"")+SUMIFS(Schedule!AC$87:AC$291,Schedule!$K$87:$K$291,Embank,Schedule!AB$87:AB$291,Q$16,Schedule!AA$87:AA$291,P20,Schedule!$G$87:$G$291,Schedule!$F$10,Schedule!$I$87:$I$291,"I"))+(SUMIFS(Schedule!AC$87:AC$291,Schedule!$K$87:$K$291,Embank,Schedule!AB$87:AB$291,Q$16,Schedule!AA$87:AA$291,P20,Schedule!$G$87:$G$291,Schedule!$F$11,Schedule!$I$87:$I$291,"")+SUMIFS(Schedule!AC$87:AC$291,Schedule!$K$87:$K$291,Embank,Schedule!AB$87:AB$291,Q$16,Schedule!AA$87:AA$291,P20,Schedule!$G$87:$G$291,Schedule!$F$11,Schedule!$I$87:$I$291,"I")),(SUMIFS(Schedule!AC$87:AC$291,Schedule!$K$87:$K$291,Embank,Schedule!AB$87:AB$291,Q$16,Schedule!AA$87:AA$291,P20,Schedule!$G$87:$G$291,Schedule!$F$9,Schedule!$I$87:$I$291,"")+SUMIFS(Schedule!AC$87:AC$291,Schedule!$K$87:$K$291,Embank,Schedule!AB$87:AB$291,Q$16,Schedule!AA$87:AA$291,P20,Schedule!$G$87:$G$291,Schedule!$F$9,Schedule!$I$87:$I$291,"I"))+(SUMIFS(Schedule!AC$87:AC$291,Schedule!$K$87:$K$291,Embank,Schedule!AB$87:AB$291,Q$16,Schedule!AA$87:AA$291,P20,Schedule!$G$87:$G$291,Schedule!$F$10,Schedule!$I$87:$I$291,"")+SUMIFS(Schedule!AC$87:AC$291,Schedule!$K$87:$K$291,Embank,Schedule!AB$87:AB$291,Q$16,Schedule!AA$87:AA$291,P20,Schedule!$G$87:$G$291,Schedule!$F$10,Schedule!$I$87:$I$291,"I"))+(SUMIFS(Schedule!AC$87:AC$291,Schedule!$K$87:$K$291,Embank,Schedule!AB$87:AB$291,Q$16,Schedule!AA$87:AA$291,P20,Schedule!$G$87:$G$291,Schedule!$F$11,Schedule!$I$87:$I$291,"")+SUMIFS(Schedule!AC$87:AC$291,Schedule!$K$87:$K$291,Embank,Schedule!AB$87:AB$291,Q$16,Schedule!AA$87:AA$291,P20,Schedule!$G$87:$G$291,Schedule!$F$11,Schedule!$I$87:$I$291,"I"))+(SUMIFS(Schedule!AC$87:AC$291,Schedule!$K$87:$K$291,Embank,Schedule!AB$87:AB$291,Q$16,Schedule!AA$87:AA$291,P20,Schedule!$G$87:$G$291,Schedule!$F$8,Schedule!$I$87:$I$291,"")+SUMIFS(Schedule!AC$87:AC$291,Schedule!$K$87:$K$291,Embank,Schedule!AB$87:AB$291,Q$16,Schedule!AA$87:AA$291,P20,Schedule!$G$87:$G$291,Schedule!$F$8,Schedule!$I$87:$I$291,"I"))))</f>
        <v>0</v>
      </c>
      <c r="S20" s="303">
        <v>5</v>
      </c>
      <c r="T20" s="291"/>
      <c r="U20" s="292">
        <f>IF($C$3="",(SUMIFS(Schedule!AF$87:AF$291,Schedule!$K$87:$K$291,Embank,Schedule!AE$87:AE$291,T$16,Schedule!AD$87:AD$291,S20,Schedule!$G$87:$G$291,Schedule!$F$9,Schedule!$I$87:$I$291,"")+SUMIFS(Schedule!AF$87:AF$291,Schedule!$K$87:$K$291,Embank,Schedule!AE$87:AE$291,T$16,Schedule!AD$87:AD$291,S20,Schedule!$G$87:$G$291,Schedule!$F$9,Schedule!$I$87:$I$291,"I"))+(SUMIFS(Schedule!AF$87:AF$291,Schedule!$K$87:$K$291,Embank,Schedule!AE$87:AE$291,T$16,Schedule!AD$87:AD$291,S20,Schedule!$G$87:$G$291,Schedule!$F$10,Schedule!$I$87:$I$291,"")+SUMIFS(Schedule!AF$87:AF$291,Schedule!$K$87:$K$291,Embank,Schedule!AE$87:AE$291,T$16,Schedule!AD$87:AD$291,S20,Schedule!$G$87:$G$291,Schedule!$F$10,Schedule!$I$87:$I$291,"I"))+(SUMIFS(Schedule!AF$87:AF$291,Schedule!$K$87:$K$291,Embank,Schedule!AE$87:AE$291,T$16,Schedule!AD$87:AD$291,S20,Schedule!$G$87:$G$291,Schedule!$F$11,Schedule!$I$87:$I$291,"")+SUMIFS(Schedule!AF$87:AF$291,Schedule!$K$87:$K$291,Embank,Schedule!AE$87:AE$291,T$16,Schedule!AD$87:AD$291,S20,Schedule!$G$87:$G$291,Schedule!$F$11,Schedule!$I$87:$I$291,"I")),IF($C$3='Sum Res'!$S$5,(SUMIFS(Schedule!AF$87:AF$291,Schedule!$K$87:$K$291,Embank,Schedule!AE$87:AE$291,T$16,Schedule!AD$87:AD$291,S20,Schedule!$G$87:$G$291,Schedule!$F$9,Schedule!$I$87:$I$291,"")+SUMIFS(Schedule!AF$87:AF$291,Schedule!$K$87:$K$291,Embank,Schedule!AE$87:AE$291,T$16,Schedule!AD$87:AD$291,S20,Schedule!$G$87:$G$291,Schedule!$F$9,Schedule!$I$87:$I$291,"I"))+(SUMIFS(Schedule!AF$87:AF$291,Schedule!$K$87:$K$291,Embank,Schedule!AE$87:AE$291,T$16,Schedule!AD$87:AD$291,S20,Schedule!$G$87:$G$291,Schedule!$F$10,Schedule!$I$87:$I$291,"")+SUMIFS(Schedule!AF$87:AF$291,Schedule!$K$87:$K$291,Embank,Schedule!AE$87:AE$291,T$16,Schedule!AD$87:AD$291,S20,Schedule!$G$87:$G$291,Schedule!$F$10,Schedule!$I$87:$I$291,"I"))+(SUMIFS(Schedule!AF$87:AF$291,Schedule!$K$87:$K$291,Embank,Schedule!AE$87:AE$291,T$16,Schedule!AD$87:AD$291,S20,Schedule!$G$87:$G$291,Schedule!$F$11,Schedule!$I$87:$I$291,"")+SUMIFS(Schedule!AF$87:AF$291,Schedule!$K$87:$K$291,Embank,Schedule!AE$87:AE$291,T$16,Schedule!AD$87:AD$291,S20,Schedule!$G$87:$G$291,Schedule!$F$11,Schedule!$I$87:$I$291,"I")),(SUMIFS(Schedule!AF$87:AF$291,Schedule!$K$87:$K$291,Embank,Schedule!AE$87:AE$291,T$16,Schedule!AD$87:AD$291,S20,Schedule!$G$87:$G$291,Schedule!$F$9,Schedule!$I$87:$I$291,"")+SUMIFS(Schedule!AF$87:AF$291,Schedule!$K$87:$K$291,Embank,Schedule!AE$87:AE$291,T$16,Schedule!AD$87:AD$291,S20,Schedule!$G$87:$G$291,Schedule!$F$9,Schedule!$I$87:$I$291,"I"))+(SUMIFS(Schedule!AF$87:AF$291,Schedule!$K$87:$K$291,Embank,Schedule!AE$87:AE$291,T$16,Schedule!AD$87:AD$291,S20,Schedule!$G$87:$G$291,Schedule!$F$10,Schedule!$I$87:$I$291,"")+SUMIFS(Schedule!AF$87:AF$291,Schedule!$K$87:$K$291,Embank,Schedule!AE$87:AE$291,T$16,Schedule!AD$87:AD$291,S20,Schedule!$G$87:$G$291,Schedule!$F$10,Schedule!$I$87:$I$291,"I"))+(SUMIFS(Schedule!AF$87:AF$291,Schedule!$K$87:$K$291,Embank,Schedule!AE$87:AE$291,T$16,Schedule!AD$87:AD$291,S20,Schedule!$G$87:$G$291,Schedule!$F$11,Schedule!$I$87:$I$291,"")+SUMIFS(Schedule!AF$87:AF$291,Schedule!$K$87:$K$291,Embank,Schedule!AE$87:AE$291,T$16,Schedule!AD$87:AD$291,S20,Schedule!$G$87:$G$291,Schedule!$F$11,Schedule!$I$87:$I$291,"I"))+(SUMIFS(Schedule!AF$87:AF$291,Schedule!$K$87:$K$291,Embank,Schedule!AE$87:AE$291,T$16,Schedule!AD$87:AD$291,S20,Schedule!$G$87:$G$291,Schedule!$F$8,Schedule!$I$87:$I$291,"")+SUMIFS(Schedule!AF$87:AF$291,Schedule!$K$87:$K$291,Embank,Schedule!AE$87:AE$291,T$16,Schedule!AD$87:AD$291,S20,Schedule!$G$87:$G$291,Schedule!$F$8,Schedule!$I$87:$I$291,"I"))))</f>
        <v>0</v>
      </c>
      <c r="V20" s="303">
        <v>5</v>
      </c>
      <c r="W20" s="291"/>
      <c r="X20" s="292">
        <f>IF($C$3="",(SUMIFS(Schedule!AI$87:AI$291,Schedule!$K$87:$K$291,Embank,Schedule!AH$87:AH$291,W$16,Schedule!AG$87:AG$291,V20,Schedule!$G$87:$G$291,Schedule!$F$9,Schedule!$I$87:$I$291,"")+SUMIFS(Schedule!AI$87:AI$291,Schedule!$K$87:$K$291,Embank,Schedule!AH$87:AH$291,W$16,Schedule!AG$87:AG$291,V20,Schedule!$G$87:$G$291,Schedule!$F$9,Schedule!$I$87:$I$291,"I"))+(SUMIFS(Schedule!AI$87:AI$291,Schedule!$K$87:$K$291,Embank,Schedule!AH$87:AH$291,W$16,Schedule!AG$87:AG$291,V20,Schedule!$G$87:$G$291,Schedule!$F$10,Schedule!$I$87:$I$291,"")+SUMIFS(Schedule!AI$87:AI$291,Schedule!$K$87:$K$291,Embank,Schedule!AH$87:AH$291,W$16,Schedule!AG$87:AG$291,V20,Schedule!$G$87:$G$291,Schedule!$F$10,Schedule!$I$87:$I$291,"I"))+(SUMIFS(Schedule!AI$87:AI$291,Schedule!$K$87:$K$291,Embank,Schedule!AH$87:AH$291,W$16,Schedule!AG$87:AG$291,V20,Schedule!$G$87:$G$291,Schedule!$F$11,Schedule!$I$87:$I$291,"")+SUMIFS(Schedule!AI$87:AI$291,Schedule!$K$87:$K$291,Embank,Schedule!AH$87:AH$291,W$16,Schedule!AG$87:AG$291,V20,Schedule!$G$87:$G$291,Schedule!$F$11,Schedule!$I$87:$I$291,"I")),IF($C$3='Sum Res'!$S$5,(SUMIFS(Schedule!AI$87:AI$291,Schedule!$K$87:$K$291,Embank,Schedule!AH$87:AH$291,W$16,Schedule!AG$87:AG$291,V20,Schedule!$G$87:$G$291,Schedule!$F$9,Schedule!$I$87:$I$291,"")+SUMIFS(Schedule!AI$87:AI$291,Schedule!$K$87:$K$291,Embank,Schedule!AH$87:AH$291,W$16,Schedule!AG$87:AG$291,V20,Schedule!$G$87:$G$291,Schedule!$F$9,Schedule!$I$87:$I$291,"I"))+(SUMIFS(Schedule!AI$87:AI$291,Schedule!$K$87:$K$291,Embank,Schedule!AH$87:AH$291,W$16,Schedule!AG$87:AG$291,V20,Schedule!$G$87:$G$291,Schedule!$F$10,Schedule!$I$87:$I$291,"")+SUMIFS(Schedule!AI$87:AI$291,Schedule!$K$87:$K$291,Embank,Schedule!AH$87:AH$291,W$16,Schedule!AG$87:AG$291,V20,Schedule!$G$87:$G$291,Schedule!$F$10,Schedule!$I$87:$I$291,"I"))+(SUMIFS(Schedule!AI$87:AI$291,Schedule!$K$87:$K$291,Embank,Schedule!AH$87:AH$291,W$16,Schedule!AG$87:AG$291,V20,Schedule!$G$87:$G$291,Schedule!$F$11,Schedule!$I$87:$I$291,"")+SUMIFS(Schedule!AI$87:AI$291,Schedule!$K$87:$K$291,Embank,Schedule!AH$87:AH$291,W$16,Schedule!AG$87:AG$291,V20,Schedule!$G$87:$G$291,Schedule!$F$11,Schedule!$I$87:$I$291,"I")),(SUMIFS(Schedule!AI$87:AI$291,Schedule!$K$87:$K$291,Embank,Schedule!AH$87:AH$291,W$16,Schedule!AG$87:AG$291,V20,Schedule!$G$87:$G$291,Schedule!$F$9,Schedule!$I$87:$I$291,"")+SUMIFS(Schedule!AI$87:AI$291,Schedule!$K$87:$K$291,Embank,Schedule!AH$87:AH$291,W$16,Schedule!AG$87:AG$291,V20,Schedule!$G$87:$G$291,Schedule!$F$9,Schedule!$I$87:$I$291,"I"))+(SUMIFS(Schedule!AI$87:AI$291,Schedule!$K$87:$K$291,Embank,Schedule!AH$87:AH$291,W$16,Schedule!AG$87:AG$291,V20,Schedule!$G$87:$G$291,Schedule!$F$10,Schedule!$I$87:$I$291,"")+SUMIFS(Schedule!AI$87:AI$291,Schedule!$K$87:$K$291,Embank,Schedule!AH$87:AH$291,W$16,Schedule!AG$87:AG$291,V20,Schedule!$G$87:$G$291,Schedule!$F$10,Schedule!$I$87:$I$291,"I"))+(SUMIFS(Schedule!AI$87:AI$291,Schedule!$K$87:$K$291,Embank,Schedule!AH$87:AH$291,W$16,Schedule!AG$87:AG$291,V20,Schedule!$G$87:$G$291,Schedule!$F$11,Schedule!$I$87:$I$291,"")+SUMIFS(Schedule!AI$87:AI$291,Schedule!$K$87:$K$291,Embank,Schedule!AH$87:AH$291,W$16,Schedule!AG$87:AG$291,V20,Schedule!$G$87:$G$291,Schedule!$F$11,Schedule!$I$87:$I$291,"I"))+(SUMIFS(Schedule!AI$87:AI$291,Schedule!$K$87:$K$291,Embank,Schedule!AH$87:AH$291,W$16,Schedule!AG$87:AG$291,V20,Schedule!$G$87:$G$291,Schedule!$F$8,Schedule!$I$87:$I$291,"")+SUMIFS(Schedule!AI$87:AI$291,Schedule!$K$87:$K$291,Embank,Schedule!AH$87:AH$291,W$16,Schedule!AG$87:AG$291,V20,Schedule!$G$87:$G$291,Schedule!$F$8,Schedule!$I$87:$I$291,"I"))))</f>
        <v>0</v>
      </c>
      <c r="Y20" s="303">
        <v>5</v>
      </c>
      <c r="Z20" s="291"/>
      <c r="AA20" s="292">
        <f>IF($C$3="",(SUMIFS(Schedule!AL$87:AL$291,Schedule!$K$87:$K$291,Embank,Schedule!AK$87:AK$291,Z$16,Schedule!AJ$87:AJ$291,Y20,Schedule!$G$87:$G$291,Schedule!$F$9,Schedule!$I$87:$I$291,"")+SUMIFS(Schedule!AL$87:AL$291,Schedule!$K$87:$K$291,Embank,Schedule!AK$87:AK$291,Z$16,Schedule!AJ$87:AJ$291,Y20,Schedule!$G$87:$G$291,Schedule!$F$9,Schedule!$I$87:$I$291,"I"))+(SUMIFS(Schedule!AL$87:AL$291,Schedule!$K$87:$K$291,Embank,Schedule!AK$87:AK$291,Z$16,Schedule!AJ$87:AJ$291,Y20,Schedule!$G$87:$G$291,Schedule!$F$10,Schedule!$I$87:$I$291,"")+SUMIFS(Schedule!AL$87:AL$291,Schedule!$K$87:$K$291,Embank,Schedule!AK$87:AK$291,Z$16,Schedule!AJ$87:AJ$291,Y20,Schedule!$G$87:$G$291,Schedule!$F$10,Schedule!$I$87:$I$291,"I"))+(SUMIFS(Schedule!AL$87:AL$291,Schedule!$K$87:$K$291,Embank,Schedule!AK$87:AK$291,Z$16,Schedule!AJ$87:AJ$291,Y20,Schedule!$G$87:$G$291,Schedule!$F$11,Schedule!$I$87:$I$291,"")+SUMIFS(Schedule!AL$87:AL$291,Schedule!$K$87:$K$291,Embank,Schedule!AK$87:AK$291,Z$16,Schedule!AJ$87:AJ$291,Y20,Schedule!$G$87:$G$291,Schedule!$F$11,Schedule!$I$87:$I$291,"I")),IF($C$3='Sum Res'!$S$5,(SUMIFS(Schedule!AL$87:AL$291,Schedule!$K$87:$K$291,Embank,Schedule!AK$87:AK$291,Z$16,Schedule!AJ$87:AJ$291,Y20,Schedule!$G$87:$G$291,Schedule!$F$9,Schedule!$I$87:$I$291,"")+SUMIFS(Schedule!AL$87:AL$291,Schedule!$K$87:$K$291,Embank,Schedule!AK$87:AK$291,Z$16,Schedule!AJ$87:AJ$291,Y20,Schedule!$G$87:$G$291,Schedule!$F$9,Schedule!$I$87:$I$291,"I"))+(SUMIFS(Schedule!AL$87:AL$291,Schedule!$K$87:$K$291,Embank,Schedule!AK$87:AK$291,Z$16,Schedule!AJ$87:AJ$291,Y20,Schedule!$G$87:$G$291,Schedule!$F$10,Schedule!$I$87:$I$291,"")+SUMIFS(Schedule!AL$87:AL$291,Schedule!$K$87:$K$291,Embank,Schedule!AK$87:AK$291,Z$16,Schedule!AJ$87:AJ$291,Y20,Schedule!$G$87:$G$291,Schedule!$F$10,Schedule!$I$87:$I$291,"I"))+(SUMIFS(Schedule!AL$87:AL$291,Schedule!$K$87:$K$291,Embank,Schedule!AK$87:AK$291,Z$16,Schedule!AJ$87:AJ$291,Y20,Schedule!$G$87:$G$291,Schedule!$F$11,Schedule!$I$87:$I$291,"")+SUMIFS(Schedule!AL$87:AL$291,Schedule!$K$87:$K$291,Embank,Schedule!AK$87:AK$291,Z$16,Schedule!AJ$87:AJ$291,Y20,Schedule!$G$87:$G$291,Schedule!$F$11,Schedule!$I$87:$I$291,"I")),(SUMIFS(Schedule!AL$87:AL$291,Schedule!$K$87:$K$291,Embank,Schedule!AK$87:AK$291,Z$16,Schedule!AJ$87:AJ$291,Y20,Schedule!$G$87:$G$291,Schedule!$F$9,Schedule!$I$87:$I$291,"")+SUMIFS(Schedule!AL$87:AL$291,Schedule!$K$87:$K$291,Embank,Schedule!AK$87:AK$291,Z$16,Schedule!AJ$87:AJ$291,Y20,Schedule!$G$87:$G$291,Schedule!$F$9,Schedule!$I$87:$I$291,"I"))+(SUMIFS(Schedule!AL$87:AL$291,Schedule!$K$87:$K$291,Embank,Schedule!AK$87:AK$291,Z$16,Schedule!AJ$87:AJ$291,Y20,Schedule!$G$87:$G$291,Schedule!$F$10,Schedule!$I$87:$I$291,"")+SUMIFS(Schedule!AL$87:AL$291,Schedule!$K$87:$K$291,Embank,Schedule!AK$87:AK$291,Z$16,Schedule!AJ$87:AJ$291,Y20,Schedule!$G$87:$G$291,Schedule!$F$10,Schedule!$I$87:$I$291,"I"))+(SUMIFS(Schedule!AL$87:AL$291,Schedule!$K$87:$K$291,Embank,Schedule!AK$87:AK$291,Z$16,Schedule!AJ$87:AJ$291,Y20,Schedule!$G$87:$G$291,Schedule!$F$11,Schedule!$I$87:$I$291,"")+SUMIFS(Schedule!AL$87:AL$291,Schedule!$K$87:$K$291,Embank,Schedule!AK$87:AK$291,Z$16,Schedule!AJ$87:AJ$291,Y20,Schedule!$G$87:$G$291,Schedule!$F$11,Schedule!$I$87:$I$291,"I"))+(SUMIFS(Schedule!AL$87:AL$291,Schedule!$K$87:$K$291,Embank,Schedule!AK$87:AK$291,Z$16,Schedule!AJ$87:AJ$291,Y20,Schedule!$G$87:$G$291,Schedule!$F$8,Schedule!$I$87:$I$291,"")+SUMIFS(Schedule!AL$87:AL$291,Schedule!$K$87:$K$291,Embank,Schedule!AK$87:AK$291,Z$16,Schedule!AJ$87:AJ$291,Y20,Schedule!$G$87:$G$291,Schedule!$F$8,Schedule!$I$87:$I$291,"I"))))</f>
        <v>0</v>
      </c>
      <c r="AB20" s="303">
        <v>5</v>
      </c>
      <c r="AC20" s="291"/>
      <c r="AD20" s="292">
        <f>IF($C$3="",(SUMIFS(Schedule!AO$87:AO$291,Schedule!$K$87:$K$291,Embank,Schedule!AN$87:AN$291,AC$16,Schedule!AM$87:AM$291,AB20,Schedule!$G$87:$G$291,Schedule!$F$9,Schedule!$I$87:$I$291,"")+SUMIFS(Schedule!AO$87:AO$291,Schedule!$K$87:$K$291,Embank,Schedule!AN$87:AN$291,AC$16,Schedule!AM$87:AM$291,AB20,Schedule!$G$87:$G$291,Schedule!$F$9,Schedule!$I$87:$I$291,"I"))+(SUMIFS(Schedule!AO$87:AO$291,Schedule!$K$87:$K$291,Embank,Schedule!AN$87:AN$291,AC$16,Schedule!AM$87:AM$291,AB20,Schedule!$G$87:$G$291,Schedule!$F$10,Schedule!$I$87:$I$291,"")+SUMIFS(Schedule!AO$87:AO$291,Schedule!$K$87:$K$291,Embank,Schedule!AN$87:AN$291,AC$16,Schedule!AM$87:AM$291,AB20,Schedule!$G$87:$G$291,Schedule!$F$10,Schedule!$I$87:$I$291,"I"))+(SUMIFS(Schedule!AO$87:AO$291,Schedule!$K$87:$K$291,Embank,Schedule!AN$87:AN$291,AC$16,Schedule!AM$87:AM$291,AB20,Schedule!$G$87:$G$291,Schedule!$F$11,Schedule!$I$87:$I$291,"")+SUMIFS(Schedule!AO$87:AO$291,Schedule!$K$87:$K$291,Embank,Schedule!AN$87:AN$291,AC$16,Schedule!AM$87:AM$291,AB20,Schedule!$G$87:$G$291,Schedule!$F$11,Schedule!$I$87:$I$291,"I")),IF($C$3='Sum Res'!$S$5,(SUMIFS(Schedule!AO$87:AO$291,Schedule!$K$87:$K$291,Embank,Schedule!AN$87:AN$291,AC$16,Schedule!AM$87:AM$291,AB20,Schedule!$G$87:$G$291,Schedule!$F$9,Schedule!$I$87:$I$291,"")+SUMIFS(Schedule!AO$87:AO$291,Schedule!$K$87:$K$291,Embank,Schedule!AN$87:AN$291,AC$16,Schedule!AM$87:AM$291,AB20,Schedule!$G$87:$G$291,Schedule!$F$9,Schedule!$I$87:$I$291,"I"))+(SUMIFS(Schedule!AO$87:AO$291,Schedule!$K$87:$K$291,Embank,Schedule!AN$87:AN$291,AC$16,Schedule!AM$87:AM$291,AB20,Schedule!$G$87:$G$291,Schedule!$F$10,Schedule!$I$87:$I$291,"")+SUMIFS(Schedule!AO$87:AO$291,Schedule!$K$87:$K$291,Embank,Schedule!AN$87:AN$291,AC$16,Schedule!AM$87:AM$291,AB20,Schedule!$G$87:$G$291,Schedule!$F$10,Schedule!$I$87:$I$291,"I"))+(SUMIFS(Schedule!AO$87:AO$291,Schedule!$K$87:$K$291,Embank,Schedule!AN$87:AN$291,AC$16,Schedule!AM$87:AM$291,AB20,Schedule!$G$87:$G$291,Schedule!$F$11,Schedule!$I$87:$I$291,"")+SUMIFS(Schedule!AO$87:AO$291,Schedule!$K$87:$K$291,Embank,Schedule!AN$87:AN$291,AC$16,Schedule!AM$87:AM$291,AB20,Schedule!$G$87:$G$291,Schedule!$F$11,Schedule!$I$87:$I$291,"I")),(SUMIFS(Schedule!AO$87:AO$291,Schedule!$K$87:$K$291,Embank,Schedule!AN$87:AN$291,AC$16,Schedule!AM$87:AM$291,AB20,Schedule!$G$87:$G$291,Schedule!$F$9,Schedule!$I$87:$I$291,"")+SUMIFS(Schedule!AO$87:AO$291,Schedule!$K$87:$K$291,Embank,Schedule!AN$87:AN$291,AC$16,Schedule!AM$87:AM$291,AB20,Schedule!$G$87:$G$291,Schedule!$F$9,Schedule!$I$87:$I$291,"I"))+(SUMIFS(Schedule!AO$87:AO$291,Schedule!$K$87:$K$291,Embank,Schedule!AN$87:AN$291,AC$16,Schedule!AM$87:AM$291,AB20,Schedule!$G$87:$G$291,Schedule!$F$10,Schedule!$I$87:$I$291,"")+SUMIFS(Schedule!AO$87:AO$291,Schedule!$K$87:$K$291,Embank,Schedule!AN$87:AN$291,AC$16,Schedule!AM$87:AM$291,AB20,Schedule!$G$87:$G$291,Schedule!$F$10,Schedule!$I$87:$I$291,"I"))+(SUMIFS(Schedule!AO$87:AO$291,Schedule!$K$87:$K$291,Embank,Schedule!AN$87:AN$291,AC$16,Schedule!AM$87:AM$291,AB20,Schedule!$G$87:$G$291,Schedule!$F$11,Schedule!$I$87:$I$291,"")+SUMIFS(Schedule!AO$87:AO$291,Schedule!$K$87:$K$291,Embank,Schedule!AN$87:AN$291,AC$16,Schedule!AM$87:AM$291,AB20,Schedule!$G$87:$G$291,Schedule!$F$11,Schedule!$I$87:$I$291,"I"))+(SUMIFS(Schedule!AO$87:AO$291,Schedule!$K$87:$K$291,Embank,Schedule!AN$87:AN$291,AC$16,Schedule!AM$87:AM$291,AB20,Schedule!$G$87:$G$291,Schedule!$F$8,Schedule!$I$87:$I$291,"")+SUMIFS(Schedule!AO$87:AO$291,Schedule!$K$87:$K$291,Embank,Schedule!AN$87:AN$291,AC$16,Schedule!AM$87:AM$291,AB20,Schedule!$G$87:$G$291,Schedule!$F$8,Schedule!$I$87:$I$291,"I"))))</f>
        <v>0</v>
      </c>
      <c r="AE20" s="293">
        <f>AD20+AA20+X20+U20+R20+O20+L20+I20+F20</f>
        <v>0</v>
      </c>
      <c r="AF20" s="288">
        <f t="shared" si="3"/>
        <v>0</v>
      </c>
    </row>
    <row r="21" spans="2:32" ht="15.75" thickBot="1" x14ac:dyDescent="0.3">
      <c r="B21" s="580"/>
      <c r="C21" s="304" t="s">
        <v>17</v>
      </c>
      <c r="D21" s="305"/>
      <c r="E21" s="296"/>
      <c r="F21" s="297">
        <f>SUM(F16:F20)</f>
        <v>0</v>
      </c>
      <c r="G21" s="305"/>
      <c r="H21" s="296"/>
      <c r="I21" s="297">
        <f>SUM(I16:I20)</f>
        <v>0</v>
      </c>
      <c r="J21" s="305"/>
      <c r="K21" s="296"/>
      <c r="L21" s="297">
        <f>SUM(L16:L20)</f>
        <v>0</v>
      </c>
      <c r="M21" s="305"/>
      <c r="N21" s="296"/>
      <c r="O21" s="297">
        <f>SUM(O16:O20)</f>
        <v>0</v>
      </c>
      <c r="P21" s="305"/>
      <c r="Q21" s="296"/>
      <c r="R21" s="297">
        <f>SUM(R16:R20)</f>
        <v>0</v>
      </c>
      <c r="S21" s="305"/>
      <c r="T21" s="296"/>
      <c r="U21" s="297">
        <f>SUM(U16:U20)</f>
        <v>0</v>
      </c>
      <c r="V21" s="305"/>
      <c r="W21" s="296"/>
      <c r="X21" s="297">
        <f>SUM(X16:X20)</f>
        <v>0</v>
      </c>
      <c r="Y21" s="305"/>
      <c r="Z21" s="296"/>
      <c r="AA21" s="297">
        <f>SUM(AA16:AA20)</f>
        <v>0</v>
      </c>
      <c r="AB21" s="305"/>
      <c r="AC21" s="296"/>
      <c r="AD21" s="297">
        <f>SUM(AD16:AD20)</f>
        <v>0</v>
      </c>
      <c r="AE21" s="297">
        <f>AD21+AA21+X21+U21+R21+O21+L21+I21+F21</f>
        <v>0</v>
      </c>
      <c r="AF21" s="298">
        <f t="shared" si="3"/>
        <v>0</v>
      </c>
    </row>
    <row r="22" spans="2:32" ht="15" x14ac:dyDescent="0.2">
      <c r="B22" s="580"/>
      <c r="C22" s="582" t="s">
        <v>120</v>
      </c>
      <c r="D22" s="299">
        <v>1</v>
      </c>
      <c r="E22" s="274" t="s">
        <v>115</v>
      </c>
      <c r="F22" s="275">
        <f>IF($C$3="",(SUMIFS(Schedule!Q$87:Q$291,Schedule!$K$87:$K$291,Embank,Schedule!P$87:P$291,E$22,Schedule!O$87:O$291,D22,Schedule!$G$87:$G$291,Schedule!$F$9,Schedule!$I$87:$I$291,"")+SUMIFS(Schedule!Q$87:Q$291,Schedule!$K$87:$K$291,Embank,Schedule!P$87:P$291,E$22,Schedule!O$87:O$291,D22,Schedule!$G$87:$G$291,Schedule!$F$9,Schedule!$I$87:$I$291,"I"))+(SUMIFS(Schedule!Q$87:Q$291,Schedule!$K$87:$K$291,Embank,Schedule!P$87:P$291,E$22,Schedule!O$87:O$291,D22,Schedule!$G$87:$G$291,Schedule!$F$10,Schedule!$I$87:$I$291,"")+SUMIFS(Schedule!Q$87:Q$291,Schedule!$K$87:$K$291,Embank,Schedule!P$87:P$291,E$22,Schedule!O$87:O$291,D22,Schedule!$G$87:$G$291,Schedule!$F$10,Schedule!$I$87:$I$291,"I"))+(SUMIFS(Schedule!Q$87:Q$291,Schedule!$K$87:$K$291,Embank,Schedule!P$87:P$291,E$22,Schedule!O$87:O$291,D22,Schedule!$G$87:$G$291,Schedule!$F$11,Schedule!$I$87:$I$291,"")+SUMIFS(Schedule!Q$87:Q$291,Schedule!$K$87:$K$291,Embank,Schedule!P$87:P$291,E$22,Schedule!O$87:O$291,D22,Schedule!$G$87:$G$291,Schedule!$F$11,Schedule!$I$87:$I$291,"I")),IF($C$3='Sum Res'!$S$5,(SUMIFS(Schedule!Q$87:Q$291,Schedule!$K$87:$K$291,Embank,Schedule!P$87:P$291,E$22,Schedule!O$87:O$291,D22,Schedule!$G$87:$G$291,Schedule!$F$9,Schedule!$I$87:$I$291,"")+SUMIFS(Schedule!Q$87:Q$291,Schedule!$K$87:$K$291,Embank,Schedule!P$87:P$291,E$22,Schedule!O$87:O$291,D22,Schedule!$G$87:$G$291,Schedule!$F$9,Schedule!$I$87:$I$291,"I"))+(SUMIFS(Schedule!Q$87:Q$291,Schedule!$K$87:$K$291,Embank,Schedule!P$87:P$291,E$22,Schedule!O$87:O$291,D22,Schedule!$G$87:$G$291,Schedule!$F$10,Schedule!$I$87:$I$291,"")+SUMIFS(Schedule!Q$87:Q$291,Schedule!$K$87:$K$291,Embank,Schedule!P$87:P$291,E$22,Schedule!O$87:O$291,D22,Schedule!$G$87:$G$291,Schedule!$F$10,Schedule!$I$87:$I$291,"I"))+(SUMIFS(Schedule!Q$87:Q$291,Schedule!$K$87:$K$291,Embank,Schedule!P$87:P$291,E$22,Schedule!O$87:O$291,D22,Schedule!$G$87:$G$291,Schedule!$F$11,Schedule!$I$87:$I$291,"")+SUMIFS(Schedule!Q$87:Q$291,Schedule!$K$87:$K$291,Embank,Schedule!P$87:P$291,E$22,Schedule!O$87:O$291,D22,Schedule!$G$87:$G$291,Schedule!$F$11,Schedule!$I$87:$I$291,"I")),(SUMIFS(Schedule!Q$87:Q$291,Schedule!$K$87:$K$291,Embank,Schedule!P$87:P$291,E$22,Schedule!O$87:O$291,D22,Schedule!$G$87:$G$291,Schedule!$F$9,Schedule!$I$87:$I$291,"")+SUMIFS(Schedule!Q$87:Q$291,Schedule!$K$87:$K$291,Embank,Schedule!P$87:P$291,E$22,Schedule!O$87:O$291,D22,Schedule!$G$87:$G$291,Schedule!$F$9,Schedule!$I$87:$I$291,"I"))+(SUMIFS(Schedule!Q$87:Q$291,Schedule!$K$87:$K$291,Embank,Schedule!P$87:P$291,E$22,Schedule!O$87:O$291,D22,Schedule!$G$87:$G$291,Schedule!$F$10,Schedule!$I$87:$I$291,"")+SUMIFS(Schedule!Q$87:Q$291,Schedule!$K$87:$K$291,Embank,Schedule!P$87:P$291,E$22,Schedule!O$87:O$291,D22,Schedule!$G$87:$G$291,Schedule!$F$10,Schedule!$I$87:$I$291,"I"))+(SUMIFS(Schedule!Q$87:Q$291,Schedule!$K$87:$K$291,Embank,Schedule!P$87:P$291,E$22,Schedule!O$87:O$291,D22,Schedule!$G$87:$G$291,Schedule!$F$11,Schedule!$I$87:$I$291,"")+SUMIFS(Schedule!Q$87:Q$291,Schedule!$K$87:$K$291,Embank,Schedule!P$87:P$291,E$22,Schedule!O$87:O$291,D22,Schedule!$G$87:$G$291,Schedule!$F$11,Schedule!$I$87:$I$291,"I"))+(SUMIFS(Schedule!Q$87:Q$291,Schedule!$K$87:$K$291,Embank,Schedule!P$87:P$291,E$22,Schedule!O$87:O$291,D22,Schedule!$G$87:$G$291,Schedule!$F$8,Schedule!$I$87:$I$291,"")+SUMIFS(Schedule!Q$87:Q$291,Schedule!$K$87:$K$291,Embank,Schedule!P$87:P$291,E$22,Schedule!O$87:O$291,D22,Schedule!$G$87:$G$291,Schedule!$F$8,Schedule!$I$87:$I$291,"I"))))</f>
        <v>0</v>
      </c>
      <c r="G22" s="299">
        <v>1</v>
      </c>
      <c r="H22" s="274" t="s">
        <v>115</v>
      </c>
      <c r="I22" s="275">
        <f>IF($C$3="",(SUMIFS(Schedule!T$87:T$291,Schedule!$K$87:$K$291,Embank,Schedule!S$87:S$291,H$22,Schedule!R$87:R$291,G22,Schedule!$G$87:$G$291,Schedule!$F$9,Schedule!$I$87:$I$291,"")+SUMIFS(Schedule!T$87:T$291,Schedule!$K$87:$K$291,Embank,Schedule!S$87:S$291,H$22,Schedule!R$87:R$291,G22,Schedule!$G$87:$G$291,Schedule!$F$9,Schedule!$I$87:$I$291,"I"))+(SUMIFS(Schedule!T$87:T$291,Schedule!$K$87:$K$291,Embank,Schedule!S$87:S$291,H$22,Schedule!R$87:R$291,G22,Schedule!$G$87:$G$291,Schedule!$F$10,Schedule!$I$87:$I$291,"")+SUMIFS(Schedule!T$87:T$291,Schedule!$K$87:$K$291,Embank,Schedule!S$87:S$291,H$22,Schedule!R$87:R$291,G22,Schedule!$G$87:$G$291,Schedule!$F$10,Schedule!$I$87:$I$291,"I"))+(SUMIFS(Schedule!T$87:T$291,Schedule!$K$87:$K$291,Embank,Schedule!S$87:S$291,H$22,Schedule!R$87:R$291,G22,Schedule!$G$87:$G$291,Schedule!$F$11,Schedule!$I$87:$I$291,"")+SUMIFS(Schedule!T$87:T$291,Schedule!$K$87:$K$291,Embank,Schedule!S$87:S$291,H$22,Schedule!R$87:R$291,G22,Schedule!$G$87:$G$291,Schedule!$F$11,Schedule!$I$87:$I$291,"I")),IF($C$3='Sum Res'!$S$5,(SUMIFS(Schedule!T$87:T$291,Schedule!$K$87:$K$291,Embank,Schedule!S$87:S$291,H$22,Schedule!R$87:R$291,G22,Schedule!$G$87:$G$291,Schedule!$F$9,Schedule!$I$87:$I$291,"")+SUMIFS(Schedule!T$87:T$291,Schedule!$K$87:$K$291,Embank,Schedule!S$87:S$291,H$22,Schedule!R$87:R$291,G22,Schedule!$G$87:$G$291,Schedule!$F$9,Schedule!$I$87:$I$291,"I"))+(SUMIFS(Schedule!T$87:T$291,Schedule!$K$87:$K$291,Embank,Schedule!S$87:S$291,H$22,Schedule!R$87:R$291,G22,Schedule!$G$87:$G$291,Schedule!$F$10,Schedule!$I$87:$I$291,"")+SUMIFS(Schedule!T$87:T$291,Schedule!$K$87:$K$291,Embank,Schedule!S$87:S$291,H$22,Schedule!R$87:R$291,G22,Schedule!$G$87:$G$291,Schedule!$F$10,Schedule!$I$87:$I$291,"I"))+(SUMIFS(Schedule!T$87:T$291,Schedule!$K$87:$K$291,Embank,Schedule!S$87:S$291,H$22,Schedule!R$87:R$291,G22,Schedule!$G$87:$G$291,Schedule!$F$11,Schedule!$I$87:$I$291,"")+SUMIFS(Schedule!T$87:T$291,Schedule!$K$87:$K$291,Embank,Schedule!S$87:S$291,H$22,Schedule!R$87:R$291,G22,Schedule!$G$87:$G$291,Schedule!$F$11,Schedule!$I$87:$I$291,"I")),(SUMIFS(Schedule!T$87:T$291,Schedule!$K$87:$K$291,Embank,Schedule!S$87:S$291,H$22,Schedule!R$87:R$291,G22,Schedule!$G$87:$G$291,Schedule!$F$9,Schedule!$I$87:$I$291,"")+SUMIFS(Schedule!T$87:T$291,Schedule!$K$87:$K$291,Embank,Schedule!S$87:S$291,H$22,Schedule!R$87:R$291,G22,Schedule!$G$87:$G$291,Schedule!$F$9,Schedule!$I$87:$I$291,"I"))+(SUMIFS(Schedule!T$87:T$291,Schedule!$K$87:$K$291,Embank,Schedule!S$87:S$291,H$22,Schedule!R$87:R$291,G22,Schedule!$G$87:$G$291,Schedule!$F$10,Schedule!$I$87:$I$291,"")+SUMIFS(Schedule!T$87:T$291,Schedule!$K$87:$K$291,Embank,Schedule!S$87:S$291,H$22,Schedule!R$87:R$291,G22,Schedule!$G$87:$G$291,Schedule!$F$10,Schedule!$I$87:$I$291,"I"))+(SUMIFS(Schedule!T$87:T$291,Schedule!$K$87:$K$291,Embank,Schedule!S$87:S$291,H$22,Schedule!R$87:R$291,G22,Schedule!$G$87:$G$291,Schedule!$F$11,Schedule!$I$87:$I$291,"")+SUMIFS(Schedule!T$87:T$291,Schedule!$K$87:$K$291,Embank,Schedule!S$87:S$291,H$22,Schedule!R$87:R$291,G22,Schedule!$G$87:$G$291,Schedule!$F$11,Schedule!$I$87:$I$291,"I"))+(SUMIFS(Schedule!T$87:T$291,Schedule!$K$87:$K$291,Embank,Schedule!S$87:S$291,H$22,Schedule!R$87:R$291,G22,Schedule!$G$87:$G$291,Schedule!$F$8,Schedule!$I$87:$I$291,"")+SUMIFS(Schedule!T$87:T$291,Schedule!$K$87:$K$291,Embank,Schedule!S$87:S$291,H$22,Schedule!R$87:R$291,G22,Schedule!$G$87:$G$291,Schedule!$F$8,Schedule!$I$87:$I$291,"I"))))</f>
        <v>0</v>
      </c>
      <c r="J22" s="299">
        <v>1</v>
      </c>
      <c r="K22" s="274" t="s">
        <v>115</v>
      </c>
      <c r="L22" s="275">
        <f>IF($C$3="",(SUMIFS(Schedule!W$87:W$291,Schedule!$K$87:$K$291,Embank,Schedule!V$87:V$291,K$22,Schedule!U$87:U$291,J22,Schedule!$G$87:$G$291,Schedule!$F$9,Schedule!$I$87:$I$291,"")+SUMIFS(Schedule!W$87:W$291,Schedule!$K$87:$K$291,Embank,Schedule!V$87:V$291,K$22,Schedule!U$87:U$291,J22,Schedule!$G$87:$G$291,Schedule!$F$9,Schedule!$I$87:$I$291,"I"))+(SUMIFS(Schedule!W$87:W$291,Schedule!$K$87:$K$291,Embank,Schedule!V$87:V$291,K$22,Schedule!U$87:U$291,J22,Schedule!$G$87:$G$291,Schedule!$F$10,Schedule!$I$87:$I$291,"")+SUMIFS(Schedule!W$87:W$291,Schedule!$K$87:$K$291,Embank,Schedule!V$87:V$291,K$22,Schedule!U$87:U$291,J22,Schedule!$G$87:$G$291,Schedule!$F$10,Schedule!$I$87:$I$291,"I"))+(SUMIFS(Schedule!W$87:W$291,Schedule!$K$87:$K$291,Embank,Schedule!V$87:V$291,K$22,Schedule!U$87:U$291,J22,Schedule!$G$87:$G$291,Schedule!$F$11,Schedule!$I$87:$I$291,"")+SUMIFS(Schedule!W$87:W$291,Schedule!$K$87:$K$291,Embank,Schedule!V$87:V$291,K$22,Schedule!U$87:U$291,J22,Schedule!$G$87:$G$291,Schedule!$F$11,Schedule!$I$87:$I$291,"I")),IF($C$3='Sum Res'!$S$5,(SUMIFS(Schedule!W$87:W$291,Schedule!$K$87:$K$291,Embank,Schedule!V$87:V$291,K$22,Schedule!U$87:U$291,J22,Schedule!$G$87:$G$291,Schedule!$F$9,Schedule!$I$87:$I$291,"")+SUMIFS(Schedule!W$87:W$291,Schedule!$K$87:$K$291,Embank,Schedule!V$87:V$291,K$22,Schedule!U$87:U$291,J22,Schedule!$G$87:$G$291,Schedule!$F$9,Schedule!$I$87:$I$291,"I"))+(SUMIFS(Schedule!W$87:W$291,Schedule!$K$87:$K$291,Embank,Schedule!V$87:V$291,K$22,Schedule!U$87:U$291,J22,Schedule!$G$87:$G$291,Schedule!$F$10,Schedule!$I$87:$I$291,"")+SUMIFS(Schedule!W$87:W$291,Schedule!$K$87:$K$291,Embank,Schedule!V$87:V$291,K$22,Schedule!U$87:U$291,J22,Schedule!$G$87:$G$291,Schedule!$F$10,Schedule!$I$87:$I$291,"I"))+(SUMIFS(Schedule!W$87:W$291,Schedule!$K$87:$K$291,Embank,Schedule!V$87:V$291,K$22,Schedule!U$87:U$291,J22,Schedule!$G$87:$G$291,Schedule!$F$11,Schedule!$I$87:$I$291,"")+SUMIFS(Schedule!W$87:W$291,Schedule!$K$87:$K$291,Embank,Schedule!V$87:V$291,K$22,Schedule!U$87:U$291,J22,Schedule!$G$87:$G$291,Schedule!$F$11,Schedule!$I$87:$I$291,"I")),(SUMIFS(Schedule!W$87:W$291,Schedule!$K$87:$K$291,Embank,Schedule!V$87:V$291,K$22,Schedule!U$87:U$291,J22,Schedule!$G$87:$G$291,Schedule!$F$9,Schedule!$I$87:$I$291,"")+SUMIFS(Schedule!W$87:W$291,Schedule!$K$87:$K$291,Embank,Schedule!V$87:V$291,K$22,Schedule!U$87:U$291,J22,Schedule!$G$87:$G$291,Schedule!$F$9,Schedule!$I$87:$I$291,"I"))+(SUMIFS(Schedule!W$87:W$291,Schedule!$K$87:$K$291,Embank,Schedule!V$87:V$291,K$22,Schedule!U$87:U$291,J22,Schedule!$G$87:$G$291,Schedule!$F$10,Schedule!$I$87:$I$291,"")+SUMIFS(Schedule!W$87:W$291,Schedule!$K$87:$K$291,Embank,Schedule!V$87:V$291,K$22,Schedule!U$87:U$291,J22,Schedule!$G$87:$G$291,Schedule!$F$10,Schedule!$I$87:$I$291,"I"))+(SUMIFS(Schedule!W$87:W$291,Schedule!$K$87:$K$291,Embank,Schedule!V$87:V$291,K$22,Schedule!U$87:U$291,J22,Schedule!$G$87:$G$291,Schedule!$F$11,Schedule!$I$87:$I$291,"")+SUMIFS(Schedule!W$87:W$291,Schedule!$K$87:$K$291,Embank,Schedule!V$87:V$291,K$22,Schedule!U$87:U$291,J22,Schedule!$G$87:$G$291,Schedule!$F$11,Schedule!$I$87:$I$291,"I"))+(SUMIFS(Schedule!W$87:W$291,Schedule!$K$87:$K$291,Embank,Schedule!V$87:V$291,K$22,Schedule!U$87:U$291,J22,Schedule!$G$87:$G$291,Schedule!$F$8,Schedule!$I$87:$I$291,"")+SUMIFS(Schedule!W$87:W$291,Schedule!$K$87:$K$291,Embank,Schedule!V$87:V$291,K$22,Schedule!U$87:U$291,J22,Schedule!$G$87:$G$291,Schedule!$F$8,Schedule!$I$87:$I$291,"I"))))</f>
        <v>0</v>
      </c>
      <c r="M22" s="299">
        <v>1</v>
      </c>
      <c r="N22" s="274" t="s">
        <v>115</v>
      </c>
      <c r="O22" s="275">
        <f>IF($C$3="",(SUMIFS(Schedule!Z$87:Z$291,Schedule!$K$87:$K$291,Embank,Schedule!Y$87:Y$291,N$22,Schedule!X$87:X$291,M22,Schedule!$G$87:$G$291,Schedule!$F$9,Schedule!$I$87:$I$291,"")+SUMIFS(Schedule!Z$87:Z$291,Schedule!$K$87:$K$291,Embank,Schedule!Y$87:Y$291,N$22,Schedule!X$87:X$291,M22,Schedule!$G$87:$G$291,Schedule!$F$9,Schedule!$I$87:$I$291,"I"))+(SUMIFS(Schedule!Z$87:Z$291,Schedule!$K$87:$K$291,Embank,Schedule!Y$87:Y$291,N$22,Schedule!X$87:X$291,M22,Schedule!$G$87:$G$291,Schedule!$F$10,Schedule!$I$87:$I$291,"")+SUMIFS(Schedule!Z$87:Z$291,Schedule!$K$87:$K$291,Embank,Schedule!Y$87:Y$291,N$22,Schedule!X$87:X$291,M22,Schedule!$G$87:$G$291,Schedule!$F$10,Schedule!$I$87:$I$291,"I"))+(SUMIFS(Schedule!Z$87:Z$291,Schedule!$K$87:$K$291,Embank,Schedule!Y$87:Y$291,N$22,Schedule!X$87:X$291,M22,Schedule!$G$87:$G$291,Schedule!$F$11,Schedule!$I$87:$I$291,"")+SUMIFS(Schedule!Z$87:Z$291,Schedule!$K$87:$K$291,Embank,Schedule!Y$87:Y$291,N$22,Schedule!X$87:X$291,M22,Schedule!$G$87:$G$291,Schedule!$F$11,Schedule!$I$87:$I$291,"I")),IF($C$3='Sum Res'!$S$5,(SUMIFS(Schedule!Z$87:Z$291,Schedule!$K$87:$K$291,Embank,Schedule!Y$87:Y$291,N$22,Schedule!X$87:X$291,M22,Schedule!$G$87:$G$291,Schedule!$F$9,Schedule!$I$87:$I$291,"")+SUMIFS(Schedule!Z$87:Z$291,Schedule!$K$87:$K$291,Embank,Schedule!Y$87:Y$291,N$22,Schedule!X$87:X$291,M22,Schedule!$G$87:$G$291,Schedule!$F$9,Schedule!$I$87:$I$291,"I"))+(SUMIFS(Schedule!Z$87:Z$291,Schedule!$K$87:$K$291,Embank,Schedule!Y$87:Y$291,N$22,Schedule!X$87:X$291,M22,Schedule!$G$87:$G$291,Schedule!$F$10,Schedule!$I$87:$I$291,"")+SUMIFS(Schedule!Z$87:Z$291,Schedule!$K$87:$K$291,Embank,Schedule!Y$87:Y$291,N$22,Schedule!X$87:X$291,M22,Schedule!$G$87:$G$291,Schedule!$F$10,Schedule!$I$87:$I$291,"I"))+(SUMIFS(Schedule!Z$87:Z$291,Schedule!$K$87:$K$291,Embank,Schedule!Y$87:Y$291,N$22,Schedule!X$87:X$291,M22,Schedule!$G$87:$G$291,Schedule!$F$11,Schedule!$I$87:$I$291,"")+SUMIFS(Schedule!Z$87:Z$291,Schedule!$K$87:$K$291,Embank,Schedule!Y$87:Y$291,N$22,Schedule!X$87:X$291,M22,Schedule!$G$87:$G$291,Schedule!$F$11,Schedule!$I$87:$I$291,"I")),(SUMIFS(Schedule!Z$87:Z$291,Schedule!$K$87:$K$291,Embank,Schedule!Y$87:Y$291,N$22,Schedule!X$87:X$291,M22,Schedule!$G$87:$G$291,Schedule!$F$9,Schedule!$I$87:$I$291,"")+SUMIFS(Schedule!Z$87:Z$291,Schedule!$K$87:$K$291,Embank,Schedule!Y$87:Y$291,N$22,Schedule!X$87:X$291,M22,Schedule!$G$87:$G$291,Schedule!$F$9,Schedule!$I$87:$I$291,"I"))+(SUMIFS(Schedule!Z$87:Z$291,Schedule!$K$87:$K$291,Embank,Schedule!Y$87:Y$291,N$22,Schedule!X$87:X$291,M22,Schedule!$G$87:$G$291,Schedule!$F$10,Schedule!$I$87:$I$291,"")+SUMIFS(Schedule!Z$87:Z$291,Schedule!$K$87:$K$291,Embank,Schedule!Y$87:Y$291,N$22,Schedule!X$87:X$291,M22,Schedule!$G$87:$G$291,Schedule!$F$10,Schedule!$I$87:$I$291,"I"))+(SUMIFS(Schedule!Z$87:Z$291,Schedule!$K$87:$K$291,Embank,Schedule!Y$87:Y$291,N$22,Schedule!X$87:X$291,M22,Schedule!$G$87:$G$291,Schedule!$F$11,Schedule!$I$87:$I$291,"")+SUMIFS(Schedule!Z$87:Z$291,Schedule!$K$87:$K$291,Embank,Schedule!Y$87:Y$291,N$22,Schedule!X$87:X$291,M22,Schedule!$G$87:$G$291,Schedule!$F$11,Schedule!$I$87:$I$291,"I"))+(SUMIFS(Schedule!Z$87:Z$291,Schedule!$K$87:$K$291,Embank,Schedule!Y$87:Y$291,N$22,Schedule!X$87:X$291,M22,Schedule!$G$87:$G$291,Schedule!$F$8,Schedule!$I$87:$I$291,"")+SUMIFS(Schedule!Z$87:Z$291,Schedule!$K$87:$K$291,Embank,Schedule!Y$87:Y$291,N$22,Schedule!X$87:X$291,M22,Schedule!$G$87:$G$291,Schedule!$F$8,Schedule!$I$87:$I$291,"I"))))</f>
        <v>0</v>
      </c>
      <c r="P22" s="299">
        <v>1</v>
      </c>
      <c r="Q22" s="274" t="s">
        <v>115</v>
      </c>
      <c r="R22" s="275">
        <f>IF($C$3="",(SUMIFS(Schedule!AC$87:AC$291,Schedule!$K$87:$K$291,Embank,Schedule!AB$87:AB$291,Q$22,Schedule!AA$87:AA$291,P22,Schedule!$G$87:$G$291,Schedule!$F$9,Schedule!$I$87:$I$291,"")+SUMIFS(Schedule!AC$87:AC$291,Schedule!$K$87:$K$291,Embank,Schedule!AB$87:AB$291,Q$22,Schedule!AA$87:AA$291,P22,Schedule!$G$87:$G$291,Schedule!$F$9,Schedule!$I$87:$I$291,"I"))+(SUMIFS(Schedule!AC$87:AC$291,Schedule!$K$87:$K$291,Embank,Schedule!AB$87:AB$291,Q$22,Schedule!AA$87:AA$291,P22,Schedule!$G$87:$G$291,Schedule!$F$10,Schedule!$I$87:$I$291,"")+SUMIFS(Schedule!AC$87:AC$291,Schedule!$K$87:$K$291,Embank,Schedule!AB$87:AB$291,Q$22,Schedule!AA$87:AA$291,P22,Schedule!$G$87:$G$291,Schedule!$F$10,Schedule!$I$87:$I$291,"I"))+(SUMIFS(Schedule!AC$87:AC$291,Schedule!$K$87:$K$291,Embank,Schedule!AB$87:AB$291,Q$22,Schedule!AA$87:AA$291,P22,Schedule!$G$87:$G$291,Schedule!$F$11,Schedule!$I$87:$I$291,"")+SUMIFS(Schedule!AC$87:AC$291,Schedule!$K$87:$K$291,Embank,Schedule!AB$87:AB$291,Q$22,Schedule!AA$87:AA$291,P22,Schedule!$G$87:$G$291,Schedule!$F$11,Schedule!$I$87:$I$291,"I")),IF($C$3='Sum Res'!$S$5,(SUMIFS(Schedule!AC$87:AC$291,Schedule!$K$87:$K$291,Embank,Schedule!AB$87:AB$291,Q$22,Schedule!AA$87:AA$291,P22,Schedule!$G$87:$G$291,Schedule!$F$9,Schedule!$I$87:$I$291,"")+SUMIFS(Schedule!AC$87:AC$291,Schedule!$K$87:$K$291,Embank,Schedule!AB$87:AB$291,Q$22,Schedule!AA$87:AA$291,P22,Schedule!$G$87:$G$291,Schedule!$F$9,Schedule!$I$87:$I$291,"I"))+(SUMIFS(Schedule!AC$87:AC$291,Schedule!$K$87:$K$291,Embank,Schedule!AB$87:AB$291,Q$22,Schedule!AA$87:AA$291,P22,Schedule!$G$87:$G$291,Schedule!$F$10,Schedule!$I$87:$I$291,"")+SUMIFS(Schedule!AC$87:AC$291,Schedule!$K$87:$K$291,Embank,Schedule!AB$87:AB$291,Q$22,Schedule!AA$87:AA$291,P22,Schedule!$G$87:$G$291,Schedule!$F$10,Schedule!$I$87:$I$291,"I"))+(SUMIFS(Schedule!AC$87:AC$291,Schedule!$K$87:$K$291,Embank,Schedule!AB$87:AB$291,Q$22,Schedule!AA$87:AA$291,P22,Schedule!$G$87:$G$291,Schedule!$F$11,Schedule!$I$87:$I$291,"")+SUMIFS(Schedule!AC$87:AC$291,Schedule!$K$87:$K$291,Embank,Schedule!AB$87:AB$291,Q$22,Schedule!AA$87:AA$291,P22,Schedule!$G$87:$G$291,Schedule!$F$11,Schedule!$I$87:$I$291,"I")),(SUMIFS(Schedule!AC$87:AC$291,Schedule!$K$87:$K$291,Embank,Schedule!AB$87:AB$291,Q$22,Schedule!AA$87:AA$291,P22,Schedule!$G$87:$G$291,Schedule!$F$9,Schedule!$I$87:$I$291,"")+SUMIFS(Schedule!AC$87:AC$291,Schedule!$K$87:$K$291,Embank,Schedule!AB$87:AB$291,Q$22,Schedule!AA$87:AA$291,P22,Schedule!$G$87:$G$291,Schedule!$F$9,Schedule!$I$87:$I$291,"I"))+(SUMIFS(Schedule!AC$87:AC$291,Schedule!$K$87:$K$291,Embank,Schedule!AB$87:AB$291,Q$22,Schedule!AA$87:AA$291,P22,Schedule!$G$87:$G$291,Schedule!$F$10,Schedule!$I$87:$I$291,"")+SUMIFS(Schedule!AC$87:AC$291,Schedule!$K$87:$K$291,Embank,Schedule!AB$87:AB$291,Q$22,Schedule!AA$87:AA$291,P22,Schedule!$G$87:$G$291,Schedule!$F$10,Schedule!$I$87:$I$291,"I"))+(SUMIFS(Schedule!AC$87:AC$291,Schedule!$K$87:$K$291,Embank,Schedule!AB$87:AB$291,Q$22,Schedule!AA$87:AA$291,P22,Schedule!$G$87:$G$291,Schedule!$F$11,Schedule!$I$87:$I$291,"")+SUMIFS(Schedule!AC$87:AC$291,Schedule!$K$87:$K$291,Embank,Schedule!AB$87:AB$291,Q$22,Schedule!AA$87:AA$291,P22,Schedule!$G$87:$G$291,Schedule!$F$11,Schedule!$I$87:$I$291,"I"))+(SUMIFS(Schedule!AC$87:AC$291,Schedule!$K$87:$K$291,Embank,Schedule!AB$87:AB$291,Q$22,Schedule!AA$87:AA$291,P22,Schedule!$G$87:$G$291,Schedule!$F$8,Schedule!$I$87:$I$291,"")+SUMIFS(Schedule!AC$87:AC$291,Schedule!$K$87:$K$291,Embank,Schedule!AB$87:AB$291,Q$22,Schedule!AA$87:AA$291,P22,Schedule!$G$87:$G$291,Schedule!$F$8,Schedule!$I$87:$I$291,"I"))))</f>
        <v>0</v>
      </c>
      <c r="S22" s="299">
        <v>1</v>
      </c>
      <c r="T22" s="274" t="s">
        <v>115</v>
      </c>
      <c r="U22" s="275">
        <f>IF($C$3="",(SUMIFS(Schedule!AF$87:AF$291,Schedule!$K$87:$K$291,Embank,Schedule!AE$87:AE$291,T$22,Schedule!AD$87:AD$291,S22,Schedule!$G$87:$G$291,Schedule!$F$9,Schedule!$I$87:$I$291,"")+SUMIFS(Schedule!AF$87:AF$291,Schedule!$K$87:$K$291,Embank,Schedule!AE$87:AE$291,T$22,Schedule!AD$87:AD$291,S22,Schedule!$G$87:$G$291,Schedule!$F$9,Schedule!$I$87:$I$291,"I"))+(SUMIFS(Schedule!AF$87:AF$291,Schedule!$K$87:$K$291,Embank,Schedule!AE$87:AE$291,T$22,Schedule!AD$87:AD$291,S22,Schedule!$G$87:$G$291,Schedule!$F$10,Schedule!$I$87:$I$291,"")+SUMIFS(Schedule!AF$87:AF$291,Schedule!$K$87:$K$291,Embank,Schedule!AE$87:AE$291,T$22,Schedule!AD$87:AD$291,S22,Schedule!$G$87:$G$291,Schedule!$F$10,Schedule!$I$87:$I$291,"I"))+(SUMIFS(Schedule!AF$87:AF$291,Schedule!$K$87:$K$291,Embank,Schedule!AE$87:AE$291,T$22,Schedule!AD$87:AD$291,S22,Schedule!$G$87:$G$291,Schedule!$F$11,Schedule!$I$87:$I$291,"")+SUMIFS(Schedule!AF$87:AF$291,Schedule!$K$87:$K$291,Embank,Schedule!AE$87:AE$291,T$22,Schedule!AD$87:AD$291,S22,Schedule!$G$87:$G$291,Schedule!$F$11,Schedule!$I$87:$I$291,"I")),IF($C$3='Sum Res'!$S$5,(SUMIFS(Schedule!AF$87:AF$291,Schedule!$K$87:$K$291,Embank,Schedule!AE$87:AE$291,T$22,Schedule!AD$87:AD$291,S22,Schedule!$G$87:$G$291,Schedule!$F$9,Schedule!$I$87:$I$291,"")+SUMIFS(Schedule!AF$87:AF$291,Schedule!$K$87:$K$291,Embank,Schedule!AE$87:AE$291,T$22,Schedule!AD$87:AD$291,S22,Schedule!$G$87:$G$291,Schedule!$F$9,Schedule!$I$87:$I$291,"I"))+(SUMIFS(Schedule!AF$87:AF$291,Schedule!$K$87:$K$291,Embank,Schedule!AE$87:AE$291,T$22,Schedule!AD$87:AD$291,S22,Schedule!$G$87:$G$291,Schedule!$F$10,Schedule!$I$87:$I$291,"")+SUMIFS(Schedule!AF$87:AF$291,Schedule!$K$87:$K$291,Embank,Schedule!AE$87:AE$291,T$22,Schedule!AD$87:AD$291,S22,Schedule!$G$87:$G$291,Schedule!$F$10,Schedule!$I$87:$I$291,"I"))+(SUMIFS(Schedule!AF$87:AF$291,Schedule!$K$87:$K$291,Embank,Schedule!AE$87:AE$291,T$22,Schedule!AD$87:AD$291,S22,Schedule!$G$87:$G$291,Schedule!$F$11,Schedule!$I$87:$I$291,"")+SUMIFS(Schedule!AF$87:AF$291,Schedule!$K$87:$K$291,Embank,Schedule!AE$87:AE$291,T$22,Schedule!AD$87:AD$291,S22,Schedule!$G$87:$G$291,Schedule!$F$11,Schedule!$I$87:$I$291,"I")),(SUMIFS(Schedule!AF$87:AF$291,Schedule!$K$87:$K$291,Embank,Schedule!AE$87:AE$291,T$22,Schedule!AD$87:AD$291,S22,Schedule!$G$87:$G$291,Schedule!$F$9,Schedule!$I$87:$I$291,"")+SUMIFS(Schedule!AF$87:AF$291,Schedule!$K$87:$K$291,Embank,Schedule!AE$87:AE$291,T$22,Schedule!AD$87:AD$291,S22,Schedule!$G$87:$G$291,Schedule!$F$9,Schedule!$I$87:$I$291,"I"))+(SUMIFS(Schedule!AF$87:AF$291,Schedule!$K$87:$K$291,Embank,Schedule!AE$87:AE$291,T$22,Schedule!AD$87:AD$291,S22,Schedule!$G$87:$G$291,Schedule!$F$10,Schedule!$I$87:$I$291,"")+SUMIFS(Schedule!AF$87:AF$291,Schedule!$K$87:$K$291,Embank,Schedule!AE$87:AE$291,T$22,Schedule!AD$87:AD$291,S22,Schedule!$G$87:$G$291,Schedule!$F$10,Schedule!$I$87:$I$291,"I"))+(SUMIFS(Schedule!AF$87:AF$291,Schedule!$K$87:$K$291,Embank,Schedule!AE$87:AE$291,T$22,Schedule!AD$87:AD$291,S22,Schedule!$G$87:$G$291,Schedule!$F$11,Schedule!$I$87:$I$291,"")+SUMIFS(Schedule!AF$87:AF$291,Schedule!$K$87:$K$291,Embank,Schedule!AE$87:AE$291,T$22,Schedule!AD$87:AD$291,S22,Schedule!$G$87:$G$291,Schedule!$F$11,Schedule!$I$87:$I$291,"I"))+(SUMIFS(Schedule!AF$87:AF$291,Schedule!$K$87:$K$291,Embank,Schedule!AE$87:AE$291,T$22,Schedule!AD$87:AD$291,S22,Schedule!$G$87:$G$291,Schedule!$F$8,Schedule!$I$87:$I$291,"")+SUMIFS(Schedule!AF$87:AF$291,Schedule!$K$87:$K$291,Embank,Schedule!AE$87:AE$291,T$22,Schedule!AD$87:AD$291,S22,Schedule!$G$87:$G$291,Schedule!$F$8,Schedule!$I$87:$I$291,"I"))))</f>
        <v>0</v>
      </c>
      <c r="V22" s="299">
        <v>1</v>
      </c>
      <c r="W22" s="274" t="s">
        <v>115</v>
      </c>
      <c r="X22" s="275">
        <f>IF($C$3="",(SUMIFS(Schedule!AI$87:AI$291,Schedule!$K$87:$K$291,Embank,Schedule!AH$87:AH$291,W$22,Schedule!AG$87:AG$291,V22,Schedule!$G$87:$G$291,Schedule!$F$9,Schedule!$I$87:$I$291,"")+SUMIFS(Schedule!AI$87:AI$291,Schedule!$K$87:$K$291,Embank,Schedule!AH$87:AH$291,W$22,Schedule!AG$87:AG$291,V22,Schedule!$G$87:$G$291,Schedule!$F$9,Schedule!$I$87:$I$291,"I"))+(SUMIFS(Schedule!AI$87:AI$291,Schedule!$K$87:$K$291,Embank,Schedule!AH$87:AH$291,W$22,Schedule!AG$87:AG$291,V22,Schedule!$G$87:$G$291,Schedule!$F$10,Schedule!$I$87:$I$291,"")+SUMIFS(Schedule!AI$87:AI$291,Schedule!$K$87:$K$291,Embank,Schedule!AH$87:AH$291,W$22,Schedule!AG$87:AG$291,V22,Schedule!$G$87:$G$291,Schedule!$F$10,Schedule!$I$87:$I$291,"I"))+(SUMIFS(Schedule!AI$87:AI$291,Schedule!$K$87:$K$291,Embank,Schedule!AH$87:AH$291,W$22,Schedule!AG$87:AG$291,V22,Schedule!$G$87:$G$291,Schedule!$F$11,Schedule!$I$87:$I$291,"")+SUMIFS(Schedule!AI$87:AI$291,Schedule!$K$87:$K$291,Embank,Schedule!AH$87:AH$291,W$22,Schedule!AG$87:AG$291,V22,Schedule!$G$87:$G$291,Schedule!$F$11,Schedule!$I$87:$I$291,"I")),IF($C$3='Sum Res'!$S$5,(SUMIFS(Schedule!AI$87:AI$291,Schedule!$K$87:$K$291,Embank,Schedule!AH$87:AH$291,W$22,Schedule!AG$87:AG$291,V22,Schedule!$G$87:$G$291,Schedule!$F$9,Schedule!$I$87:$I$291,"")+SUMIFS(Schedule!AI$87:AI$291,Schedule!$K$87:$K$291,Embank,Schedule!AH$87:AH$291,W$22,Schedule!AG$87:AG$291,V22,Schedule!$G$87:$G$291,Schedule!$F$9,Schedule!$I$87:$I$291,"I"))+(SUMIFS(Schedule!AI$87:AI$291,Schedule!$K$87:$K$291,Embank,Schedule!AH$87:AH$291,W$22,Schedule!AG$87:AG$291,V22,Schedule!$G$87:$G$291,Schedule!$F$10,Schedule!$I$87:$I$291,"")+SUMIFS(Schedule!AI$87:AI$291,Schedule!$K$87:$K$291,Embank,Schedule!AH$87:AH$291,W$22,Schedule!AG$87:AG$291,V22,Schedule!$G$87:$G$291,Schedule!$F$10,Schedule!$I$87:$I$291,"I"))+(SUMIFS(Schedule!AI$87:AI$291,Schedule!$K$87:$K$291,Embank,Schedule!AH$87:AH$291,W$22,Schedule!AG$87:AG$291,V22,Schedule!$G$87:$G$291,Schedule!$F$11,Schedule!$I$87:$I$291,"")+SUMIFS(Schedule!AI$87:AI$291,Schedule!$K$87:$K$291,Embank,Schedule!AH$87:AH$291,W$22,Schedule!AG$87:AG$291,V22,Schedule!$G$87:$G$291,Schedule!$F$11,Schedule!$I$87:$I$291,"I")),(SUMIFS(Schedule!AI$87:AI$291,Schedule!$K$87:$K$291,Embank,Schedule!AH$87:AH$291,W$22,Schedule!AG$87:AG$291,V22,Schedule!$G$87:$G$291,Schedule!$F$9,Schedule!$I$87:$I$291,"")+SUMIFS(Schedule!AI$87:AI$291,Schedule!$K$87:$K$291,Embank,Schedule!AH$87:AH$291,W$22,Schedule!AG$87:AG$291,V22,Schedule!$G$87:$G$291,Schedule!$F$9,Schedule!$I$87:$I$291,"I"))+(SUMIFS(Schedule!AI$87:AI$291,Schedule!$K$87:$K$291,Embank,Schedule!AH$87:AH$291,W$22,Schedule!AG$87:AG$291,V22,Schedule!$G$87:$G$291,Schedule!$F$10,Schedule!$I$87:$I$291,"")+SUMIFS(Schedule!AI$87:AI$291,Schedule!$K$87:$K$291,Embank,Schedule!AH$87:AH$291,W$22,Schedule!AG$87:AG$291,V22,Schedule!$G$87:$G$291,Schedule!$F$10,Schedule!$I$87:$I$291,"I"))+(SUMIFS(Schedule!AI$87:AI$291,Schedule!$K$87:$K$291,Embank,Schedule!AH$87:AH$291,W$22,Schedule!AG$87:AG$291,V22,Schedule!$G$87:$G$291,Schedule!$F$11,Schedule!$I$87:$I$291,"")+SUMIFS(Schedule!AI$87:AI$291,Schedule!$K$87:$K$291,Embank,Schedule!AH$87:AH$291,W$22,Schedule!AG$87:AG$291,V22,Schedule!$G$87:$G$291,Schedule!$F$11,Schedule!$I$87:$I$291,"I"))+(SUMIFS(Schedule!AI$87:AI$291,Schedule!$K$87:$K$291,Embank,Schedule!AH$87:AH$291,W$22,Schedule!AG$87:AG$291,V22,Schedule!$G$87:$G$291,Schedule!$F$8,Schedule!$I$87:$I$291,"")+SUMIFS(Schedule!AI$87:AI$291,Schedule!$K$87:$K$291,Embank,Schedule!AH$87:AH$291,W$22,Schedule!AG$87:AG$291,V22,Schedule!$G$87:$G$291,Schedule!$F$8,Schedule!$I$87:$I$291,"I"))))</f>
        <v>0</v>
      </c>
      <c r="Y22" s="299">
        <v>1</v>
      </c>
      <c r="Z22" s="274" t="s">
        <v>115</v>
      </c>
      <c r="AA22" s="275">
        <f>IF($C$3="",(SUMIFS(Schedule!AL$87:AL$291,Schedule!$K$87:$K$291,Embank,Schedule!AK$87:AK$291,Z$22,Schedule!AJ$87:AJ$291,Y22,Schedule!$G$87:$G$291,Schedule!$F$9,Schedule!$I$87:$I$291,"")+SUMIFS(Schedule!AL$87:AL$291,Schedule!$K$87:$K$291,Embank,Schedule!AK$87:AK$291,Z$22,Schedule!AJ$87:AJ$291,Y22,Schedule!$G$87:$G$291,Schedule!$F$9,Schedule!$I$87:$I$291,"I"))+(SUMIFS(Schedule!AL$87:AL$291,Schedule!$K$87:$K$291,Embank,Schedule!AK$87:AK$291,Z$22,Schedule!AJ$87:AJ$291,Y22,Schedule!$G$87:$G$291,Schedule!$F$10,Schedule!$I$87:$I$291,"")+SUMIFS(Schedule!AL$87:AL$291,Schedule!$K$87:$K$291,Embank,Schedule!AK$87:AK$291,Z$22,Schedule!AJ$87:AJ$291,Y22,Schedule!$G$87:$G$291,Schedule!$F$10,Schedule!$I$87:$I$291,"I"))+(SUMIFS(Schedule!AL$87:AL$291,Schedule!$K$87:$K$291,Embank,Schedule!AK$87:AK$291,Z$22,Schedule!AJ$87:AJ$291,Y22,Schedule!$G$87:$G$291,Schedule!$F$11,Schedule!$I$87:$I$291,"")+SUMIFS(Schedule!AL$87:AL$291,Schedule!$K$87:$K$291,Embank,Schedule!AK$87:AK$291,Z$22,Schedule!AJ$87:AJ$291,Y22,Schedule!$G$87:$G$291,Schedule!$F$11,Schedule!$I$87:$I$291,"I")),IF($C$3='Sum Res'!$S$5,(SUMIFS(Schedule!AL$87:AL$291,Schedule!$K$87:$K$291,Embank,Schedule!AK$87:AK$291,Z$22,Schedule!AJ$87:AJ$291,Y22,Schedule!$G$87:$G$291,Schedule!$F$9,Schedule!$I$87:$I$291,"")+SUMIFS(Schedule!AL$87:AL$291,Schedule!$K$87:$K$291,Embank,Schedule!AK$87:AK$291,Z$22,Schedule!AJ$87:AJ$291,Y22,Schedule!$G$87:$G$291,Schedule!$F$9,Schedule!$I$87:$I$291,"I"))+(SUMIFS(Schedule!AL$87:AL$291,Schedule!$K$87:$K$291,Embank,Schedule!AK$87:AK$291,Z$22,Schedule!AJ$87:AJ$291,Y22,Schedule!$G$87:$G$291,Schedule!$F$10,Schedule!$I$87:$I$291,"")+SUMIFS(Schedule!AL$87:AL$291,Schedule!$K$87:$K$291,Embank,Schedule!AK$87:AK$291,Z$22,Schedule!AJ$87:AJ$291,Y22,Schedule!$G$87:$G$291,Schedule!$F$10,Schedule!$I$87:$I$291,"I"))+(SUMIFS(Schedule!AL$87:AL$291,Schedule!$K$87:$K$291,Embank,Schedule!AK$87:AK$291,Z$22,Schedule!AJ$87:AJ$291,Y22,Schedule!$G$87:$G$291,Schedule!$F$11,Schedule!$I$87:$I$291,"")+SUMIFS(Schedule!AL$87:AL$291,Schedule!$K$87:$K$291,Embank,Schedule!AK$87:AK$291,Z$22,Schedule!AJ$87:AJ$291,Y22,Schedule!$G$87:$G$291,Schedule!$F$11,Schedule!$I$87:$I$291,"I")),(SUMIFS(Schedule!AL$87:AL$291,Schedule!$K$87:$K$291,Embank,Schedule!AK$87:AK$291,Z$22,Schedule!AJ$87:AJ$291,Y22,Schedule!$G$87:$G$291,Schedule!$F$9,Schedule!$I$87:$I$291,"")+SUMIFS(Schedule!AL$87:AL$291,Schedule!$K$87:$K$291,Embank,Schedule!AK$87:AK$291,Z$22,Schedule!AJ$87:AJ$291,Y22,Schedule!$G$87:$G$291,Schedule!$F$9,Schedule!$I$87:$I$291,"I"))+(SUMIFS(Schedule!AL$87:AL$291,Schedule!$K$87:$K$291,Embank,Schedule!AK$87:AK$291,Z$22,Schedule!AJ$87:AJ$291,Y22,Schedule!$G$87:$G$291,Schedule!$F$10,Schedule!$I$87:$I$291,"")+SUMIFS(Schedule!AL$87:AL$291,Schedule!$K$87:$K$291,Embank,Schedule!AK$87:AK$291,Z$22,Schedule!AJ$87:AJ$291,Y22,Schedule!$G$87:$G$291,Schedule!$F$10,Schedule!$I$87:$I$291,"I"))+(SUMIFS(Schedule!AL$87:AL$291,Schedule!$K$87:$K$291,Embank,Schedule!AK$87:AK$291,Z$22,Schedule!AJ$87:AJ$291,Y22,Schedule!$G$87:$G$291,Schedule!$F$11,Schedule!$I$87:$I$291,"")+SUMIFS(Schedule!AL$87:AL$291,Schedule!$K$87:$K$291,Embank,Schedule!AK$87:AK$291,Z$22,Schedule!AJ$87:AJ$291,Y22,Schedule!$G$87:$G$291,Schedule!$F$11,Schedule!$I$87:$I$291,"I"))+(SUMIFS(Schedule!AL$87:AL$291,Schedule!$K$87:$K$291,Embank,Schedule!AK$87:AK$291,Z$22,Schedule!AJ$87:AJ$291,Y22,Schedule!$G$87:$G$291,Schedule!$F$8,Schedule!$I$87:$I$291,"")+SUMIFS(Schedule!AL$87:AL$291,Schedule!$K$87:$K$291,Embank,Schedule!AK$87:AK$291,Z$22,Schedule!AJ$87:AJ$291,Y22,Schedule!$G$87:$G$291,Schedule!$F$8,Schedule!$I$87:$I$291,"I"))))</f>
        <v>0</v>
      </c>
      <c r="AB22" s="299">
        <v>1</v>
      </c>
      <c r="AC22" s="274" t="s">
        <v>115</v>
      </c>
      <c r="AD22" s="275">
        <f>IF($C$3="",(SUMIFS(Schedule!AO$87:AO$291,Schedule!$K$87:$K$291,Embank,Schedule!AN$87:AN$291,AC$22,Schedule!AM$87:AM$291,AB22,Schedule!$G$87:$G$291,Schedule!$F$9,Schedule!$I$87:$I$291,"")+SUMIFS(Schedule!AO$87:AO$291,Schedule!$K$87:$K$291,Embank,Schedule!AN$87:AN$291,AC$22,Schedule!AM$87:AM$291,AB22,Schedule!$G$87:$G$291,Schedule!$F$9,Schedule!$I$87:$I$291,"I"))+(SUMIFS(Schedule!AO$87:AO$291,Schedule!$K$87:$K$291,Embank,Schedule!AN$87:AN$291,AC$22,Schedule!AM$87:AM$291,AB22,Schedule!$G$87:$G$291,Schedule!$F$10,Schedule!$I$87:$I$291,"")+SUMIFS(Schedule!AO$87:AO$291,Schedule!$K$87:$K$291,Embank,Schedule!AN$87:AN$291,AC$22,Schedule!AM$87:AM$291,AB22,Schedule!$G$87:$G$291,Schedule!$F$10,Schedule!$I$87:$I$291,"I"))+(SUMIFS(Schedule!AO$87:AO$291,Schedule!$K$87:$K$291,Embank,Schedule!AN$87:AN$291,AC$22,Schedule!AM$87:AM$291,AB22,Schedule!$G$87:$G$291,Schedule!$F$11,Schedule!$I$87:$I$291,"")+SUMIFS(Schedule!AO$87:AO$291,Schedule!$K$87:$K$291,Embank,Schedule!AN$87:AN$291,AC$22,Schedule!AM$87:AM$291,AB22,Schedule!$G$87:$G$291,Schedule!$F$11,Schedule!$I$87:$I$291,"I")),IF($C$3='Sum Res'!$S$5,(SUMIFS(Schedule!AO$87:AO$291,Schedule!$K$87:$K$291,Embank,Schedule!AN$87:AN$291,AC$22,Schedule!AM$87:AM$291,AB22,Schedule!$G$87:$G$291,Schedule!$F$9,Schedule!$I$87:$I$291,"")+SUMIFS(Schedule!AO$87:AO$291,Schedule!$K$87:$K$291,Embank,Schedule!AN$87:AN$291,AC$22,Schedule!AM$87:AM$291,AB22,Schedule!$G$87:$G$291,Schedule!$F$9,Schedule!$I$87:$I$291,"I"))+(SUMIFS(Schedule!AO$87:AO$291,Schedule!$K$87:$K$291,Embank,Schedule!AN$87:AN$291,AC$22,Schedule!AM$87:AM$291,AB22,Schedule!$G$87:$G$291,Schedule!$F$10,Schedule!$I$87:$I$291,"")+SUMIFS(Schedule!AO$87:AO$291,Schedule!$K$87:$K$291,Embank,Schedule!AN$87:AN$291,AC$22,Schedule!AM$87:AM$291,AB22,Schedule!$G$87:$G$291,Schedule!$F$10,Schedule!$I$87:$I$291,"I"))+(SUMIFS(Schedule!AO$87:AO$291,Schedule!$K$87:$K$291,Embank,Schedule!AN$87:AN$291,AC$22,Schedule!AM$87:AM$291,AB22,Schedule!$G$87:$G$291,Schedule!$F$11,Schedule!$I$87:$I$291,"")+SUMIFS(Schedule!AO$87:AO$291,Schedule!$K$87:$K$291,Embank,Schedule!AN$87:AN$291,AC$22,Schedule!AM$87:AM$291,AB22,Schedule!$G$87:$G$291,Schedule!$F$11,Schedule!$I$87:$I$291,"I")),(SUMIFS(Schedule!AO$87:AO$291,Schedule!$K$87:$K$291,Embank,Schedule!AN$87:AN$291,AC$22,Schedule!AM$87:AM$291,AB22,Schedule!$G$87:$G$291,Schedule!$F$9,Schedule!$I$87:$I$291,"")+SUMIFS(Schedule!AO$87:AO$291,Schedule!$K$87:$K$291,Embank,Schedule!AN$87:AN$291,AC$22,Schedule!AM$87:AM$291,AB22,Schedule!$G$87:$G$291,Schedule!$F$9,Schedule!$I$87:$I$291,"I"))+(SUMIFS(Schedule!AO$87:AO$291,Schedule!$K$87:$K$291,Embank,Schedule!AN$87:AN$291,AC$22,Schedule!AM$87:AM$291,AB22,Schedule!$G$87:$G$291,Schedule!$F$10,Schedule!$I$87:$I$291,"")+SUMIFS(Schedule!AO$87:AO$291,Schedule!$K$87:$K$291,Embank,Schedule!AN$87:AN$291,AC$22,Schedule!AM$87:AM$291,AB22,Schedule!$G$87:$G$291,Schedule!$F$10,Schedule!$I$87:$I$291,"I"))+(SUMIFS(Schedule!AO$87:AO$291,Schedule!$K$87:$K$291,Embank,Schedule!AN$87:AN$291,AC$22,Schedule!AM$87:AM$291,AB22,Schedule!$G$87:$G$291,Schedule!$F$11,Schedule!$I$87:$I$291,"")+SUMIFS(Schedule!AO$87:AO$291,Schedule!$K$87:$K$291,Embank,Schedule!AN$87:AN$291,AC$22,Schedule!AM$87:AM$291,AB22,Schedule!$G$87:$G$291,Schedule!$F$11,Schedule!$I$87:$I$291,"I"))+(SUMIFS(Schedule!AO$87:AO$291,Schedule!$K$87:$K$291,Embank,Schedule!AN$87:AN$291,AC$22,Schedule!AM$87:AM$291,AB22,Schedule!$G$87:$G$291,Schedule!$F$8,Schedule!$I$87:$I$291,"")+SUMIFS(Schedule!AO$87:AO$291,Schedule!$K$87:$K$291,Embank,Schedule!AN$87:AN$291,AC$22,Schedule!AM$87:AM$291,AB22,Schedule!$G$87:$G$291,Schedule!$F$8,Schedule!$I$87:$I$291,"I"))))</f>
        <v>0</v>
      </c>
      <c r="AE22" s="276">
        <f t="shared" ref="AE22:AE25" si="5">AD22+AA22+X22+U22+R22+O22+L22+I22+F22</f>
        <v>0</v>
      </c>
      <c r="AF22" s="277">
        <f t="shared" si="3"/>
        <v>0</v>
      </c>
    </row>
    <row r="23" spans="2:32" ht="15" x14ac:dyDescent="0.2">
      <c r="B23" s="580"/>
      <c r="C23" s="583"/>
      <c r="D23" s="300">
        <v>2</v>
      </c>
      <c r="E23" s="301"/>
      <c r="F23" s="281">
        <f>IF($C$3="",(SUMIFS(Schedule!Q$87:Q$291,Schedule!$K$87:$K$291,Embank,Schedule!P$87:P$291,E$22,Schedule!O$87:O$291,D23,Schedule!$G$87:$G$291,Schedule!$F$9,Schedule!$I$87:$I$291,"")+SUMIFS(Schedule!Q$87:Q$291,Schedule!$K$87:$K$291,Embank,Schedule!P$87:P$291,E$22,Schedule!O$87:O$291,D23,Schedule!$G$87:$G$291,Schedule!$F$9,Schedule!$I$87:$I$291,"I"))+(SUMIFS(Schedule!Q$87:Q$291,Schedule!$K$87:$K$291,Embank,Schedule!P$87:P$291,E$22,Schedule!O$87:O$291,D23,Schedule!$G$87:$G$291,Schedule!$F$10,Schedule!$I$87:$I$291,"")+SUMIFS(Schedule!Q$87:Q$291,Schedule!$K$87:$K$291,Embank,Schedule!P$87:P$291,E$22,Schedule!O$87:O$291,D23,Schedule!$G$87:$G$291,Schedule!$F$10,Schedule!$I$87:$I$291,"I"))+(SUMIFS(Schedule!Q$87:Q$291,Schedule!$K$87:$K$291,Embank,Schedule!P$87:P$291,E$22,Schedule!O$87:O$291,D23,Schedule!$G$87:$G$291,Schedule!$F$11,Schedule!$I$87:$I$291,"")+SUMIFS(Schedule!Q$87:Q$291,Schedule!$K$87:$K$291,Embank,Schedule!P$87:P$291,E$22,Schedule!O$87:O$291,D23,Schedule!$G$87:$G$291,Schedule!$F$11,Schedule!$I$87:$I$291,"I")),IF($C$3='Sum Res'!$S$5,(SUMIFS(Schedule!Q$87:Q$291,Schedule!$K$87:$K$291,Embank,Schedule!P$87:P$291,E$22,Schedule!O$87:O$291,D23,Schedule!$G$87:$G$291,Schedule!$F$9,Schedule!$I$87:$I$291,"")+SUMIFS(Schedule!Q$87:Q$291,Schedule!$K$87:$K$291,Embank,Schedule!P$87:P$291,E$22,Schedule!O$87:O$291,D23,Schedule!$G$87:$G$291,Schedule!$F$9,Schedule!$I$87:$I$291,"I"))+(SUMIFS(Schedule!Q$87:Q$291,Schedule!$K$87:$K$291,Embank,Schedule!P$87:P$291,E$22,Schedule!O$87:O$291,D23,Schedule!$G$87:$G$291,Schedule!$F$10,Schedule!$I$87:$I$291,"")+SUMIFS(Schedule!Q$87:Q$291,Schedule!$K$87:$K$291,Embank,Schedule!P$87:P$291,E$22,Schedule!O$87:O$291,D23,Schedule!$G$87:$G$291,Schedule!$F$10,Schedule!$I$87:$I$291,"I"))+(SUMIFS(Schedule!Q$87:Q$291,Schedule!$K$87:$K$291,Embank,Schedule!P$87:P$291,E$22,Schedule!O$87:O$291,D23,Schedule!$G$87:$G$291,Schedule!$F$11,Schedule!$I$87:$I$291,"")+SUMIFS(Schedule!Q$87:Q$291,Schedule!$K$87:$K$291,Embank,Schedule!P$87:P$291,E$22,Schedule!O$87:O$291,D23,Schedule!$G$87:$G$291,Schedule!$F$11,Schedule!$I$87:$I$291,"I")),(SUMIFS(Schedule!Q$87:Q$291,Schedule!$K$87:$K$291,Embank,Schedule!P$87:P$291,E$22,Schedule!O$87:O$291,D23,Schedule!$G$87:$G$291,Schedule!$F$9,Schedule!$I$87:$I$291,"")+SUMIFS(Schedule!Q$87:Q$291,Schedule!$K$87:$K$291,Embank,Schedule!P$87:P$291,E$22,Schedule!O$87:O$291,D23,Schedule!$G$87:$G$291,Schedule!$F$9,Schedule!$I$87:$I$291,"I"))+(SUMIFS(Schedule!Q$87:Q$291,Schedule!$K$87:$K$291,Embank,Schedule!P$87:P$291,E$22,Schedule!O$87:O$291,D23,Schedule!$G$87:$G$291,Schedule!$F$10,Schedule!$I$87:$I$291,"")+SUMIFS(Schedule!Q$87:Q$291,Schedule!$K$87:$K$291,Embank,Schedule!P$87:P$291,E$22,Schedule!O$87:O$291,D23,Schedule!$G$87:$G$291,Schedule!$F$10,Schedule!$I$87:$I$291,"I"))+(SUMIFS(Schedule!Q$87:Q$291,Schedule!$K$87:$K$291,Embank,Schedule!P$87:P$291,E$22,Schedule!O$87:O$291,D23,Schedule!$G$87:$G$291,Schedule!$F$11,Schedule!$I$87:$I$291,"")+SUMIFS(Schedule!Q$87:Q$291,Schedule!$K$87:$K$291,Embank,Schedule!P$87:P$291,E$22,Schedule!O$87:O$291,D23,Schedule!$G$87:$G$291,Schedule!$F$11,Schedule!$I$87:$I$291,"I"))+(SUMIFS(Schedule!Q$87:Q$291,Schedule!$K$87:$K$291,Embank,Schedule!P$87:P$291,E$22,Schedule!O$87:O$291,D23,Schedule!$G$87:$G$291,Schedule!$F$8,Schedule!$I$87:$I$291,"")+SUMIFS(Schedule!Q$87:Q$291,Schedule!$K$87:$K$291,Embank,Schedule!P$87:P$291,E$22,Schedule!O$87:O$291,D23,Schedule!$G$87:$G$291,Schedule!$F$8,Schedule!$I$87:$I$291,"I"))))</f>
        <v>0</v>
      </c>
      <c r="G23" s="300">
        <v>2</v>
      </c>
      <c r="H23" s="301"/>
      <c r="I23" s="281">
        <f>IF($C$3="",(SUMIFS(Schedule!T$87:T$291,Schedule!$K$87:$K$291,Embank,Schedule!S$87:S$291,H$22,Schedule!R$87:R$291,G23,Schedule!$G$87:$G$291,Schedule!$F$9,Schedule!$I$87:$I$291,"")+SUMIFS(Schedule!T$87:T$291,Schedule!$K$87:$K$291,Embank,Schedule!S$87:S$291,H$22,Schedule!R$87:R$291,G23,Schedule!$G$87:$G$291,Schedule!$F$9,Schedule!$I$87:$I$291,"I"))+(SUMIFS(Schedule!T$87:T$291,Schedule!$K$87:$K$291,Embank,Schedule!S$87:S$291,H$22,Schedule!R$87:R$291,G23,Schedule!$G$87:$G$291,Schedule!$F$10,Schedule!$I$87:$I$291,"")+SUMIFS(Schedule!T$87:T$291,Schedule!$K$87:$K$291,Embank,Schedule!S$87:S$291,H$22,Schedule!R$87:R$291,G23,Schedule!$G$87:$G$291,Schedule!$F$10,Schedule!$I$87:$I$291,"I"))+(SUMIFS(Schedule!T$87:T$291,Schedule!$K$87:$K$291,Embank,Schedule!S$87:S$291,H$22,Schedule!R$87:R$291,G23,Schedule!$G$87:$G$291,Schedule!$F$11,Schedule!$I$87:$I$291,"")+SUMIFS(Schedule!T$87:T$291,Schedule!$K$87:$K$291,Embank,Schedule!S$87:S$291,H$22,Schedule!R$87:R$291,G23,Schedule!$G$87:$G$291,Schedule!$F$11,Schedule!$I$87:$I$291,"I")),IF($C$3='Sum Res'!$S$5,(SUMIFS(Schedule!T$87:T$291,Schedule!$K$87:$K$291,Embank,Schedule!S$87:S$291,H$22,Schedule!R$87:R$291,G23,Schedule!$G$87:$G$291,Schedule!$F$9,Schedule!$I$87:$I$291,"")+SUMIFS(Schedule!T$87:T$291,Schedule!$K$87:$K$291,Embank,Schedule!S$87:S$291,H$22,Schedule!R$87:R$291,G23,Schedule!$G$87:$G$291,Schedule!$F$9,Schedule!$I$87:$I$291,"I"))+(SUMIFS(Schedule!T$87:T$291,Schedule!$K$87:$K$291,Embank,Schedule!S$87:S$291,H$22,Schedule!R$87:R$291,G23,Schedule!$G$87:$G$291,Schedule!$F$10,Schedule!$I$87:$I$291,"")+SUMIFS(Schedule!T$87:T$291,Schedule!$K$87:$K$291,Embank,Schedule!S$87:S$291,H$22,Schedule!R$87:R$291,G23,Schedule!$G$87:$G$291,Schedule!$F$10,Schedule!$I$87:$I$291,"I"))+(SUMIFS(Schedule!T$87:T$291,Schedule!$K$87:$K$291,Embank,Schedule!S$87:S$291,H$22,Schedule!R$87:R$291,G23,Schedule!$G$87:$G$291,Schedule!$F$11,Schedule!$I$87:$I$291,"")+SUMIFS(Schedule!T$87:T$291,Schedule!$K$87:$K$291,Embank,Schedule!S$87:S$291,H$22,Schedule!R$87:R$291,G23,Schedule!$G$87:$G$291,Schedule!$F$11,Schedule!$I$87:$I$291,"I")),(SUMIFS(Schedule!T$87:T$291,Schedule!$K$87:$K$291,Embank,Schedule!S$87:S$291,H$22,Schedule!R$87:R$291,G23,Schedule!$G$87:$G$291,Schedule!$F$9,Schedule!$I$87:$I$291,"")+SUMIFS(Schedule!T$87:T$291,Schedule!$K$87:$K$291,Embank,Schedule!S$87:S$291,H$22,Schedule!R$87:R$291,G23,Schedule!$G$87:$G$291,Schedule!$F$9,Schedule!$I$87:$I$291,"I"))+(SUMIFS(Schedule!T$87:T$291,Schedule!$K$87:$K$291,Embank,Schedule!S$87:S$291,H$22,Schedule!R$87:R$291,G23,Schedule!$G$87:$G$291,Schedule!$F$10,Schedule!$I$87:$I$291,"")+SUMIFS(Schedule!T$87:T$291,Schedule!$K$87:$K$291,Embank,Schedule!S$87:S$291,H$22,Schedule!R$87:R$291,G23,Schedule!$G$87:$G$291,Schedule!$F$10,Schedule!$I$87:$I$291,"I"))+(SUMIFS(Schedule!T$87:T$291,Schedule!$K$87:$K$291,Embank,Schedule!S$87:S$291,H$22,Schedule!R$87:R$291,G23,Schedule!$G$87:$G$291,Schedule!$F$11,Schedule!$I$87:$I$291,"")+SUMIFS(Schedule!T$87:T$291,Schedule!$K$87:$K$291,Embank,Schedule!S$87:S$291,H$22,Schedule!R$87:R$291,G23,Schedule!$G$87:$G$291,Schedule!$F$11,Schedule!$I$87:$I$291,"I"))+(SUMIFS(Schedule!T$87:T$291,Schedule!$K$87:$K$291,Embank,Schedule!S$87:S$291,H$22,Schedule!R$87:R$291,G23,Schedule!$G$87:$G$291,Schedule!$F$8,Schedule!$I$87:$I$291,"")+SUMIFS(Schedule!T$87:T$291,Schedule!$K$87:$K$291,Embank,Schedule!S$87:S$291,H$22,Schedule!R$87:R$291,G23,Schedule!$G$87:$G$291,Schedule!$F$8,Schedule!$I$87:$I$291,"I"))))</f>
        <v>0</v>
      </c>
      <c r="J23" s="300">
        <v>2</v>
      </c>
      <c r="K23" s="301"/>
      <c r="L23" s="281">
        <f>IF($C$3="",(SUMIFS(Schedule!W$87:W$291,Schedule!$K$87:$K$291,Embank,Schedule!V$87:V$291,K$22,Schedule!U$87:U$291,J23,Schedule!$G$87:$G$291,Schedule!$F$9,Schedule!$I$87:$I$291,"")+SUMIFS(Schedule!W$87:W$291,Schedule!$K$87:$K$291,Embank,Schedule!V$87:V$291,K$22,Schedule!U$87:U$291,J23,Schedule!$G$87:$G$291,Schedule!$F$9,Schedule!$I$87:$I$291,"I"))+(SUMIFS(Schedule!W$87:W$291,Schedule!$K$87:$K$291,Embank,Schedule!V$87:V$291,K$22,Schedule!U$87:U$291,J23,Schedule!$G$87:$G$291,Schedule!$F$10,Schedule!$I$87:$I$291,"")+SUMIFS(Schedule!W$87:W$291,Schedule!$K$87:$K$291,Embank,Schedule!V$87:V$291,K$22,Schedule!U$87:U$291,J23,Schedule!$G$87:$G$291,Schedule!$F$10,Schedule!$I$87:$I$291,"I"))+(SUMIFS(Schedule!W$87:W$291,Schedule!$K$87:$K$291,Embank,Schedule!V$87:V$291,K$22,Schedule!U$87:U$291,J23,Schedule!$G$87:$G$291,Schedule!$F$11,Schedule!$I$87:$I$291,"")+SUMIFS(Schedule!W$87:W$291,Schedule!$K$87:$K$291,Embank,Schedule!V$87:V$291,K$22,Schedule!U$87:U$291,J23,Schedule!$G$87:$G$291,Schedule!$F$11,Schedule!$I$87:$I$291,"I")),IF($C$3='Sum Res'!$S$5,(SUMIFS(Schedule!W$87:W$291,Schedule!$K$87:$K$291,Embank,Schedule!V$87:V$291,K$22,Schedule!U$87:U$291,J23,Schedule!$G$87:$G$291,Schedule!$F$9,Schedule!$I$87:$I$291,"")+SUMIFS(Schedule!W$87:W$291,Schedule!$K$87:$K$291,Embank,Schedule!V$87:V$291,K$22,Schedule!U$87:U$291,J23,Schedule!$G$87:$G$291,Schedule!$F$9,Schedule!$I$87:$I$291,"I"))+(SUMIFS(Schedule!W$87:W$291,Schedule!$K$87:$K$291,Embank,Schedule!V$87:V$291,K$22,Schedule!U$87:U$291,J23,Schedule!$G$87:$G$291,Schedule!$F$10,Schedule!$I$87:$I$291,"")+SUMIFS(Schedule!W$87:W$291,Schedule!$K$87:$K$291,Embank,Schedule!V$87:V$291,K$22,Schedule!U$87:U$291,J23,Schedule!$G$87:$G$291,Schedule!$F$10,Schedule!$I$87:$I$291,"I"))+(SUMIFS(Schedule!W$87:W$291,Schedule!$K$87:$K$291,Embank,Schedule!V$87:V$291,K$22,Schedule!U$87:U$291,J23,Schedule!$G$87:$G$291,Schedule!$F$11,Schedule!$I$87:$I$291,"")+SUMIFS(Schedule!W$87:W$291,Schedule!$K$87:$K$291,Embank,Schedule!V$87:V$291,K$22,Schedule!U$87:U$291,J23,Schedule!$G$87:$G$291,Schedule!$F$11,Schedule!$I$87:$I$291,"I")),(SUMIFS(Schedule!W$87:W$291,Schedule!$K$87:$K$291,Embank,Schedule!V$87:V$291,K$22,Schedule!U$87:U$291,J23,Schedule!$G$87:$G$291,Schedule!$F$9,Schedule!$I$87:$I$291,"")+SUMIFS(Schedule!W$87:W$291,Schedule!$K$87:$K$291,Embank,Schedule!V$87:V$291,K$22,Schedule!U$87:U$291,J23,Schedule!$G$87:$G$291,Schedule!$F$9,Schedule!$I$87:$I$291,"I"))+(SUMIFS(Schedule!W$87:W$291,Schedule!$K$87:$K$291,Embank,Schedule!V$87:V$291,K$22,Schedule!U$87:U$291,J23,Schedule!$G$87:$G$291,Schedule!$F$10,Schedule!$I$87:$I$291,"")+SUMIFS(Schedule!W$87:W$291,Schedule!$K$87:$K$291,Embank,Schedule!V$87:V$291,K$22,Schedule!U$87:U$291,J23,Schedule!$G$87:$G$291,Schedule!$F$10,Schedule!$I$87:$I$291,"I"))+(SUMIFS(Schedule!W$87:W$291,Schedule!$K$87:$K$291,Embank,Schedule!V$87:V$291,K$22,Schedule!U$87:U$291,J23,Schedule!$G$87:$G$291,Schedule!$F$11,Schedule!$I$87:$I$291,"")+SUMIFS(Schedule!W$87:W$291,Schedule!$K$87:$K$291,Embank,Schedule!V$87:V$291,K$22,Schedule!U$87:U$291,J23,Schedule!$G$87:$G$291,Schedule!$F$11,Schedule!$I$87:$I$291,"I"))+(SUMIFS(Schedule!W$87:W$291,Schedule!$K$87:$K$291,Embank,Schedule!V$87:V$291,K$22,Schedule!U$87:U$291,J23,Schedule!$G$87:$G$291,Schedule!$F$8,Schedule!$I$87:$I$291,"")+SUMIFS(Schedule!W$87:W$291,Schedule!$K$87:$K$291,Embank,Schedule!V$87:V$291,K$22,Schedule!U$87:U$291,J23,Schedule!$G$87:$G$291,Schedule!$F$8,Schedule!$I$87:$I$291,"I"))))</f>
        <v>0</v>
      </c>
      <c r="M23" s="300">
        <v>2</v>
      </c>
      <c r="N23" s="301"/>
      <c r="O23" s="281">
        <f>IF($C$3="",(SUMIFS(Schedule!Z$87:Z$291,Schedule!$K$87:$K$291,Embank,Schedule!Y$87:Y$291,N$22,Schedule!X$87:X$291,M23,Schedule!$G$87:$G$291,Schedule!$F$9,Schedule!$I$87:$I$291,"")+SUMIFS(Schedule!Z$87:Z$291,Schedule!$K$87:$K$291,Embank,Schedule!Y$87:Y$291,N$22,Schedule!X$87:X$291,M23,Schedule!$G$87:$G$291,Schedule!$F$9,Schedule!$I$87:$I$291,"I"))+(SUMIFS(Schedule!Z$87:Z$291,Schedule!$K$87:$K$291,Embank,Schedule!Y$87:Y$291,N$22,Schedule!X$87:X$291,M23,Schedule!$G$87:$G$291,Schedule!$F$10,Schedule!$I$87:$I$291,"")+SUMIFS(Schedule!Z$87:Z$291,Schedule!$K$87:$K$291,Embank,Schedule!Y$87:Y$291,N$22,Schedule!X$87:X$291,M23,Schedule!$G$87:$G$291,Schedule!$F$10,Schedule!$I$87:$I$291,"I"))+(SUMIFS(Schedule!Z$87:Z$291,Schedule!$K$87:$K$291,Embank,Schedule!Y$87:Y$291,N$22,Schedule!X$87:X$291,M23,Schedule!$G$87:$G$291,Schedule!$F$11,Schedule!$I$87:$I$291,"")+SUMIFS(Schedule!Z$87:Z$291,Schedule!$K$87:$K$291,Embank,Schedule!Y$87:Y$291,N$22,Schedule!X$87:X$291,M23,Schedule!$G$87:$G$291,Schedule!$F$11,Schedule!$I$87:$I$291,"I")),IF($C$3='Sum Res'!$S$5,(SUMIFS(Schedule!Z$87:Z$291,Schedule!$K$87:$K$291,Embank,Schedule!Y$87:Y$291,N$22,Schedule!X$87:X$291,M23,Schedule!$G$87:$G$291,Schedule!$F$9,Schedule!$I$87:$I$291,"")+SUMIFS(Schedule!Z$87:Z$291,Schedule!$K$87:$K$291,Embank,Schedule!Y$87:Y$291,N$22,Schedule!X$87:X$291,M23,Schedule!$G$87:$G$291,Schedule!$F$9,Schedule!$I$87:$I$291,"I"))+(SUMIFS(Schedule!Z$87:Z$291,Schedule!$K$87:$K$291,Embank,Schedule!Y$87:Y$291,N$22,Schedule!X$87:X$291,M23,Schedule!$G$87:$G$291,Schedule!$F$10,Schedule!$I$87:$I$291,"")+SUMIFS(Schedule!Z$87:Z$291,Schedule!$K$87:$K$291,Embank,Schedule!Y$87:Y$291,N$22,Schedule!X$87:X$291,M23,Schedule!$G$87:$G$291,Schedule!$F$10,Schedule!$I$87:$I$291,"I"))+(SUMIFS(Schedule!Z$87:Z$291,Schedule!$K$87:$K$291,Embank,Schedule!Y$87:Y$291,N$22,Schedule!X$87:X$291,M23,Schedule!$G$87:$G$291,Schedule!$F$11,Schedule!$I$87:$I$291,"")+SUMIFS(Schedule!Z$87:Z$291,Schedule!$K$87:$K$291,Embank,Schedule!Y$87:Y$291,N$22,Schedule!X$87:X$291,M23,Schedule!$G$87:$G$291,Schedule!$F$11,Schedule!$I$87:$I$291,"I")),(SUMIFS(Schedule!Z$87:Z$291,Schedule!$K$87:$K$291,Embank,Schedule!Y$87:Y$291,N$22,Schedule!X$87:X$291,M23,Schedule!$G$87:$G$291,Schedule!$F$9,Schedule!$I$87:$I$291,"")+SUMIFS(Schedule!Z$87:Z$291,Schedule!$K$87:$K$291,Embank,Schedule!Y$87:Y$291,N$22,Schedule!X$87:X$291,M23,Schedule!$G$87:$G$291,Schedule!$F$9,Schedule!$I$87:$I$291,"I"))+(SUMIFS(Schedule!Z$87:Z$291,Schedule!$K$87:$K$291,Embank,Schedule!Y$87:Y$291,N$22,Schedule!X$87:X$291,M23,Schedule!$G$87:$G$291,Schedule!$F$10,Schedule!$I$87:$I$291,"")+SUMIFS(Schedule!Z$87:Z$291,Schedule!$K$87:$K$291,Embank,Schedule!Y$87:Y$291,N$22,Schedule!X$87:X$291,M23,Schedule!$G$87:$G$291,Schedule!$F$10,Schedule!$I$87:$I$291,"I"))+(SUMIFS(Schedule!Z$87:Z$291,Schedule!$K$87:$K$291,Embank,Schedule!Y$87:Y$291,N$22,Schedule!X$87:X$291,M23,Schedule!$G$87:$G$291,Schedule!$F$11,Schedule!$I$87:$I$291,"")+SUMIFS(Schedule!Z$87:Z$291,Schedule!$K$87:$K$291,Embank,Schedule!Y$87:Y$291,N$22,Schedule!X$87:X$291,M23,Schedule!$G$87:$G$291,Schedule!$F$11,Schedule!$I$87:$I$291,"I"))+(SUMIFS(Schedule!Z$87:Z$291,Schedule!$K$87:$K$291,Embank,Schedule!Y$87:Y$291,N$22,Schedule!X$87:X$291,M23,Schedule!$G$87:$G$291,Schedule!$F$8,Schedule!$I$87:$I$291,"")+SUMIFS(Schedule!Z$87:Z$291,Schedule!$K$87:$K$291,Embank,Schedule!Y$87:Y$291,N$22,Schedule!X$87:X$291,M23,Schedule!$G$87:$G$291,Schedule!$F$8,Schedule!$I$87:$I$291,"I"))))</f>
        <v>0</v>
      </c>
      <c r="P23" s="300">
        <v>2</v>
      </c>
      <c r="Q23" s="301"/>
      <c r="R23" s="281">
        <f>IF($C$3="",(SUMIFS(Schedule!AC$87:AC$291,Schedule!$K$87:$K$291,Embank,Schedule!AB$87:AB$291,Q$22,Schedule!AA$87:AA$291,P23,Schedule!$G$87:$G$291,Schedule!$F$9,Schedule!$I$87:$I$291,"")+SUMIFS(Schedule!AC$87:AC$291,Schedule!$K$87:$K$291,Embank,Schedule!AB$87:AB$291,Q$22,Schedule!AA$87:AA$291,P23,Schedule!$G$87:$G$291,Schedule!$F$9,Schedule!$I$87:$I$291,"I"))+(SUMIFS(Schedule!AC$87:AC$291,Schedule!$K$87:$K$291,Embank,Schedule!AB$87:AB$291,Q$22,Schedule!AA$87:AA$291,P23,Schedule!$G$87:$G$291,Schedule!$F$10,Schedule!$I$87:$I$291,"")+SUMIFS(Schedule!AC$87:AC$291,Schedule!$K$87:$K$291,Embank,Schedule!AB$87:AB$291,Q$22,Schedule!AA$87:AA$291,P23,Schedule!$G$87:$G$291,Schedule!$F$10,Schedule!$I$87:$I$291,"I"))+(SUMIFS(Schedule!AC$87:AC$291,Schedule!$K$87:$K$291,Embank,Schedule!AB$87:AB$291,Q$22,Schedule!AA$87:AA$291,P23,Schedule!$G$87:$G$291,Schedule!$F$11,Schedule!$I$87:$I$291,"")+SUMIFS(Schedule!AC$87:AC$291,Schedule!$K$87:$K$291,Embank,Schedule!AB$87:AB$291,Q$22,Schedule!AA$87:AA$291,P23,Schedule!$G$87:$G$291,Schedule!$F$11,Schedule!$I$87:$I$291,"I")),IF($C$3='Sum Res'!$S$5,(SUMIFS(Schedule!AC$87:AC$291,Schedule!$K$87:$K$291,Embank,Schedule!AB$87:AB$291,Q$22,Schedule!AA$87:AA$291,P23,Schedule!$G$87:$G$291,Schedule!$F$9,Schedule!$I$87:$I$291,"")+SUMIFS(Schedule!AC$87:AC$291,Schedule!$K$87:$K$291,Embank,Schedule!AB$87:AB$291,Q$22,Schedule!AA$87:AA$291,P23,Schedule!$G$87:$G$291,Schedule!$F$9,Schedule!$I$87:$I$291,"I"))+(SUMIFS(Schedule!AC$87:AC$291,Schedule!$K$87:$K$291,Embank,Schedule!AB$87:AB$291,Q$22,Schedule!AA$87:AA$291,P23,Schedule!$G$87:$G$291,Schedule!$F$10,Schedule!$I$87:$I$291,"")+SUMIFS(Schedule!AC$87:AC$291,Schedule!$K$87:$K$291,Embank,Schedule!AB$87:AB$291,Q$22,Schedule!AA$87:AA$291,P23,Schedule!$G$87:$G$291,Schedule!$F$10,Schedule!$I$87:$I$291,"I"))+(SUMIFS(Schedule!AC$87:AC$291,Schedule!$K$87:$K$291,Embank,Schedule!AB$87:AB$291,Q$22,Schedule!AA$87:AA$291,P23,Schedule!$G$87:$G$291,Schedule!$F$11,Schedule!$I$87:$I$291,"")+SUMIFS(Schedule!AC$87:AC$291,Schedule!$K$87:$K$291,Embank,Schedule!AB$87:AB$291,Q$22,Schedule!AA$87:AA$291,P23,Schedule!$G$87:$G$291,Schedule!$F$11,Schedule!$I$87:$I$291,"I")),(SUMIFS(Schedule!AC$87:AC$291,Schedule!$K$87:$K$291,Embank,Schedule!AB$87:AB$291,Q$22,Schedule!AA$87:AA$291,P23,Schedule!$G$87:$G$291,Schedule!$F$9,Schedule!$I$87:$I$291,"")+SUMIFS(Schedule!AC$87:AC$291,Schedule!$K$87:$K$291,Embank,Schedule!AB$87:AB$291,Q$22,Schedule!AA$87:AA$291,P23,Schedule!$G$87:$G$291,Schedule!$F$9,Schedule!$I$87:$I$291,"I"))+(SUMIFS(Schedule!AC$87:AC$291,Schedule!$K$87:$K$291,Embank,Schedule!AB$87:AB$291,Q$22,Schedule!AA$87:AA$291,P23,Schedule!$G$87:$G$291,Schedule!$F$10,Schedule!$I$87:$I$291,"")+SUMIFS(Schedule!AC$87:AC$291,Schedule!$K$87:$K$291,Embank,Schedule!AB$87:AB$291,Q$22,Schedule!AA$87:AA$291,P23,Schedule!$G$87:$G$291,Schedule!$F$10,Schedule!$I$87:$I$291,"I"))+(SUMIFS(Schedule!AC$87:AC$291,Schedule!$K$87:$K$291,Embank,Schedule!AB$87:AB$291,Q$22,Schedule!AA$87:AA$291,P23,Schedule!$G$87:$G$291,Schedule!$F$11,Schedule!$I$87:$I$291,"")+SUMIFS(Schedule!AC$87:AC$291,Schedule!$K$87:$K$291,Embank,Schedule!AB$87:AB$291,Q$22,Schedule!AA$87:AA$291,P23,Schedule!$G$87:$G$291,Schedule!$F$11,Schedule!$I$87:$I$291,"I"))+(SUMIFS(Schedule!AC$87:AC$291,Schedule!$K$87:$K$291,Embank,Schedule!AB$87:AB$291,Q$22,Schedule!AA$87:AA$291,P23,Schedule!$G$87:$G$291,Schedule!$F$8,Schedule!$I$87:$I$291,"")+SUMIFS(Schedule!AC$87:AC$291,Schedule!$K$87:$K$291,Embank,Schedule!AB$87:AB$291,Q$22,Schedule!AA$87:AA$291,P23,Schedule!$G$87:$G$291,Schedule!$F$8,Schedule!$I$87:$I$291,"I"))))</f>
        <v>0</v>
      </c>
      <c r="S23" s="300">
        <v>2</v>
      </c>
      <c r="T23" s="301"/>
      <c r="U23" s="281">
        <f>IF($C$3="",(SUMIFS(Schedule!AF$87:AF$291,Schedule!$K$87:$K$291,Embank,Schedule!AE$87:AE$291,T$22,Schedule!AD$87:AD$291,S23,Schedule!$G$87:$G$291,Schedule!$F$9,Schedule!$I$87:$I$291,"")+SUMIFS(Schedule!AF$87:AF$291,Schedule!$K$87:$K$291,Embank,Schedule!AE$87:AE$291,T$22,Schedule!AD$87:AD$291,S23,Schedule!$G$87:$G$291,Schedule!$F$9,Schedule!$I$87:$I$291,"I"))+(SUMIFS(Schedule!AF$87:AF$291,Schedule!$K$87:$K$291,Embank,Schedule!AE$87:AE$291,T$22,Schedule!AD$87:AD$291,S23,Schedule!$G$87:$G$291,Schedule!$F$10,Schedule!$I$87:$I$291,"")+SUMIFS(Schedule!AF$87:AF$291,Schedule!$K$87:$K$291,Embank,Schedule!AE$87:AE$291,T$22,Schedule!AD$87:AD$291,S23,Schedule!$G$87:$G$291,Schedule!$F$10,Schedule!$I$87:$I$291,"I"))+(SUMIFS(Schedule!AF$87:AF$291,Schedule!$K$87:$K$291,Embank,Schedule!AE$87:AE$291,T$22,Schedule!AD$87:AD$291,S23,Schedule!$G$87:$G$291,Schedule!$F$11,Schedule!$I$87:$I$291,"")+SUMIFS(Schedule!AF$87:AF$291,Schedule!$K$87:$K$291,Embank,Schedule!AE$87:AE$291,T$22,Schedule!AD$87:AD$291,S23,Schedule!$G$87:$G$291,Schedule!$F$11,Schedule!$I$87:$I$291,"I")),IF($C$3='Sum Res'!$S$5,(SUMIFS(Schedule!AF$87:AF$291,Schedule!$K$87:$K$291,Embank,Schedule!AE$87:AE$291,T$22,Schedule!AD$87:AD$291,S23,Schedule!$G$87:$G$291,Schedule!$F$9,Schedule!$I$87:$I$291,"")+SUMIFS(Schedule!AF$87:AF$291,Schedule!$K$87:$K$291,Embank,Schedule!AE$87:AE$291,T$22,Schedule!AD$87:AD$291,S23,Schedule!$G$87:$G$291,Schedule!$F$9,Schedule!$I$87:$I$291,"I"))+(SUMIFS(Schedule!AF$87:AF$291,Schedule!$K$87:$K$291,Embank,Schedule!AE$87:AE$291,T$22,Schedule!AD$87:AD$291,S23,Schedule!$G$87:$G$291,Schedule!$F$10,Schedule!$I$87:$I$291,"")+SUMIFS(Schedule!AF$87:AF$291,Schedule!$K$87:$K$291,Embank,Schedule!AE$87:AE$291,T$22,Schedule!AD$87:AD$291,S23,Schedule!$G$87:$G$291,Schedule!$F$10,Schedule!$I$87:$I$291,"I"))+(SUMIFS(Schedule!AF$87:AF$291,Schedule!$K$87:$K$291,Embank,Schedule!AE$87:AE$291,T$22,Schedule!AD$87:AD$291,S23,Schedule!$G$87:$G$291,Schedule!$F$11,Schedule!$I$87:$I$291,"")+SUMIFS(Schedule!AF$87:AF$291,Schedule!$K$87:$K$291,Embank,Schedule!AE$87:AE$291,T$22,Schedule!AD$87:AD$291,S23,Schedule!$G$87:$G$291,Schedule!$F$11,Schedule!$I$87:$I$291,"I")),(SUMIFS(Schedule!AF$87:AF$291,Schedule!$K$87:$K$291,Embank,Schedule!AE$87:AE$291,T$22,Schedule!AD$87:AD$291,S23,Schedule!$G$87:$G$291,Schedule!$F$9,Schedule!$I$87:$I$291,"")+SUMIFS(Schedule!AF$87:AF$291,Schedule!$K$87:$K$291,Embank,Schedule!AE$87:AE$291,T$22,Schedule!AD$87:AD$291,S23,Schedule!$G$87:$G$291,Schedule!$F$9,Schedule!$I$87:$I$291,"I"))+(SUMIFS(Schedule!AF$87:AF$291,Schedule!$K$87:$K$291,Embank,Schedule!AE$87:AE$291,T$22,Schedule!AD$87:AD$291,S23,Schedule!$G$87:$G$291,Schedule!$F$10,Schedule!$I$87:$I$291,"")+SUMIFS(Schedule!AF$87:AF$291,Schedule!$K$87:$K$291,Embank,Schedule!AE$87:AE$291,T$22,Schedule!AD$87:AD$291,S23,Schedule!$G$87:$G$291,Schedule!$F$10,Schedule!$I$87:$I$291,"I"))+(SUMIFS(Schedule!AF$87:AF$291,Schedule!$K$87:$K$291,Embank,Schedule!AE$87:AE$291,T$22,Schedule!AD$87:AD$291,S23,Schedule!$G$87:$G$291,Schedule!$F$11,Schedule!$I$87:$I$291,"")+SUMIFS(Schedule!AF$87:AF$291,Schedule!$K$87:$K$291,Embank,Schedule!AE$87:AE$291,T$22,Schedule!AD$87:AD$291,S23,Schedule!$G$87:$G$291,Schedule!$F$11,Schedule!$I$87:$I$291,"I"))+(SUMIFS(Schedule!AF$87:AF$291,Schedule!$K$87:$K$291,Embank,Schedule!AE$87:AE$291,T$22,Schedule!AD$87:AD$291,S23,Schedule!$G$87:$G$291,Schedule!$F$8,Schedule!$I$87:$I$291,"")+SUMIFS(Schedule!AF$87:AF$291,Schedule!$K$87:$K$291,Embank,Schedule!AE$87:AE$291,T$22,Schedule!AD$87:AD$291,S23,Schedule!$G$87:$G$291,Schedule!$F$8,Schedule!$I$87:$I$291,"I"))))</f>
        <v>0</v>
      </c>
      <c r="V23" s="300">
        <v>2</v>
      </c>
      <c r="W23" s="301"/>
      <c r="X23" s="281">
        <f>IF($C$3="",(SUMIFS(Schedule!AI$87:AI$291,Schedule!$K$87:$K$291,Embank,Schedule!AH$87:AH$291,W$22,Schedule!AG$87:AG$291,V23,Schedule!$G$87:$G$291,Schedule!$F$9,Schedule!$I$87:$I$291,"")+SUMIFS(Schedule!AI$87:AI$291,Schedule!$K$87:$K$291,Embank,Schedule!AH$87:AH$291,W$22,Schedule!AG$87:AG$291,V23,Schedule!$G$87:$G$291,Schedule!$F$9,Schedule!$I$87:$I$291,"I"))+(SUMIFS(Schedule!AI$87:AI$291,Schedule!$K$87:$K$291,Embank,Schedule!AH$87:AH$291,W$22,Schedule!AG$87:AG$291,V23,Schedule!$G$87:$G$291,Schedule!$F$10,Schedule!$I$87:$I$291,"")+SUMIFS(Schedule!AI$87:AI$291,Schedule!$K$87:$K$291,Embank,Schedule!AH$87:AH$291,W$22,Schedule!AG$87:AG$291,V23,Schedule!$G$87:$G$291,Schedule!$F$10,Schedule!$I$87:$I$291,"I"))+(SUMIFS(Schedule!AI$87:AI$291,Schedule!$K$87:$K$291,Embank,Schedule!AH$87:AH$291,W$22,Schedule!AG$87:AG$291,V23,Schedule!$G$87:$G$291,Schedule!$F$11,Schedule!$I$87:$I$291,"")+SUMIFS(Schedule!AI$87:AI$291,Schedule!$K$87:$K$291,Embank,Schedule!AH$87:AH$291,W$22,Schedule!AG$87:AG$291,V23,Schedule!$G$87:$G$291,Schedule!$F$11,Schedule!$I$87:$I$291,"I")),IF($C$3='Sum Res'!$S$5,(SUMIFS(Schedule!AI$87:AI$291,Schedule!$K$87:$K$291,Embank,Schedule!AH$87:AH$291,W$22,Schedule!AG$87:AG$291,V23,Schedule!$G$87:$G$291,Schedule!$F$9,Schedule!$I$87:$I$291,"")+SUMIFS(Schedule!AI$87:AI$291,Schedule!$K$87:$K$291,Embank,Schedule!AH$87:AH$291,W$22,Schedule!AG$87:AG$291,V23,Schedule!$G$87:$G$291,Schedule!$F$9,Schedule!$I$87:$I$291,"I"))+(SUMIFS(Schedule!AI$87:AI$291,Schedule!$K$87:$K$291,Embank,Schedule!AH$87:AH$291,W$22,Schedule!AG$87:AG$291,V23,Schedule!$G$87:$G$291,Schedule!$F$10,Schedule!$I$87:$I$291,"")+SUMIFS(Schedule!AI$87:AI$291,Schedule!$K$87:$K$291,Embank,Schedule!AH$87:AH$291,W$22,Schedule!AG$87:AG$291,V23,Schedule!$G$87:$G$291,Schedule!$F$10,Schedule!$I$87:$I$291,"I"))+(SUMIFS(Schedule!AI$87:AI$291,Schedule!$K$87:$K$291,Embank,Schedule!AH$87:AH$291,W$22,Schedule!AG$87:AG$291,V23,Schedule!$G$87:$G$291,Schedule!$F$11,Schedule!$I$87:$I$291,"")+SUMIFS(Schedule!AI$87:AI$291,Schedule!$K$87:$K$291,Embank,Schedule!AH$87:AH$291,W$22,Schedule!AG$87:AG$291,V23,Schedule!$G$87:$G$291,Schedule!$F$11,Schedule!$I$87:$I$291,"I")),(SUMIFS(Schedule!AI$87:AI$291,Schedule!$K$87:$K$291,Embank,Schedule!AH$87:AH$291,W$22,Schedule!AG$87:AG$291,V23,Schedule!$G$87:$G$291,Schedule!$F$9,Schedule!$I$87:$I$291,"")+SUMIFS(Schedule!AI$87:AI$291,Schedule!$K$87:$K$291,Embank,Schedule!AH$87:AH$291,W$22,Schedule!AG$87:AG$291,V23,Schedule!$G$87:$G$291,Schedule!$F$9,Schedule!$I$87:$I$291,"I"))+(SUMIFS(Schedule!AI$87:AI$291,Schedule!$K$87:$K$291,Embank,Schedule!AH$87:AH$291,W$22,Schedule!AG$87:AG$291,V23,Schedule!$G$87:$G$291,Schedule!$F$10,Schedule!$I$87:$I$291,"")+SUMIFS(Schedule!AI$87:AI$291,Schedule!$K$87:$K$291,Embank,Schedule!AH$87:AH$291,W$22,Schedule!AG$87:AG$291,V23,Schedule!$G$87:$G$291,Schedule!$F$10,Schedule!$I$87:$I$291,"I"))+(SUMIFS(Schedule!AI$87:AI$291,Schedule!$K$87:$K$291,Embank,Schedule!AH$87:AH$291,W$22,Schedule!AG$87:AG$291,V23,Schedule!$G$87:$G$291,Schedule!$F$11,Schedule!$I$87:$I$291,"")+SUMIFS(Schedule!AI$87:AI$291,Schedule!$K$87:$K$291,Embank,Schedule!AH$87:AH$291,W$22,Schedule!AG$87:AG$291,V23,Schedule!$G$87:$G$291,Schedule!$F$11,Schedule!$I$87:$I$291,"I"))+(SUMIFS(Schedule!AI$87:AI$291,Schedule!$K$87:$K$291,Embank,Schedule!AH$87:AH$291,W$22,Schedule!AG$87:AG$291,V23,Schedule!$G$87:$G$291,Schedule!$F$8,Schedule!$I$87:$I$291,"")+SUMIFS(Schedule!AI$87:AI$291,Schedule!$K$87:$K$291,Embank,Schedule!AH$87:AH$291,W$22,Schedule!AG$87:AG$291,V23,Schedule!$G$87:$G$291,Schedule!$F$8,Schedule!$I$87:$I$291,"I"))))</f>
        <v>0</v>
      </c>
      <c r="Y23" s="300">
        <v>2</v>
      </c>
      <c r="Z23" s="301"/>
      <c r="AA23" s="281">
        <f>IF($C$3="",(SUMIFS(Schedule!AL$87:AL$291,Schedule!$K$87:$K$291,Embank,Schedule!AK$87:AK$291,Z$22,Schedule!AJ$87:AJ$291,Y23,Schedule!$G$87:$G$291,Schedule!$F$9,Schedule!$I$87:$I$291,"")+SUMIFS(Schedule!AL$87:AL$291,Schedule!$K$87:$K$291,Embank,Schedule!AK$87:AK$291,Z$22,Schedule!AJ$87:AJ$291,Y23,Schedule!$G$87:$G$291,Schedule!$F$9,Schedule!$I$87:$I$291,"I"))+(SUMIFS(Schedule!AL$87:AL$291,Schedule!$K$87:$K$291,Embank,Schedule!AK$87:AK$291,Z$22,Schedule!AJ$87:AJ$291,Y23,Schedule!$G$87:$G$291,Schedule!$F$10,Schedule!$I$87:$I$291,"")+SUMIFS(Schedule!AL$87:AL$291,Schedule!$K$87:$K$291,Embank,Schedule!AK$87:AK$291,Z$22,Schedule!AJ$87:AJ$291,Y23,Schedule!$G$87:$G$291,Schedule!$F$10,Schedule!$I$87:$I$291,"I"))+(SUMIFS(Schedule!AL$87:AL$291,Schedule!$K$87:$K$291,Embank,Schedule!AK$87:AK$291,Z$22,Schedule!AJ$87:AJ$291,Y23,Schedule!$G$87:$G$291,Schedule!$F$11,Schedule!$I$87:$I$291,"")+SUMIFS(Schedule!AL$87:AL$291,Schedule!$K$87:$K$291,Embank,Schedule!AK$87:AK$291,Z$22,Schedule!AJ$87:AJ$291,Y23,Schedule!$G$87:$G$291,Schedule!$F$11,Schedule!$I$87:$I$291,"I")),IF($C$3='Sum Res'!$S$5,(SUMIFS(Schedule!AL$87:AL$291,Schedule!$K$87:$K$291,Embank,Schedule!AK$87:AK$291,Z$22,Schedule!AJ$87:AJ$291,Y23,Schedule!$G$87:$G$291,Schedule!$F$9,Schedule!$I$87:$I$291,"")+SUMIFS(Schedule!AL$87:AL$291,Schedule!$K$87:$K$291,Embank,Schedule!AK$87:AK$291,Z$22,Schedule!AJ$87:AJ$291,Y23,Schedule!$G$87:$G$291,Schedule!$F$9,Schedule!$I$87:$I$291,"I"))+(SUMIFS(Schedule!AL$87:AL$291,Schedule!$K$87:$K$291,Embank,Schedule!AK$87:AK$291,Z$22,Schedule!AJ$87:AJ$291,Y23,Schedule!$G$87:$G$291,Schedule!$F$10,Schedule!$I$87:$I$291,"")+SUMIFS(Schedule!AL$87:AL$291,Schedule!$K$87:$K$291,Embank,Schedule!AK$87:AK$291,Z$22,Schedule!AJ$87:AJ$291,Y23,Schedule!$G$87:$G$291,Schedule!$F$10,Schedule!$I$87:$I$291,"I"))+(SUMIFS(Schedule!AL$87:AL$291,Schedule!$K$87:$K$291,Embank,Schedule!AK$87:AK$291,Z$22,Schedule!AJ$87:AJ$291,Y23,Schedule!$G$87:$G$291,Schedule!$F$11,Schedule!$I$87:$I$291,"")+SUMIFS(Schedule!AL$87:AL$291,Schedule!$K$87:$K$291,Embank,Schedule!AK$87:AK$291,Z$22,Schedule!AJ$87:AJ$291,Y23,Schedule!$G$87:$G$291,Schedule!$F$11,Schedule!$I$87:$I$291,"I")),(SUMIFS(Schedule!AL$87:AL$291,Schedule!$K$87:$K$291,Embank,Schedule!AK$87:AK$291,Z$22,Schedule!AJ$87:AJ$291,Y23,Schedule!$G$87:$G$291,Schedule!$F$9,Schedule!$I$87:$I$291,"")+SUMIFS(Schedule!AL$87:AL$291,Schedule!$K$87:$K$291,Embank,Schedule!AK$87:AK$291,Z$22,Schedule!AJ$87:AJ$291,Y23,Schedule!$G$87:$G$291,Schedule!$F$9,Schedule!$I$87:$I$291,"I"))+(SUMIFS(Schedule!AL$87:AL$291,Schedule!$K$87:$K$291,Embank,Schedule!AK$87:AK$291,Z$22,Schedule!AJ$87:AJ$291,Y23,Schedule!$G$87:$G$291,Schedule!$F$10,Schedule!$I$87:$I$291,"")+SUMIFS(Schedule!AL$87:AL$291,Schedule!$K$87:$K$291,Embank,Schedule!AK$87:AK$291,Z$22,Schedule!AJ$87:AJ$291,Y23,Schedule!$G$87:$G$291,Schedule!$F$10,Schedule!$I$87:$I$291,"I"))+(SUMIFS(Schedule!AL$87:AL$291,Schedule!$K$87:$K$291,Embank,Schedule!AK$87:AK$291,Z$22,Schedule!AJ$87:AJ$291,Y23,Schedule!$G$87:$G$291,Schedule!$F$11,Schedule!$I$87:$I$291,"")+SUMIFS(Schedule!AL$87:AL$291,Schedule!$K$87:$K$291,Embank,Schedule!AK$87:AK$291,Z$22,Schedule!AJ$87:AJ$291,Y23,Schedule!$G$87:$G$291,Schedule!$F$11,Schedule!$I$87:$I$291,"I"))+(SUMIFS(Schedule!AL$87:AL$291,Schedule!$K$87:$K$291,Embank,Schedule!AK$87:AK$291,Z$22,Schedule!AJ$87:AJ$291,Y23,Schedule!$G$87:$G$291,Schedule!$F$8,Schedule!$I$87:$I$291,"")+SUMIFS(Schedule!AL$87:AL$291,Schedule!$K$87:$K$291,Embank,Schedule!AK$87:AK$291,Z$22,Schedule!AJ$87:AJ$291,Y23,Schedule!$G$87:$G$291,Schedule!$F$8,Schedule!$I$87:$I$291,"I"))))</f>
        <v>0</v>
      </c>
      <c r="AB23" s="300">
        <v>2</v>
      </c>
      <c r="AC23" s="301"/>
      <c r="AD23" s="281">
        <f>IF($C$3="",(SUMIFS(Schedule!AO$87:AO$291,Schedule!$K$87:$K$291,Embank,Schedule!AN$87:AN$291,AC$22,Schedule!AM$87:AM$291,AB23,Schedule!$G$87:$G$291,Schedule!$F$9,Schedule!$I$87:$I$291,"")+SUMIFS(Schedule!AO$87:AO$291,Schedule!$K$87:$K$291,Embank,Schedule!AN$87:AN$291,AC$22,Schedule!AM$87:AM$291,AB23,Schedule!$G$87:$G$291,Schedule!$F$9,Schedule!$I$87:$I$291,"I"))+(SUMIFS(Schedule!AO$87:AO$291,Schedule!$K$87:$K$291,Embank,Schedule!AN$87:AN$291,AC$22,Schedule!AM$87:AM$291,AB23,Schedule!$G$87:$G$291,Schedule!$F$10,Schedule!$I$87:$I$291,"")+SUMIFS(Schedule!AO$87:AO$291,Schedule!$K$87:$K$291,Embank,Schedule!AN$87:AN$291,AC$22,Schedule!AM$87:AM$291,AB23,Schedule!$G$87:$G$291,Schedule!$F$10,Schedule!$I$87:$I$291,"I"))+(SUMIFS(Schedule!AO$87:AO$291,Schedule!$K$87:$K$291,Embank,Schedule!AN$87:AN$291,AC$22,Schedule!AM$87:AM$291,AB23,Schedule!$G$87:$G$291,Schedule!$F$11,Schedule!$I$87:$I$291,"")+SUMIFS(Schedule!AO$87:AO$291,Schedule!$K$87:$K$291,Embank,Schedule!AN$87:AN$291,AC$22,Schedule!AM$87:AM$291,AB23,Schedule!$G$87:$G$291,Schedule!$F$11,Schedule!$I$87:$I$291,"I")),IF($C$3='Sum Res'!$S$5,(SUMIFS(Schedule!AO$87:AO$291,Schedule!$K$87:$K$291,Embank,Schedule!AN$87:AN$291,AC$22,Schedule!AM$87:AM$291,AB23,Schedule!$G$87:$G$291,Schedule!$F$9,Schedule!$I$87:$I$291,"")+SUMIFS(Schedule!AO$87:AO$291,Schedule!$K$87:$K$291,Embank,Schedule!AN$87:AN$291,AC$22,Schedule!AM$87:AM$291,AB23,Schedule!$G$87:$G$291,Schedule!$F$9,Schedule!$I$87:$I$291,"I"))+(SUMIFS(Schedule!AO$87:AO$291,Schedule!$K$87:$K$291,Embank,Schedule!AN$87:AN$291,AC$22,Schedule!AM$87:AM$291,AB23,Schedule!$G$87:$G$291,Schedule!$F$10,Schedule!$I$87:$I$291,"")+SUMIFS(Schedule!AO$87:AO$291,Schedule!$K$87:$K$291,Embank,Schedule!AN$87:AN$291,AC$22,Schedule!AM$87:AM$291,AB23,Schedule!$G$87:$G$291,Schedule!$F$10,Schedule!$I$87:$I$291,"I"))+(SUMIFS(Schedule!AO$87:AO$291,Schedule!$K$87:$K$291,Embank,Schedule!AN$87:AN$291,AC$22,Schedule!AM$87:AM$291,AB23,Schedule!$G$87:$G$291,Schedule!$F$11,Schedule!$I$87:$I$291,"")+SUMIFS(Schedule!AO$87:AO$291,Schedule!$K$87:$K$291,Embank,Schedule!AN$87:AN$291,AC$22,Schedule!AM$87:AM$291,AB23,Schedule!$G$87:$G$291,Schedule!$F$11,Schedule!$I$87:$I$291,"I")),(SUMIFS(Schedule!AO$87:AO$291,Schedule!$K$87:$K$291,Embank,Schedule!AN$87:AN$291,AC$22,Schedule!AM$87:AM$291,AB23,Schedule!$G$87:$G$291,Schedule!$F$9,Schedule!$I$87:$I$291,"")+SUMIFS(Schedule!AO$87:AO$291,Schedule!$K$87:$K$291,Embank,Schedule!AN$87:AN$291,AC$22,Schedule!AM$87:AM$291,AB23,Schedule!$G$87:$G$291,Schedule!$F$9,Schedule!$I$87:$I$291,"I"))+(SUMIFS(Schedule!AO$87:AO$291,Schedule!$K$87:$K$291,Embank,Schedule!AN$87:AN$291,AC$22,Schedule!AM$87:AM$291,AB23,Schedule!$G$87:$G$291,Schedule!$F$10,Schedule!$I$87:$I$291,"")+SUMIFS(Schedule!AO$87:AO$291,Schedule!$K$87:$K$291,Embank,Schedule!AN$87:AN$291,AC$22,Schedule!AM$87:AM$291,AB23,Schedule!$G$87:$G$291,Schedule!$F$10,Schedule!$I$87:$I$291,"I"))+(SUMIFS(Schedule!AO$87:AO$291,Schedule!$K$87:$K$291,Embank,Schedule!AN$87:AN$291,AC$22,Schedule!AM$87:AM$291,AB23,Schedule!$G$87:$G$291,Schedule!$F$11,Schedule!$I$87:$I$291,"")+SUMIFS(Schedule!AO$87:AO$291,Schedule!$K$87:$K$291,Embank,Schedule!AN$87:AN$291,AC$22,Schedule!AM$87:AM$291,AB23,Schedule!$G$87:$G$291,Schedule!$F$11,Schedule!$I$87:$I$291,"I"))+(SUMIFS(Schedule!AO$87:AO$291,Schedule!$K$87:$K$291,Embank,Schedule!AN$87:AN$291,AC$22,Schedule!AM$87:AM$291,AB23,Schedule!$G$87:$G$291,Schedule!$F$8,Schedule!$I$87:$I$291,"")+SUMIFS(Schedule!AO$87:AO$291,Schedule!$K$87:$K$291,Embank,Schedule!AN$87:AN$291,AC$22,Schedule!AM$87:AM$291,AB23,Schedule!$G$87:$G$291,Schedule!$F$8,Schedule!$I$87:$I$291,"I"))))</f>
        <v>0</v>
      </c>
      <c r="AE23" s="282">
        <f t="shared" si="5"/>
        <v>0</v>
      </c>
      <c r="AF23" s="283">
        <f t="shared" si="3"/>
        <v>0</v>
      </c>
    </row>
    <row r="24" spans="2:32" ht="15" x14ac:dyDescent="0.2">
      <c r="B24" s="580"/>
      <c r="C24" s="583"/>
      <c r="D24" s="302">
        <v>3</v>
      </c>
      <c r="E24" s="285"/>
      <c r="F24" s="286">
        <f>IF($C$3="",(SUMIFS(Schedule!Q$87:Q$291,Schedule!$K$87:$K$291,Embank,Schedule!P$87:P$291,E$22,Schedule!O$87:O$291,D24,Schedule!$G$87:$G$291,Schedule!$F$9,Schedule!$I$87:$I$291,"")+SUMIFS(Schedule!Q$87:Q$291,Schedule!$K$87:$K$291,Embank,Schedule!P$87:P$291,E$22,Schedule!O$87:O$291,D24,Schedule!$G$87:$G$291,Schedule!$F$9,Schedule!$I$87:$I$291,"I"))+(SUMIFS(Schedule!Q$87:Q$291,Schedule!$K$87:$K$291,Embank,Schedule!P$87:P$291,E$22,Schedule!O$87:O$291,D24,Schedule!$G$87:$G$291,Schedule!$F$10,Schedule!$I$87:$I$291,"")+SUMIFS(Schedule!Q$87:Q$291,Schedule!$K$87:$K$291,Embank,Schedule!P$87:P$291,E$22,Schedule!O$87:O$291,D24,Schedule!$G$87:$G$291,Schedule!$F$10,Schedule!$I$87:$I$291,"I"))+(SUMIFS(Schedule!Q$87:Q$291,Schedule!$K$87:$K$291,Embank,Schedule!P$87:P$291,E$22,Schedule!O$87:O$291,D24,Schedule!$G$87:$G$291,Schedule!$F$11,Schedule!$I$87:$I$291,"")+SUMIFS(Schedule!Q$87:Q$291,Schedule!$K$87:$K$291,Embank,Schedule!P$87:P$291,E$22,Schedule!O$87:O$291,D24,Schedule!$G$87:$G$291,Schedule!$F$11,Schedule!$I$87:$I$291,"I")),IF($C$3='Sum Res'!$S$5,(SUMIFS(Schedule!Q$87:Q$291,Schedule!$K$87:$K$291,Embank,Schedule!P$87:P$291,E$22,Schedule!O$87:O$291,D24,Schedule!$G$87:$G$291,Schedule!$F$9,Schedule!$I$87:$I$291,"")+SUMIFS(Schedule!Q$87:Q$291,Schedule!$K$87:$K$291,Embank,Schedule!P$87:P$291,E$22,Schedule!O$87:O$291,D24,Schedule!$G$87:$G$291,Schedule!$F$9,Schedule!$I$87:$I$291,"I"))+(SUMIFS(Schedule!Q$87:Q$291,Schedule!$K$87:$K$291,Embank,Schedule!P$87:P$291,E$22,Schedule!O$87:O$291,D24,Schedule!$G$87:$G$291,Schedule!$F$10,Schedule!$I$87:$I$291,"")+SUMIFS(Schedule!Q$87:Q$291,Schedule!$K$87:$K$291,Embank,Schedule!P$87:P$291,E$22,Schedule!O$87:O$291,D24,Schedule!$G$87:$G$291,Schedule!$F$10,Schedule!$I$87:$I$291,"I"))+(SUMIFS(Schedule!Q$87:Q$291,Schedule!$K$87:$K$291,Embank,Schedule!P$87:P$291,E$22,Schedule!O$87:O$291,D24,Schedule!$G$87:$G$291,Schedule!$F$11,Schedule!$I$87:$I$291,"")+SUMIFS(Schedule!Q$87:Q$291,Schedule!$K$87:$K$291,Embank,Schedule!P$87:P$291,E$22,Schedule!O$87:O$291,D24,Schedule!$G$87:$G$291,Schedule!$F$11,Schedule!$I$87:$I$291,"I")),(SUMIFS(Schedule!Q$87:Q$291,Schedule!$K$87:$K$291,Embank,Schedule!P$87:P$291,E$22,Schedule!O$87:O$291,D24,Schedule!$G$87:$G$291,Schedule!$F$9,Schedule!$I$87:$I$291,"")+SUMIFS(Schedule!Q$87:Q$291,Schedule!$K$87:$K$291,Embank,Schedule!P$87:P$291,E$22,Schedule!O$87:O$291,D24,Schedule!$G$87:$G$291,Schedule!$F$9,Schedule!$I$87:$I$291,"I"))+(SUMIFS(Schedule!Q$87:Q$291,Schedule!$K$87:$K$291,Embank,Schedule!P$87:P$291,E$22,Schedule!O$87:O$291,D24,Schedule!$G$87:$G$291,Schedule!$F$10,Schedule!$I$87:$I$291,"")+SUMIFS(Schedule!Q$87:Q$291,Schedule!$K$87:$K$291,Embank,Schedule!P$87:P$291,E$22,Schedule!O$87:O$291,D24,Schedule!$G$87:$G$291,Schedule!$F$10,Schedule!$I$87:$I$291,"I"))+(SUMIFS(Schedule!Q$87:Q$291,Schedule!$K$87:$K$291,Embank,Schedule!P$87:P$291,E$22,Schedule!O$87:O$291,D24,Schedule!$G$87:$G$291,Schedule!$F$11,Schedule!$I$87:$I$291,"")+SUMIFS(Schedule!Q$87:Q$291,Schedule!$K$87:$K$291,Embank,Schedule!P$87:P$291,E$22,Schedule!O$87:O$291,D24,Schedule!$G$87:$G$291,Schedule!$F$11,Schedule!$I$87:$I$291,"I"))+(SUMIFS(Schedule!Q$87:Q$291,Schedule!$K$87:$K$291,Embank,Schedule!P$87:P$291,E$22,Schedule!O$87:O$291,D24,Schedule!$G$87:$G$291,Schedule!$F$8,Schedule!$I$87:$I$291,"")+SUMIFS(Schedule!Q$87:Q$291,Schedule!$K$87:$K$291,Embank,Schedule!P$87:P$291,E$22,Schedule!O$87:O$291,D24,Schedule!$G$87:$G$291,Schedule!$F$8,Schedule!$I$87:$I$291,"I"))))</f>
        <v>0</v>
      </c>
      <c r="G24" s="302">
        <v>3</v>
      </c>
      <c r="H24" s="285"/>
      <c r="I24" s="286">
        <f>IF($C$3="",(SUMIFS(Schedule!T$87:T$291,Schedule!$K$87:$K$291,Embank,Schedule!S$87:S$291,H$22,Schedule!R$87:R$291,G24,Schedule!$G$87:$G$291,Schedule!$F$9,Schedule!$I$87:$I$291,"")+SUMIFS(Schedule!T$87:T$291,Schedule!$K$87:$K$291,Embank,Schedule!S$87:S$291,H$22,Schedule!R$87:R$291,G24,Schedule!$G$87:$G$291,Schedule!$F$9,Schedule!$I$87:$I$291,"I"))+(SUMIFS(Schedule!T$87:T$291,Schedule!$K$87:$K$291,Embank,Schedule!S$87:S$291,H$22,Schedule!R$87:R$291,G24,Schedule!$G$87:$G$291,Schedule!$F$10,Schedule!$I$87:$I$291,"")+SUMIFS(Schedule!T$87:T$291,Schedule!$K$87:$K$291,Embank,Schedule!S$87:S$291,H$22,Schedule!R$87:R$291,G24,Schedule!$G$87:$G$291,Schedule!$F$10,Schedule!$I$87:$I$291,"I"))+(SUMIFS(Schedule!T$87:T$291,Schedule!$K$87:$K$291,Embank,Schedule!S$87:S$291,H$22,Schedule!R$87:R$291,G24,Schedule!$G$87:$G$291,Schedule!$F$11,Schedule!$I$87:$I$291,"")+SUMIFS(Schedule!T$87:T$291,Schedule!$K$87:$K$291,Embank,Schedule!S$87:S$291,H$22,Schedule!R$87:R$291,G24,Schedule!$G$87:$G$291,Schedule!$F$11,Schedule!$I$87:$I$291,"I")),IF($C$3='Sum Res'!$S$5,(SUMIFS(Schedule!T$87:T$291,Schedule!$K$87:$K$291,Embank,Schedule!S$87:S$291,H$22,Schedule!R$87:R$291,G24,Schedule!$G$87:$G$291,Schedule!$F$9,Schedule!$I$87:$I$291,"")+SUMIFS(Schedule!T$87:T$291,Schedule!$K$87:$K$291,Embank,Schedule!S$87:S$291,H$22,Schedule!R$87:R$291,G24,Schedule!$G$87:$G$291,Schedule!$F$9,Schedule!$I$87:$I$291,"I"))+(SUMIFS(Schedule!T$87:T$291,Schedule!$K$87:$K$291,Embank,Schedule!S$87:S$291,H$22,Schedule!R$87:R$291,G24,Schedule!$G$87:$G$291,Schedule!$F$10,Schedule!$I$87:$I$291,"")+SUMIFS(Schedule!T$87:T$291,Schedule!$K$87:$K$291,Embank,Schedule!S$87:S$291,H$22,Schedule!R$87:R$291,G24,Schedule!$G$87:$G$291,Schedule!$F$10,Schedule!$I$87:$I$291,"I"))+(SUMIFS(Schedule!T$87:T$291,Schedule!$K$87:$K$291,Embank,Schedule!S$87:S$291,H$22,Schedule!R$87:R$291,G24,Schedule!$G$87:$G$291,Schedule!$F$11,Schedule!$I$87:$I$291,"")+SUMIFS(Schedule!T$87:T$291,Schedule!$K$87:$K$291,Embank,Schedule!S$87:S$291,H$22,Schedule!R$87:R$291,G24,Schedule!$G$87:$G$291,Schedule!$F$11,Schedule!$I$87:$I$291,"I")),(SUMIFS(Schedule!T$87:T$291,Schedule!$K$87:$K$291,Embank,Schedule!S$87:S$291,H$22,Schedule!R$87:R$291,G24,Schedule!$G$87:$G$291,Schedule!$F$9,Schedule!$I$87:$I$291,"")+SUMIFS(Schedule!T$87:T$291,Schedule!$K$87:$K$291,Embank,Schedule!S$87:S$291,H$22,Schedule!R$87:R$291,G24,Schedule!$G$87:$G$291,Schedule!$F$9,Schedule!$I$87:$I$291,"I"))+(SUMIFS(Schedule!T$87:T$291,Schedule!$K$87:$K$291,Embank,Schedule!S$87:S$291,H$22,Schedule!R$87:R$291,G24,Schedule!$G$87:$G$291,Schedule!$F$10,Schedule!$I$87:$I$291,"")+SUMIFS(Schedule!T$87:T$291,Schedule!$K$87:$K$291,Embank,Schedule!S$87:S$291,H$22,Schedule!R$87:R$291,G24,Schedule!$G$87:$G$291,Schedule!$F$10,Schedule!$I$87:$I$291,"I"))+(SUMIFS(Schedule!T$87:T$291,Schedule!$K$87:$K$291,Embank,Schedule!S$87:S$291,H$22,Schedule!R$87:R$291,G24,Schedule!$G$87:$G$291,Schedule!$F$11,Schedule!$I$87:$I$291,"")+SUMIFS(Schedule!T$87:T$291,Schedule!$K$87:$K$291,Embank,Schedule!S$87:S$291,H$22,Schedule!R$87:R$291,G24,Schedule!$G$87:$G$291,Schedule!$F$11,Schedule!$I$87:$I$291,"I"))+(SUMIFS(Schedule!T$87:T$291,Schedule!$K$87:$K$291,Embank,Schedule!S$87:S$291,H$22,Schedule!R$87:R$291,G24,Schedule!$G$87:$G$291,Schedule!$F$8,Schedule!$I$87:$I$291,"")+SUMIFS(Schedule!T$87:T$291,Schedule!$K$87:$K$291,Embank,Schedule!S$87:S$291,H$22,Schedule!R$87:R$291,G24,Schedule!$G$87:$G$291,Schedule!$F$8,Schedule!$I$87:$I$291,"I"))))</f>
        <v>0</v>
      </c>
      <c r="J24" s="302">
        <v>3</v>
      </c>
      <c r="K24" s="285"/>
      <c r="L24" s="286">
        <f>IF($C$3="",(SUMIFS(Schedule!W$87:W$291,Schedule!$K$87:$K$291,Embank,Schedule!V$87:V$291,K$22,Schedule!U$87:U$291,J24,Schedule!$G$87:$G$291,Schedule!$F$9,Schedule!$I$87:$I$291,"")+SUMIFS(Schedule!W$87:W$291,Schedule!$K$87:$K$291,Embank,Schedule!V$87:V$291,K$22,Schedule!U$87:U$291,J24,Schedule!$G$87:$G$291,Schedule!$F$9,Schedule!$I$87:$I$291,"I"))+(SUMIFS(Schedule!W$87:W$291,Schedule!$K$87:$K$291,Embank,Schedule!V$87:V$291,K$22,Schedule!U$87:U$291,J24,Schedule!$G$87:$G$291,Schedule!$F$10,Schedule!$I$87:$I$291,"")+SUMIFS(Schedule!W$87:W$291,Schedule!$K$87:$K$291,Embank,Schedule!V$87:V$291,K$22,Schedule!U$87:U$291,J24,Schedule!$G$87:$G$291,Schedule!$F$10,Schedule!$I$87:$I$291,"I"))+(SUMIFS(Schedule!W$87:W$291,Schedule!$K$87:$K$291,Embank,Schedule!V$87:V$291,K$22,Schedule!U$87:U$291,J24,Schedule!$G$87:$G$291,Schedule!$F$11,Schedule!$I$87:$I$291,"")+SUMIFS(Schedule!W$87:W$291,Schedule!$K$87:$K$291,Embank,Schedule!V$87:V$291,K$22,Schedule!U$87:U$291,J24,Schedule!$G$87:$G$291,Schedule!$F$11,Schedule!$I$87:$I$291,"I")),IF($C$3='Sum Res'!$S$5,(SUMIFS(Schedule!W$87:W$291,Schedule!$K$87:$K$291,Embank,Schedule!V$87:V$291,K$22,Schedule!U$87:U$291,J24,Schedule!$G$87:$G$291,Schedule!$F$9,Schedule!$I$87:$I$291,"")+SUMIFS(Schedule!W$87:W$291,Schedule!$K$87:$K$291,Embank,Schedule!V$87:V$291,K$22,Schedule!U$87:U$291,J24,Schedule!$G$87:$G$291,Schedule!$F$9,Schedule!$I$87:$I$291,"I"))+(SUMIFS(Schedule!W$87:W$291,Schedule!$K$87:$K$291,Embank,Schedule!V$87:V$291,K$22,Schedule!U$87:U$291,J24,Schedule!$G$87:$G$291,Schedule!$F$10,Schedule!$I$87:$I$291,"")+SUMIFS(Schedule!W$87:W$291,Schedule!$K$87:$K$291,Embank,Schedule!V$87:V$291,K$22,Schedule!U$87:U$291,J24,Schedule!$G$87:$G$291,Schedule!$F$10,Schedule!$I$87:$I$291,"I"))+(SUMIFS(Schedule!W$87:W$291,Schedule!$K$87:$K$291,Embank,Schedule!V$87:V$291,K$22,Schedule!U$87:U$291,J24,Schedule!$G$87:$G$291,Schedule!$F$11,Schedule!$I$87:$I$291,"")+SUMIFS(Schedule!W$87:W$291,Schedule!$K$87:$K$291,Embank,Schedule!V$87:V$291,K$22,Schedule!U$87:U$291,J24,Schedule!$G$87:$G$291,Schedule!$F$11,Schedule!$I$87:$I$291,"I")),(SUMIFS(Schedule!W$87:W$291,Schedule!$K$87:$K$291,Embank,Schedule!V$87:V$291,K$22,Schedule!U$87:U$291,J24,Schedule!$G$87:$G$291,Schedule!$F$9,Schedule!$I$87:$I$291,"")+SUMIFS(Schedule!W$87:W$291,Schedule!$K$87:$K$291,Embank,Schedule!V$87:V$291,K$22,Schedule!U$87:U$291,J24,Schedule!$G$87:$G$291,Schedule!$F$9,Schedule!$I$87:$I$291,"I"))+(SUMIFS(Schedule!W$87:W$291,Schedule!$K$87:$K$291,Embank,Schedule!V$87:V$291,K$22,Schedule!U$87:U$291,J24,Schedule!$G$87:$G$291,Schedule!$F$10,Schedule!$I$87:$I$291,"")+SUMIFS(Schedule!W$87:W$291,Schedule!$K$87:$K$291,Embank,Schedule!V$87:V$291,K$22,Schedule!U$87:U$291,J24,Schedule!$G$87:$G$291,Schedule!$F$10,Schedule!$I$87:$I$291,"I"))+(SUMIFS(Schedule!W$87:W$291,Schedule!$K$87:$K$291,Embank,Schedule!V$87:V$291,K$22,Schedule!U$87:U$291,J24,Schedule!$G$87:$G$291,Schedule!$F$11,Schedule!$I$87:$I$291,"")+SUMIFS(Schedule!W$87:W$291,Schedule!$K$87:$K$291,Embank,Schedule!V$87:V$291,K$22,Schedule!U$87:U$291,J24,Schedule!$G$87:$G$291,Schedule!$F$11,Schedule!$I$87:$I$291,"I"))+(SUMIFS(Schedule!W$87:W$291,Schedule!$K$87:$K$291,Embank,Schedule!V$87:V$291,K$22,Schedule!U$87:U$291,J24,Schedule!$G$87:$G$291,Schedule!$F$8,Schedule!$I$87:$I$291,"")+SUMIFS(Schedule!W$87:W$291,Schedule!$K$87:$K$291,Embank,Schedule!V$87:V$291,K$22,Schedule!U$87:U$291,J24,Schedule!$G$87:$G$291,Schedule!$F$8,Schedule!$I$87:$I$291,"I"))))</f>
        <v>0</v>
      </c>
      <c r="M24" s="302">
        <v>3</v>
      </c>
      <c r="N24" s="285"/>
      <c r="O24" s="286">
        <f>IF($C$3="",(SUMIFS(Schedule!Z$87:Z$291,Schedule!$K$87:$K$291,Embank,Schedule!Y$87:Y$291,N$22,Schedule!X$87:X$291,M24,Schedule!$G$87:$G$291,Schedule!$F$9,Schedule!$I$87:$I$291,"")+SUMIFS(Schedule!Z$87:Z$291,Schedule!$K$87:$K$291,Embank,Schedule!Y$87:Y$291,N$22,Schedule!X$87:X$291,M24,Schedule!$G$87:$G$291,Schedule!$F$9,Schedule!$I$87:$I$291,"I"))+(SUMIFS(Schedule!Z$87:Z$291,Schedule!$K$87:$K$291,Embank,Schedule!Y$87:Y$291,N$22,Schedule!X$87:X$291,M24,Schedule!$G$87:$G$291,Schedule!$F$10,Schedule!$I$87:$I$291,"")+SUMIFS(Schedule!Z$87:Z$291,Schedule!$K$87:$K$291,Embank,Schedule!Y$87:Y$291,N$22,Schedule!X$87:X$291,M24,Schedule!$G$87:$G$291,Schedule!$F$10,Schedule!$I$87:$I$291,"I"))+(SUMIFS(Schedule!Z$87:Z$291,Schedule!$K$87:$K$291,Embank,Schedule!Y$87:Y$291,N$22,Schedule!X$87:X$291,M24,Schedule!$G$87:$G$291,Schedule!$F$11,Schedule!$I$87:$I$291,"")+SUMIFS(Schedule!Z$87:Z$291,Schedule!$K$87:$K$291,Embank,Schedule!Y$87:Y$291,N$22,Schedule!X$87:X$291,M24,Schedule!$G$87:$G$291,Schedule!$F$11,Schedule!$I$87:$I$291,"I")),IF($C$3='Sum Res'!$S$5,(SUMIFS(Schedule!Z$87:Z$291,Schedule!$K$87:$K$291,Embank,Schedule!Y$87:Y$291,N$22,Schedule!X$87:X$291,M24,Schedule!$G$87:$G$291,Schedule!$F$9,Schedule!$I$87:$I$291,"")+SUMIFS(Schedule!Z$87:Z$291,Schedule!$K$87:$K$291,Embank,Schedule!Y$87:Y$291,N$22,Schedule!X$87:X$291,M24,Schedule!$G$87:$G$291,Schedule!$F$9,Schedule!$I$87:$I$291,"I"))+(SUMIFS(Schedule!Z$87:Z$291,Schedule!$K$87:$K$291,Embank,Schedule!Y$87:Y$291,N$22,Schedule!X$87:X$291,M24,Schedule!$G$87:$G$291,Schedule!$F$10,Schedule!$I$87:$I$291,"")+SUMIFS(Schedule!Z$87:Z$291,Schedule!$K$87:$K$291,Embank,Schedule!Y$87:Y$291,N$22,Schedule!X$87:X$291,M24,Schedule!$G$87:$G$291,Schedule!$F$10,Schedule!$I$87:$I$291,"I"))+(SUMIFS(Schedule!Z$87:Z$291,Schedule!$K$87:$K$291,Embank,Schedule!Y$87:Y$291,N$22,Schedule!X$87:X$291,M24,Schedule!$G$87:$G$291,Schedule!$F$11,Schedule!$I$87:$I$291,"")+SUMIFS(Schedule!Z$87:Z$291,Schedule!$K$87:$K$291,Embank,Schedule!Y$87:Y$291,N$22,Schedule!X$87:X$291,M24,Schedule!$G$87:$G$291,Schedule!$F$11,Schedule!$I$87:$I$291,"I")),(SUMIFS(Schedule!Z$87:Z$291,Schedule!$K$87:$K$291,Embank,Schedule!Y$87:Y$291,N$22,Schedule!X$87:X$291,M24,Schedule!$G$87:$G$291,Schedule!$F$9,Schedule!$I$87:$I$291,"")+SUMIFS(Schedule!Z$87:Z$291,Schedule!$K$87:$K$291,Embank,Schedule!Y$87:Y$291,N$22,Schedule!X$87:X$291,M24,Schedule!$G$87:$G$291,Schedule!$F$9,Schedule!$I$87:$I$291,"I"))+(SUMIFS(Schedule!Z$87:Z$291,Schedule!$K$87:$K$291,Embank,Schedule!Y$87:Y$291,N$22,Schedule!X$87:X$291,M24,Schedule!$G$87:$G$291,Schedule!$F$10,Schedule!$I$87:$I$291,"")+SUMIFS(Schedule!Z$87:Z$291,Schedule!$K$87:$K$291,Embank,Schedule!Y$87:Y$291,N$22,Schedule!X$87:X$291,M24,Schedule!$G$87:$G$291,Schedule!$F$10,Schedule!$I$87:$I$291,"I"))+(SUMIFS(Schedule!Z$87:Z$291,Schedule!$K$87:$K$291,Embank,Schedule!Y$87:Y$291,N$22,Schedule!X$87:X$291,M24,Schedule!$G$87:$G$291,Schedule!$F$11,Schedule!$I$87:$I$291,"")+SUMIFS(Schedule!Z$87:Z$291,Schedule!$K$87:$K$291,Embank,Schedule!Y$87:Y$291,N$22,Schedule!X$87:X$291,M24,Schedule!$G$87:$G$291,Schedule!$F$11,Schedule!$I$87:$I$291,"I"))+(SUMIFS(Schedule!Z$87:Z$291,Schedule!$K$87:$K$291,Embank,Schedule!Y$87:Y$291,N$22,Schedule!X$87:X$291,M24,Schedule!$G$87:$G$291,Schedule!$F$8,Schedule!$I$87:$I$291,"")+SUMIFS(Schedule!Z$87:Z$291,Schedule!$K$87:$K$291,Embank,Schedule!Y$87:Y$291,N$22,Schedule!X$87:X$291,M24,Schedule!$G$87:$G$291,Schedule!$F$8,Schedule!$I$87:$I$291,"I"))))</f>
        <v>0</v>
      </c>
      <c r="P24" s="302">
        <v>3</v>
      </c>
      <c r="Q24" s="285"/>
      <c r="R24" s="286">
        <f>IF($C$3="",(SUMIFS(Schedule!AC$87:AC$291,Schedule!$K$87:$K$291,Embank,Schedule!AB$87:AB$291,Q$22,Schedule!AA$87:AA$291,P24,Schedule!$G$87:$G$291,Schedule!$F$9,Schedule!$I$87:$I$291,"")+SUMIFS(Schedule!AC$87:AC$291,Schedule!$K$87:$K$291,Embank,Schedule!AB$87:AB$291,Q$22,Schedule!AA$87:AA$291,P24,Schedule!$G$87:$G$291,Schedule!$F$9,Schedule!$I$87:$I$291,"I"))+(SUMIFS(Schedule!AC$87:AC$291,Schedule!$K$87:$K$291,Embank,Schedule!AB$87:AB$291,Q$22,Schedule!AA$87:AA$291,P24,Schedule!$G$87:$G$291,Schedule!$F$10,Schedule!$I$87:$I$291,"")+SUMIFS(Schedule!AC$87:AC$291,Schedule!$K$87:$K$291,Embank,Schedule!AB$87:AB$291,Q$22,Schedule!AA$87:AA$291,P24,Schedule!$G$87:$G$291,Schedule!$F$10,Schedule!$I$87:$I$291,"I"))+(SUMIFS(Schedule!AC$87:AC$291,Schedule!$K$87:$K$291,Embank,Schedule!AB$87:AB$291,Q$22,Schedule!AA$87:AA$291,P24,Schedule!$G$87:$G$291,Schedule!$F$11,Schedule!$I$87:$I$291,"")+SUMIFS(Schedule!AC$87:AC$291,Schedule!$K$87:$K$291,Embank,Schedule!AB$87:AB$291,Q$22,Schedule!AA$87:AA$291,P24,Schedule!$G$87:$G$291,Schedule!$F$11,Schedule!$I$87:$I$291,"I")),IF($C$3='Sum Res'!$S$5,(SUMIFS(Schedule!AC$87:AC$291,Schedule!$K$87:$K$291,Embank,Schedule!AB$87:AB$291,Q$22,Schedule!AA$87:AA$291,P24,Schedule!$G$87:$G$291,Schedule!$F$9,Schedule!$I$87:$I$291,"")+SUMIFS(Schedule!AC$87:AC$291,Schedule!$K$87:$K$291,Embank,Schedule!AB$87:AB$291,Q$22,Schedule!AA$87:AA$291,P24,Schedule!$G$87:$G$291,Schedule!$F$9,Schedule!$I$87:$I$291,"I"))+(SUMIFS(Schedule!AC$87:AC$291,Schedule!$K$87:$K$291,Embank,Schedule!AB$87:AB$291,Q$22,Schedule!AA$87:AA$291,P24,Schedule!$G$87:$G$291,Schedule!$F$10,Schedule!$I$87:$I$291,"")+SUMIFS(Schedule!AC$87:AC$291,Schedule!$K$87:$K$291,Embank,Schedule!AB$87:AB$291,Q$22,Schedule!AA$87:AA$291,P24,Schedule!$G$87:$G$291,Schedule!$F$10,Schedule!$I$87:$I$291,"I"))+(SUMIFS(Schedule!AC$87:AC$291,Schedule!$K$87:$K$291,Embank,Schedule!AB$87:AB$291,Q$22,Schedule!AA$87:AA$291,P24,Schedule!$G$87:$G$291,Schedule!$F$11,Schedule!$I$87:$I$291,"")+SUMIFS(Schedule!AC$87:AC$291,Schedule!$K$87:$K$291,Embank,Schedule!AB$87:AB$291,Q$22,Schedule!AA$87:AA$291,P24,Schedule!$G$87:$G$291,Schedule!$F$11,Schedule!$I$87:$I$291,"I")),(SUMIFS(Schedule!AC$87:AC$291,Schedule!$K$87:$K$291,Embank,Schedule!AB$87:AB$291,Q$22,Schedule!AA$87:AA$291,P24,Schedule!$G$87:$G$291,Schedule!$F$9,Schedule!$I$87:$I$291,"")+SUMIFS(Schedule!AC$87:AC$291,Schedule!$K$87:$K$291,Embank,Schedule!AB$87:AB$291,Q$22,Schedule!AA$87:AA$291,P24,Schedule!$G$87:$G$291,Schedule!$F$9,Schedule!$I$87:$I$291,"I"))+(SUMIFS(Schedule!AC$87:AC$291,Schedule!$K$87:$K$291,Embank,Schedule!AB$87:AB$291,Q$22,Schedule!AA$87:AA$291,P24,Schedule!$G$87:$G$291,Schedule!$F$10,Schedule!$I$87:$I$291,"")+SUMIFS(Schedule!AC$87:AC$291,Schedule!$K$87:$K$291,Embank,Schedule!AB$87:AB$291,Q$22,Schedule!AA$87:AA$291,P24,Schedule!$G$87:$G$291,Schedule!$F$10,Schedule!$I$87:$I$291,"I"))+(SUMIFS(Schedule!AC$87:AC$291,Schedule!$K$87:$K$291,Embank,Schedule!AB$87:AB$291,Q$22,Schedule!AA$87:AA$291,P24,Schedule!$G$87:$G$291,Schedule!$F$11,Schedule!$I$87:$I$291,"")+SUMIFS(Schedule!AC$87:AC$291,Schedule!$K$87:$K$291,Embank,Schedule!AB$87:AB$291,Q$22,Schedule!AA$87:AA$291,P24,Schedule!$G$87:$G$291,Schedule!$F$11,Schedule!$I$87:$I$291,"I"))+(SUMIFS(Schedule!AC$87:AC$291,Schedule!$K$87:$K$291,Embank,Schedule!AB$87:AB$291,Q$22,Schedule!AA$87:AA$291,P24,Schedule!$G$87:$G$291,Schedule!$F$8,Schedule!$I$87:$I$291,"")+SUMIFS(Schedule!AC$87:AC$291,Schedule!$K$87:$K$291,Embank,Schedule!AB$87:AB$291,Q$22,Schedule!AA$87:AA$291,P24,Schedule!$G$87:$G$291,Schedule!$F$8,Schedule!$I$87:$I$291,"I"))))</f>
        <v>0</v>
      </c>
      <c r="S24" s="302">
        <v>3</v>
      </c>
      <c r="T24" s="285"/>
      <c r="U24" s="286">
        <f>IF($C$3="",(SUMIFS(Schedule!AF$87:AF$291,Schedule!$K$87:$K$291,Embank,Schedule!AE$87:AE$291,T$22,Schedule!AD$87:AD$291,S24,Schedule!$G$87:$G$291,Schedule!$F$9,Schedule!$I$87:$I$291,"")+SUMIFS(Schedule!AF$87:AF$291,Schedule!$K$87:$K$291,Embank,Schedule!AE$87:AE$291,T$22,Schedule!AD$87:AD$291,S24,Schedule!$G$87:$G$291,Schedule!$F$9,Schedule!$I$87:$I$291,"I"))+(SUMIFS(Schedule!AF$87:AF$291,Schedule!$K$87:$K$291,Embank,Schedule!AE$87:AE$291,T$22,Schedule!AD$87:AD$291,S24,Schedule!$G$87:$G$291,Schedule!$F$10,Schedule!$I$87:$I$291,"")+SUMIFS(Schedule!AF$87:AF$291,Schedule!$K$87:$K$291,Embank,Schedule!AE$87:AE$291,T$22,Schedule!AD$87:AD$291,S24,Schedule!$G$87:$G$291,Schedule!$F$10,Schedule!$I$87:$I$291,"I"))+(SUMIFS(Schedule!AF$87:AF$291,Schedule!$K$87:$K$291,Embank,Schedule!AE$87:AE$291,T$22,Schedule!AD$87:AD$291,S24,Schedule!$G$87:$G$291,Schedule!$F$11,Schedule!$I$87:$I$291,"")+SUMIFS(Schedule!AF$87:AF$291,Schedule!$K$87:$K$291,Embank,Schedule!AE$87:AE$291,T$22,Schedule!AD$87:AD$291,S24,Schedule!$G$87:$G$291,Schedule!$F$11,Schedule!$I$87:$I$291,"I")),IF($C$3='Sum Res'!$S$5,(SUMIFS(Schedule!AF$87:AF$291,Schedule!$K$87:$K$291,Embank,Schedule!AE$87:AE$291,T$22,Schedule!AD$87:AD$291,S24,Schedule!$G$87:$G$291,Schedule!$F$9,Schedule!$I$87:$I$291,"")+SUMIFS(Schedule!AF$87:AF$291,Schedule!$K$87:$K$291,Embank,Schedule!AE$87:AE$291,T$22,Schedule!AD$87:AD$291,S24,Schedule!$G$87:$G$291,Schedule!$F$9,Schedule!$I$87:$I$291,"I"))+(SUMIFS(Schedule!AF$87:AF$291,Schedule!$K$87:$K$291,Embank,Schedule!AE$87:AE$291,T$22,Schedule!AD$87:AD$291,S24,Schedule!$G$87:$G$291,Schedule!$F$10,Schedule!$I$87:$I$291,"")+SUMIFS(Schedule!AF$87:AF$291,Schedule!$K$87:$K$291,Embank,Schedule!AE$87:AE$291,T$22,Schedule!AD$87:AD$291,S24,Schedule!$G$87:$G$291,Schedule!$F$10,Schedule!$I$87:$I$291,"I"))+(SUMIFS(Schedule!AF$87:AF$291,Schedule!$K$87:$K$291,Embank,Schedule!AE$87:AE$291,T$22,Schedule!AD$87:AD$291,S24,Schedule!$G$87:$G$291,Schedule!$F$11,Schedule!$I$87:$I$291,"")+SUMIFS(Schedule!AF$87:AF$291,Schedule!$K$87:$K$291,Embank,Schedule!AE$87:AE$291,T$22,Schedule!AD$87:AD$291,S24,Schedule!$G$87:$G$291,Schedule!$F$11,Schedule!$I$87:$I$291,"I")),(SUMIFS(Schedule!AF$87:AF$291,Schedule!$K$87:$K$291,Embank,Schedule!AE$87:AE$291,T$22,Schedule!AD$87:AD$291,S24,Schedule!$G$87:$G$291,Schedule!$F$9,Schedule!$I$87:$I$291,"")+SUMIFS(Schedule!AF$87:AF$291,Schedule!$K$87:$K$291,Embank,Schedule!AE$87:AE$291,T$22,Schedule!AD$87:AD$291,S24,Schedule!$G$87:$G$291,Schedule!$F$9,Schedule!$I$87:$I$291,"I"))+(SUMIFS(Schedule!AF$87:AF$291,Schedule!$K$87:$K$291,Embank,Schedule!AE$87:AE$291,T$22,Schedule!AD$87:AD$291,S24,Schedule!$G$87:$G$291,Schedule!$F$10,Schedule!$I$87:$I$291,"")+SUMIFS(Schedule!AF$87:AF$291,Schedule!$K$87:$K$291,Embank,Schedule!AE$87:AE$291,T$22,Schedule!AD$87:AD$291,S24,Schedule!$G$87:$G$291,Schedule!$F$10,Schedule!$I$87:$I$291,"I"))+(SUMIFS(Schedule!AF$87:AF$291,Schedule!$K$87:$K$291,Embank,Schedule!AE$87:AE$291,T$22,Schedule!AD$87:AD$291,S24,Schedule!$G$87:$G$291,Schedule!$F$11,Schedule!$I$87:$I$291,"")+SUMIFS(Schedule!AF$87:AF$291,Schedule!$K$87:$K$291,Embank,Schedule!AE$87:AE$291,T$22,Schedule!AD$87:AD$291,S24,Schedule!$G$87:$G$291,Schedule!$F$11,Schedule!$I$87:$I$291,"I"))+(SUMIFS(Schedule!AF$87:AF$291,Schedule!$K$87:$K$291,Embank,Schedule!AE$87:AE$291,T$22,Schedule!AD$87:AD$291,S24,Schedule!$G$87:$G$291,Schedule!$F$8,Schedule!$I$87:$I$291,"")+SUMIFS(Schedule!AF$87:AF$291,Schedule!$K$87:$K$291,Embank,Schedule!AE$87:AE$291,T$22,Schedule!AD$87:AD$291,S24,Schedule!$G$87:$G$291,Schedule!$F$8,Schedule!$I$87:$I$291,"I"))))</f>
        <v>0</v>
      </c>
      <c r="V24" s="302">
        <v>3</v>
      </c>
      <c r="W24" s="285"/>
      <c r="X24" s="286">
        <f>IF($C$3="",(SUMIFS(Schedule!AI$87:AI$291,Schedule!$K$87:$K$291,Embank,Schedule!AH$87:AH$291,W$22,Schedule!AG$87:AG$291,V24,Schedule!$G$87:$G$291,Schedule!$F$9,Schedule!$I$87:$I$291,"")+SUMIFS(Schedule!AI$87:AI$291,Schedule!$K$87:$K$291,Embank,Schedule!AH$87:AH$291,W$22,Schedule!AG$87:AG$291,V24,Schedule!$G$87:$G$291,Schedule!$F$9,Schedule!$I$87:$I$291,"I"))+(SUMIFS(Schedule!AI$87:AI$291,Schedule!$K$87:$K$291,Embank,Schedule!AH$87:AH$291,W$22,Schedule!AG$87:AG$291,V24,Schedule!$G$87:$G$291,Schedule!$F$10,Schedule!$I$87:$I$291,"")+SUMIFS(Schedule!AI$87:AI$291,Schedule!$K$87:$K$291,Embank,Schedule!AH$87:AH$291,W$22,Schedule!AG$87:AG$291,V24,Schedule!$G$87:$G$291,Schedule!$F$10,Schedule!$I$87:$I$291,"I"))+(SUMIFS(Schedule!AI$87:AI$291,Schedule!$K$87:$K$291,Embank,Schedule!AH$87:AH$291,W$22,Schedule!AG$87:AG$291,V24,Schedule!$G$87:$G$291,Schedule!$F$11,Schedule!$I$87:$I$291,"")+SUMIFS(Schedule!AI$87:AI$291,Schedule!$K$87:$K$291,Embank,Schedule!AH$87:AH$291,W$22,Schedule!AG$87:AG$291,V24,Schedule!$G$87:$G$291,Schedule!$F$11,Schedule!$I$87:$I$291,"I")),IF($C$3='Sum Res'!$S$5,(SUMIFS(Schedule!AI$87:AI$291,Schedule!$K$87:$K$291,Embank,Schedule!AH$87:AH$291,W$22,Schedule!AG$87:AG$291,V24,Schedule!$G$87:$G$291,Schedule!$F$9,Schedule!$I$87:$I$291,"")+SUMIFS(Schedule!AI$87:AI$291,Schedule!$K$87:$K$291,Embank,Schedule!AH$87:AH$291,W$22,Schedule!AG$87:AG$291,V24,Schedule!$G$87:$G$291,Schedule!$F$9,Schedule!$I$87:$I$291,"I"))+(SUMIFS(Schedule!AI$87:AI$291,Schedule!$K$87:$K$291,Embank,Schedule!AH$87:AH$291,W$22,Schedule!AG$87:AG$291,V24,Schedule!$G$87:$G$291,Schedule!$F$10,Schedule!$I$87:$I$291,"")+SUMIFS(Schedule!AI$87:AI$291,Schedule!$K$87:$K$291,Embank,Schedule!AH$87:AH$291,W$22,Schedule!AG$87:AG$291,V24,Schedule!$G$87:$G$291,Schedule!$F$10,Schedule!$I$87:$I$291,"I"))+(SUMIFS(Schedule!AI$87:AI$291,Schedule!$K$87:$K$291,Embank,Schedule!AH$87:AH$291,W$22,Schedule!AG$87:AG$291,V24,Schedule!$G$87:$G$291,Schedule!$F$11,Schedule!$I$87:$I$291,"")+SUMIFS(Schedule!AI$87:AI$291,Schedule!$K$87:$K$291,Embank,Schedule!AH$87:AH$291,W$22,Schedule!AG$87:AG$291,V24,Schedule!$G$87:$G$291,Schedule!$F$11,Schedule!$I$87:$I$291,"I")),(SUMIFS(Schedule!AI$87:AI$291,Schedule!$K$87:$K$291,Embank,Schedule!AH$87:AH$291,W$22,Schedule!AG$87:AG$291,V24,Schedule!$G$87:$G$291,Schedule!$F$9,Schedule!$I$87:$I$291,"")+SUMIFS(Schedule!AI$87:AI$291,Schedule!$K$87:$K$291,Embank,Schedule!AH$87:AH$291,W$22,Schedule!AG$87:AG$291,V24,Schedule!$G$87:$G$291,Schedule!$F$9,Schedule!$I$87:$I$291,"I"))+(SUMIFS(Schedule!AI$87:AI$291,Schedule!$K$87:$K$291,Embank,Schedule!AH$87:AH$291,W$22,Schedule!AG$87:AG$291,V24,Schedule!$G$87:$G$291,Schedule!$F$10,Schedule!$I$87:$I$291,"")+SUMIFS(Schedule!AI$87:AI$291,Schedule!$K$87:$K$291,Embank,Schedule!AH$87:AH$291,W$22,Schedule!AG$87:AG$291,V24,Schedule!$G$87:$G$291,Schedule!$F$10,Schedule!$I$87:$I$291,"I"))+(SUMIFS(Schedule!AI$87:AI$291,Schedule!$K$87:$K$291,Embank,Schedule!AH$87:AH$291,W$22,Schedule!AG$87:AG$291,V24,Schedule!$G$87:$G$291,Schedule!$F$11,Schedule!$I$87:$I$291,"")+SUMIFS(Schedule!AI$87:AI$291,Schedule!$K$87:$K$291,Embank,Schedule!AH$87:AH$291,W$22,Schedule!AG$87:AG$291,V24,Schedule!$G$87:$G$291,Schedule!$F$11,Schedule!$I$87:$I$291,"I"))+(SUMIFS(Schedule!AI$87:AI$291,Schedule!$K$87:$K$291,Embank,Schedule!AH$87:AH$291,W$22,Schedule!AG$87:AG$291,V24,Schedule!$G$87:$G$291,Schedule!$F$8,Schedule!$I$87:$I$291,"")+SUMIFS(Schedule!AI$87:AI$291,Schedule!$K$87:$K$291,Embank,Schedule!AH$87:AH$291,W$22,Schedule!AG$87:AG$291,V24,Schedule!$G$87:$G$291,Schedule!$F$8,Schedule!$I$87:$I$291,"I"))))</f>
        <v>0</v>
      </c>
      <c r="Y24" s="302">
        <v>3</v>
      </c>
      <c r="Z24" s="285"/>
      <c r="AA24" s="286">
        <f>IF($C$3="",(SUMIFS(Schedule!AL$87:AL$291,Schedule!$K$87:$K$291,Embank,Schedule!AK$87:AK$291,Z$22,Schedule!AJ$87:AJ$291,Y24,Schedule!$G$87:$G$291,Schedule!$F$9,Schedule!$I$87:$I$291,"")+SUMIFS(Schedule!AL$87:AL$291,Schedule!$K$87:$K$291,Embank,Schedule!AK$87:AK$291,Z$22,Schedule!AJ$87:AJ$291,Y24,Schedule!$G$87:$G$291,Schedule!$F$9,Schedule!$I$87:$I$291,"I"))+(SUMIFS(Schedule!AL$87:AL$291,Schedule!$K$87:$K$291,Embank,Schedule!AK$87:AK$291,Z$22,Schedule!AJ$87:AJ$291,Y24,Schedule!$G$87:$G$291,Schedule!$F$10,Schedule!$I$87:$I$291,"")+SUMIFS(Schedule!AL$87:AL$291,Schedule!$K$87:$K$291,Embank,Schedule!AK$87:AK$291,Z$22,Schedule!AJ$87:AJ$291,Y24,Schedule!$G$87:$G$291,Schedule!$F$10,Schedule!$I$87:$I$291,"I"))+(SUMIFS(Schedule!AL$87:AL$291,Schedule!$K$87:$K$291,Embank,Schedule!AK$87:AK$291,Z$22,Schedule!AJ$87:AJ$291,Y24,Schedule!$G$87:$G$291,Schedule!$F$11,Schedule!$I$87:$I$291,"")+SUMIFS(Schedule!AL$87:AL$291,Schedule!$K$87:$K$291,Embank,Schedule!AK$87:AK$291,Z$22,Schedule!AJ$87:AJ$291,Y24,Schedule!$G$87:$G$291,Schedule!$F$11,Schedule!$I$87:$I$291,"I")),IF($C$3='Sum Res'!$S$5,(SUMIFS(Schedule!AL$87:AL$291,Schedule!$K$87:$K$291,Embank,Schedule!AK$87:AK$291,Z$22,Schedule!AJ$87:AJ$291,Y24,Schedule!$G$87:$G$291,Schedule!$F$9,Schedule!$I$87:$I$291,"")+SUMIFS(Schedule!AL$87:AL$291,Schedule!$K$87:$K$291,Embank,Schedule!AK$87:AK$291,Z$22,Schedule!AJ$87:AJ$291,Y24,Schedule!$G$87:$G$291,Schedule!$F$9,Schedule!$I$87:$I$291,"I"))+(SUMIFS(Schedule!AL$87:AL$291,Schedule!$K$87:$K$291,Embank,Schedule!AK$87:AK$291,Z$22,Schedule!AJ$87:AJ$291,Y24,Schedule!$G$87:$G$291,Schedule!$F$10,Schedule!$I$87:$I$291,"")+SUMIFS(Schedule!AL$87:AL$291,Schedule!$K$87:$K$291,Embank,Schedule!AK$87:AK$291,Z$22,Schedule!AJ$87:AJ$291,Y24,Schedule!$G$87:$G$291,Schedule!$F$10,Schedule!$I$87:$I$291,"I"))+(SUMIFS(Schedule!AL$87:AL$291,Schedule!$K$87:$K$291,Embank,Schedule!AK$87:AK$291,Z$22,Schedule!AJ$87:AJ$291,Y24,Schedule!$G$87:$G$291,Schedule!$F$11,Schedule!$I$87:$I$291,"")+SUMIFS(Schedule!AL$87:AL$291,Schedule!$K$87:$K$291,Embank,Schedule!AK$87:AK$291,Z$22,Schedule!AJ$87:AJ$291,Y24,Schedule!$G$87:$G$291,Schedule!$F$11,Schedule!$I$87:$I$291,"I")),(SUMIFS(Schedule!AL$87:AL$291,Schedule!$K$87:$K$291,Embank,Schedule!AK$87:AK$291,Z$22,Schedule!AJ$87:AJ$291,Y24,Schedule!$G$87:$G$291,Schedule!$F$9,Schedule!$I$87:$I$291,"")+SUMIFS(Schedule!AL$87:AL$291,Schedule!$K$87:$K$291,Embank,Schedule!AK$87:AK$291,Z$22,Schedule!AJ$87:AJ$291,Y24,Schedule!$G$87:$G$291,Schedule!$F$9,Schedule!$I$87:$I$291,"I"))+(SUMIFS(Schedule!AL$87:AL$291,Schedule!$K$87:$K$291,Embank,Schedule!AK$87:AK$291,Z$22,Schedule!AJ$87:AJ$291,Y24,Schedule!$G$87:$G$291,Schedule!$F$10,Schedule!$I$87:$I$291,"")+SUMIFS(Schedule!AL$87:AL$291,Schedule!$K$87:$K$291,Embank,Schedule!AK$87:AK$291,Z$22,Schedule!AJ$87:AJ$291,Y24,Schedule!$G$87:$G$291,Schedule!$F$10,Schedule!$I$87:$I$291,"I"))+(SUMIFS(Schedule!AL$87:AL$291,Schedule!$K$87:$K$291,Embank,Schedule!AK$87:AK$291,Z$22,Schedule!AJ$87:AJ$291,Y24,Schedule!$G$87:$G$291,Schedule!$F$11,Schedule!$I$87:$I$291,"")+SUMIFS(Schedule!AL$87:AL$291,Schedule!$K$87:$K$291,Embank,Schedule!AK$87:AK$291,Z$22,Schedule!AJ$87:AJ$291,Y24,Schedule!$G$87:$G$291,Schedule!$F$11,Schedule!$I$87:$I$291,"I"))+(SUMIFS(Schedule!AL$87:AL$291,Schedule!$K$87:$K$291,Embank,Schedule!AK$87:AK$291,Z$22,Schedule!AJ$87:AJ$291,Y24,Schedule!$G$87:$G$291,Schedule!$F$8,Schedule!$I$87:$I$291,"")+SUMIFS(Schedule!AL$87:AL$291,Schedule!$K$87:$K$291,Embank,Schedule!AK$87:AK$291,Z$22,Schedule!AJ$87:AJ$291,Y24,Schedule!$G$87:$G$291,Schedule!$F$8,Schedule!$I$87:$I$291,"I"))))</f>
        <v>0</v>
      </c>
      <c r="AB24" s="302">
        <v>3</v>
      </c>
      <c r="AC24" s="285"/>
      <c r="AD24" s="286">
        <f>IF($C$3="",(SUMIFS(Schedule!AO$87:AO$291,Schedule!$K$87:$K$291,Embank,Schedule!AN$87:AN$291,AC$22,Schedule!AM$87:AM$291,AB24,Schedule!$G$87:$G$291,Schedule!$F$9,Schedule!$I$87:$I$291,"")+SUMIFS(Schedule!AO$87:AO$291,Schedule!$K$87:$K$291,Embank,Schedule!AN$87:AN$291,AC$22,Schedule!AM$87:AM$291,AB24,Schedule!$G$87:$G$291,Schedule!$F$9,Schedule!$I$87:$I$291,"I"))+(SUMIFS(Schedule!AO$87:AO$291,Schedule!$K$87:$K$291,Embank,Schedule!AN$87:AN$291,AC$22,Schedule!AM$87:AM$291,AB24,Schedule!$G$87:$G$291,Schedule!$F$10,Schedule!$I$87:$I$291,"")+SUMIFS(Schedule!AO$87:AO$291,Schedule!$K$87:$K$291,Embank,Schedule!AN$87:AN$291,AC$22,Schedule!AM$87:AM$291,AB24,Schedule!$G$87:$G$291,Schedule!$F$10,Schedule!$I$87:$I$291,"I"))+(SUMIFS(Schedule!AO$87:AO$291,Schedule!$K$87:$K$291,Embank,Schedule!AN$87:AN$291,AC$22,Schedule!AM$87:AM$291,AB24,Schedule!$G$87:$G$291,Schedule!$F$11,Schedule!$I$87:$I$291,"")+SUMIFS(Schedule!AO$87:AO$291,Schedule!$K$87:$K$291,Embank,Schedule!AN$87:AN$291,AC$22,Schedule!AM$87:AM$291,AB24,Schedule!$G$87:$G$291,Schedule!$F$11,Schedule!$I$87:$I$291,"I")),IF($C$3='Sum Res'!$S$5,(SUMIFS(Schedule!AO$87:AO$291,Schedule!$K$87:$K$291,Embank,Schedule!AN$87:AN$291,AC$22,Schedule!AM$87:AM$291,AB24,Schedule!$G$87:$G$291,Schedule!$F$9,Schedule!$I$87:$I$291,"")+SUMIFS(Schedule!AO$87:AO$291,Schedule!$K$87:$K$291,Embank,Schedule!AN$87:AN$291,AC$22,Schedule!AM$87:AM$291,AB24,Schedule!$G$87:$G$291,Schedule!$F$9,Schedule!$I$87:$I$291,"I"))+(SUMIFS(Schedule!AO$87:AO$291,Schedule!$K$87:$K$291,Embank,Schedule!AN$87:AN$291,AC$22,Schedule!AM$87:AM$291,AB24,Schedule!$G$87:$G$291,Schedule!$F$10,Schedule!$I$87:$I$291,"")+SUMIFS(Schedule!AO$87:AO$291,Schedule!$K$87:$K$291,Embank,Schedule!AN$87:AN$291,AC$22,Schedule!AM$87:AM$291,AB24,Schedule!$G$87:$G$291,Schedule!$F$10,Schedule!$I$87:$I$291,"I"))+(SUMIFS(Schedule!AO$87:AO$291,Schedule!$K$87:$K$291,Embank,Schedule!AN$87:AN$291,AC$22,Schedule!AM$87:AM$291,AB24,Schedule!$G$87:$G$291,Schedule!$F$11,Schedule!$I$87:$I$291,"")+SUMIFS(Schedule!AO$87:AO$291,Schedule!$K$87:$K$291,Embank,Schedule!AN$87:AN$291,AC$22,Schedule!AM$87:AM$291,AB24,Schedule!$G$87:$G$291,Schedule!$F$11,Schedule!$I$87:$I$291,"I")),(SUMIFS(Schedule!AO$87:AO$291,Schedule!$K$87:$K$291,Embank,Schedule!AN$87:AN$291,AC$22,Schedule!AM$87:AM$291,AB24,Schedule!$G$87:$G$291,Schedule!$F$9,Schedule!$I$87:$I$291,"")+SUMIFS(Schedule!AO$87:AO$291,Schedule!$K$87:$K$291,Embank,Schedule!AN$87:AN$291,AC$22,Schedule!AM$87:AM$291,AB24,Schedule!$G$87:$G$291,Schedule!$F$9,Schedule!$I$87:$I$291,"I"))+(SUMIFS(Schedule!AO$87:AO$291,Schedule!$K$87:$K$291,Embank,Schedule!AN$87:AN$291,AC$22,Schedule!AM$87:AM$291,AB24,Schedule!$G$87:$G$291,Schedule!$F$10,Schedule!$I$87:$I$291,"")+SUMIFS(Schedule!AO$87:AO$291,Schedule!$K$87:$K$291,Embank,Schedule!AN$87:AN$291,AC$22,Schedule!AM$87:AM$291,AB24,Schedule!$G$87:$G$291,Schedule!$F$10,Schedule!$I$87:$I$291,"I"))+(SUMIFS(Schedule!AO$87:AO$291,Schedule!$K$87:$K$291,Embank,Schedule!AN$87:AN$291,AC$22,Schedule!AM$87:AM$291,AB24,Schedule!$G$87:$G$291,Schedule!$F$11,Schedule!$I$87:$I$291,"")+SUMIFS(Schedule!AO$87:AO$291,Schedule!$K$87:$K$291,Embank,Schedule!AN$87:AN$291,AC$22,Schedule!AM$87:AM$291,AB24,Schedule!$G$87:$G$291,Schedule!$F$11,Schedule!$I$87:$I$291,"I"))+(SUMIFS(Schedule!AO$87:AO$291,Schedule!$K$87:$K$291,Embank,Schedule!AN$87:AN$291,AC$22,Schedule!AM$87:AM$291,AB24,Schedule!$G$87:$G$291,Schedule!$F$8,Schedule!$I$87:$I$291,"")+SUMIFS(Schedule!AO$87:AO$291,Schedule!$K$87:$K$291,Embank,Schedule!AN$87:AN$291,AC$22,Schedule!AM$87:AM$291,AB24,Schedule!$G$87:$G$291,Schedule!$F$8,Schedule!$I$87:$I$291,"I"))))</f>
        <v>0</v>
      </c>
      <c r="AE24" s="287">
        <f t="shared" si="5"/>
        <v>0</v>
      </c>
      <c r="AF24" s="288">
        <f t="shared" si="3"/>
        <v>0</v>
      </c>
    </row>
    <row r="25" spans="2:32" ht="15" x14ac:dyDescent="0.2">
      <c r="B25" s="580"/>
      <c r="C25" s="583"/>
      <c r="D25" s="300">
        <v>4</v>
      </c>
      <c r="E25" s="301"/>
      <c r="F25" s="281">
        <f>IF($C$3="",(SUMIFS(Schedule!Q$87:Q$291,Schedule!$K$87:$K$291,Embank,Schedule!P$87:P$291,E$22,Schedule!O$87:O$291,D25,Schedule!$G$87:$G$291,Schedule!$F$9,Schedule!$I$87:$I$291,"")+SUMIFS(Schedule!Q$87:Q$291,Schedule!$K$87:$K$291,Embank,Schedule!P$87:P$291,E$22,Schedule!O$87:O$291,D25,Schedule!$G$87:$G$291,Schedule!$F$9,Schedule!$I$87:$I$291,"I"))+(SUMIFS(Schedule!Q$87:Q$291,Schedule!$K$87:$K$291,Embank,Schedule!P$87:P$291,E$22,Schedule!O$87:O$291,D25,Schedule!$G$87:$G$291,Schedule!$F$10,Schedule!$I$87:$I$291,"")+SUMIFS(Schedule!Q$87:Q$291,Schedule!$K$87:$K$291,Embank,Schedule!P$87:P$291,E$22,Schedule!O$87:O$291,D25,Schedule!$G$87:$G$291,Schedule!$F$10,Schedule!$I$87:$I$291,"I"))+(SUMIFS(Schedule!Q$87:Q$291,Schedule!$K$87:$K$291,Embank,Schedule!P$87:P$291,E$22,Schedule!O$87:O$291,D25,Schedule!$G$87:$G$291,Schedule!$F$11,Schedule!$I$87:$I$291,"")+SUMIFS(Schedule!Q$87:Q$291,Schedule!$K$87:$K$291,Embank,Schedule!P$87:P$291,E$22,Schedule!O$87:O$291,D25,Schedule!$G$87:$G$291,Schedule!$F$11,Schedule!$I$87:$I$291,"I")),IF($C$3='Sum Res'!$S$5,(SUMIFS(Schedule!Q$87:Q$291,Schedule!$K$87:$K$291,Embank,Schedule!P$87:P$291,E$22,Schedule!O$87:O$291,D25,Schedule!$G$87:$G$291,Schedule!$F$9,Schedule!$I$87:$I$291,"")+SUMIFS(Schedule!Q$87:Q$291,Schedule!$K$87:$K$291,Embank,Schedule!P$87:P$291,E$22,Schedule!O$87:O$291,D25,Schedule!$G$87:$G$291,Schedule!$F$9,Schedule!$I$87:$I$291,"I"))+(SUMIFS(Schedule!Q$87:Q$291,Schedule!$K$87:$K$291,Embank,Schedule!P$87:P$291,E$22,Schedule!O$87:O$291,D25,Schedule!$G$87:$G$291,Schedule!$F$10,Schedule!$I$87:$I$291,"")+SUMIFS(Schedule!Q$87:Q$291,Schedule!$K$87:$K$291,Embank,Schedule!P$87:P$291,E$22,Schedule!O$87:O$291,D25,Schedule!$G$87:$G$291,Schedule!$F$10,Schedule!$I$87:$I$291,"I"))+(SUMIFS(Schedule!Q$87:Q$291,Schedule!$K$87:$K$291,Embank,Schedule!P$87:P$291,E$22,Schedule!O$87:O$291,D25,Schedule!$G$87:$G$291,Schedule!$F$11,Schedule!$I$87:$I$291,"")+SUMIFS(Schedule!Q$87:Q$291,Schedule!$K$87:$K$291,Embank,Schedule!P$87:P$291,E$22,Schedule!O$87:O$291,D25,Schedule!$G$87:$G$291,Schedule!$F$11,Schedule!$I$87:$I$291,"I")),(SUMIFS(Schedule!Q$87:Q$291,Schedule!$K$87:$K$291,Embank,Schedule!P$87:P$291,E$22,Schedule!O$87:O$291,D25,Schedule!$G$87:$G$291,Schedule!$F$9,Schedule!$I$87:$I$291,"")+SUMIFS(Schedule!Q$87:Q$291,Schedule!$K$87:$K$291,Embank,Schedule!P$87:P$291,E$22,Schedule!O$87:O$291,D25,Schedule!$G$87:$G$291,Schedule!$F$9,Schedule!$I$87:$I$291,"I"))+(SUMIFS(Schedule!Q$87:Q$291,Schedule!$K$87:$K$291,Embank,Schedule!P$87:P$291,E$22,Schedule!O$87:O$291,D25,Schedule!$G$87:$G$291,Schedule!$F$10,Schedule!$I$87:$I$291,"")+SUMIFS(Schedule!Q$87:Q$291,Schedule!$K$87:$K$291,Embank,Schedule!P$87:P$291,E$22,Schedule!O$87:O$291,D25,Schedule!$G$87:$G$291,Schedule!$F$10,Schedule!$I$87:$I$291,"I"))+(SUMIFS(Schedule!Q$87:Q$291,Schedule!$K$87:$K$291,Embank,Schedule!P$87:P$291,E$22,Schedule!O$87:O$291,D25,Schedule!$G$87:$G$291,Schedule!$F$11,Schedule!$I$87:$I$291,"")+SUMIFS(Schedule!Q$87:Q$291,Schedule!$K$87:$K$291,Embank,Schedule!P$87:P$291,E$22,Schedule!O$87:O$291,D25,Schedule!$G$87:$G$291,Schedule!$F$11,Schedule!$I$87:$I$291,"I"))+(SUMIFS(Schedule!Q$87:Q$291,Schedule!$K$87:$K$291,Embank,Schedule!P$87:P$291,E$22,Schedule!O$87:O$291,D25,Schedule!$G$87:$G$291,Schedule!$F$8,Schedule!$I$87:$I$291,"")+SUMIFS(Schedule!Q$87:Q$291,Schedule!$K$87:$K$291,Embank,Schedule!P$87:P$291,E$22,Schedule!O$87:O$291,D25,Schedule!$G$87:$G$291,Schedule!$F$8,Schedule!$I$87:$I$291,"I"))))</f>
        <v>0</v>
      </c>
      <c r="G25" s="300">
        <v>4</v>
      </c>
      <c r="H25" s="301"/>
      <c r="I25" s="281">
        <f>IF($C$3="",(SUMIFS(Schedule!T$87:T$291,Schedule!$K$87:$K$291,Embank,Schedule!S$87:S$291,H$22,Schedule!R$87:R$291,G25,Schedule!$G$87:$G$291,Schedule!$F$9,Schedule!$I$87:$I$291,"")+SUMIFS(Schedule!T$87:T$291,Schedule!$K$87:$K$291,Embank,Schedule!S$87:S$291,H$22,Schedule!R$87:R$291,G25,Schedule!$G$87:$G$291,Schedule!$F$9,Schedule!$I$87:$I$291,"I"))+(SUMIFS(Schedule!T$87:T$291,Schedule!$K$87:$K$291,Embank,Schedule!S$87:S$291,H$22,Schedule!R$87:R$291,G25,Schedule!$G$87:$G$291,Schedule!$F$10,Schedule!$I$87:$I$291,"")+SUMIFS(Schedule!T$87:T$291,Schedule!$K$87:$K$291,Embank,Schedule!S$87:S$291,H$22,Schedule!R$87:R$291,G25,Schedule!$G$87:$G$291,Schedule!$F$10,Schedule!$I$87:$I$291,"I"))+(SUMIFS(Schedule!T$87:T$291,Schedule!$K$87:$K$291,Embank,Schedule!S$87:S$291,H$22,Schedule!R$87:R$291,G25,Schedule!$G$87:$G$291,Schedule!$F$11,Schedule!$I$87:$I$291,"")+SUMIFS(Schedule!T$87:T$291,Schedule!$K$87:$K$291,Embank,Schedule!S$87:S$291,H$22,Schedule!R$87:R$291,G25,Schedule!$G$87:$G$291,Schedule!$F$11,Schedule!$I$87:$I$291,"I")),IF($C$3='Sum Res'!$S$5,(SUMIFS(Schedule!T$87:T$291,Schedule!$K$87:$K$291,Embank,Schedule!S$87:S$291,H$22,Schedule!R$87:R$291,G25,Schedule!$G$87:$G$291,Schedule!$F$9,Schedule!$I$87:$I$291,"")+SUMIFS(Schedule!T$87:T$291,Schedule!$K$87:$K$291,Embank,Schedule!S$87:S$291,H$22,Schedule!R$87:R$291,G25,Schedule!$G$87:$G$291,Schedule!$F$9,Schedule!$I$87:$I$291,"I"))+(SUMIFS(Schedule!T$87:T$291,Schedule!$K$87:$K$291,Embank,Schedule!S$87:S$291,H$22,Schedule!R$87:R$291,G25,Schedule!$G$87:$G$291,Schedule!$F$10,Schedule!$I$87:$I$291,"")+SUMIFS(Schedule!T$87:T$291,Schedule!$K$87:$K$291,Embank,Schedule!S$87:S$291,H$22,Schedule!R$87:R$291,G25,Schedule!$G$87:$G$291,Schedule!$F$10,Schedule!$I$87:$I$291,"I"))+(SUMIFS(Schedule!T$87:T$291,Schedule!$K$87:$K$291,Embank,Schedule!S$87:S$291,H$22,Schedule!R$87:R$291,G25,Schedule!$G$87:$G$291,Schedule!$F$11,Schedule!$I$87:$I$291,"")+SUMIFS(Schedule!T$87:T$291,Schedule!$K$87:$K$291,Embank,Schedule!S$87:S$291,H$22,Schedule!R$87:R$291,G25,Schedule!$G$87:$G$291,Schedule!$F$11,Schedule!$I$87:$I$291,"I")),(SUMIFS(Schedule!T$87:T$291,Schedule!$K$87:$K$291,Embank,Schedule!S$87:S$291,H$22,Schedule!R$87:R$291,G25,Schedule!$G$87:$G$291,Schedule!$F$9,Schedule!$I$87:$I$291,"")+SUMIFS(Schedule!T$87:T$291,Schedule!$K$87:$K$291,Embank,Schedule!S$87:S$291,H$22,Schedule!R$87:R$291,G25,Schedule!$G$87:$G$291,Schedule!$F$9,Schedule!$I$87:$I$291,"I"))+(SUMIFS(Schedule!T$87:T$291,Schedule!$K$87:$K$291,Embank,Schedule!S$87:S$291,H$22,Schedule!R$87:R$291,G25,Schedule!$G$87:$G$291,Schedule!$F$10,Schedule!$I$87:$I$291,"")+SUMIFS(Schedule!T$87:T$291,Schedule!$K$87:$K$291,Embank,Schedule!S$87:S$291,H$22,Schedule!R$87:R$291,G25,Schedule!$G$87:$G$291,Schedule!$F$10,Schedule!$I$87:$I$291,"I"))+(SUMIFS(Schedule!T$87:T$291,Schedule!$K$87:$K$291,Embank,Schedule!S$87:S$291,H$22,Schedule!R$87:R$291,G25,Schedule!$G$87:$G$291,Schedule!$F$11,Schedule!$I$87:$I$291,"")+SUMIFS(Schedule!T$87:T$291,Schedule!$K$87:$K$291,Embank,Schedule!S$87:S$291,H$22,Schedule!R$87:R$291,G25,Schedule!$G$87:$G$291,Schedule!$F$11,Schedule!$I$87:$I$291,"I"))+(SUMIFS(Schedule!T$87:T$291,Schedule!$K$87:$K$291,Embank,Schedule!S$87:S$291,H$22,Schedule!R$87:R$291,G25,Schedule!$G$87:$G$291,Schedule!$F$8,Schedule!$I$87:$I$291,"")+SUMIFS(Schedule!T$87:T$291,Schedule!$K$87:$K$291,Embank,Schedule!S$87:S$291,H$22,Schedule!R$87:R$291,G25,Schedule!$G$87:$G$291,Schedule!$F$8,Schedule!$I$87:$I$291,"I"))))</f>
        <v>0</v>
      </c>
      <c r="J25" s="300">
        <v>4</v>
      </c>
      <c r="K25" s="301"/>
      <c r="L25" s="281">
        <f>IF($C$3="",(SUMIFS(Schedule!W$87:W$291,Schedule!$K$87:$K$291,Embank,Schedule!V$87:V$291,K$22,Schedule!U$87:U$291,J25,Schedule!$G$87:$G$291,Schedule!$F$9,Schedule!$I$87:$I$291,"")+SUMIFS(Schedule!W$87:W$291,Schedule!$K$87:$K$291,Embank,Schedule!V$87:V$291,K$22,Schedule!U$87:U$291,J25,Schedule!$G$87:$G$291,Schedule!$F$9,Schedule!$I$87:$I$291,"I"))+(SUMIFS(Schedule!W$87:W$291,Schedule!$K$87:$K$291,Embank,Schedule!V$87:V$291,K$22,Schedule!U$87:U$291,J25,Schedule!$G$87:$G$291,Schedule!$F$10,Schedule!$I$87:$I$291,"")+SUMIFS(Schedule!W$87:W$291,Schedule!$K$87:$K$291,Embank,Schedule!V$87:V$291,K$22,Schedule!U$87:U$291,J25,Schedule!$G$87:$G$291,Schedule!$F$10,Schedule!$I$87:$I$291,"I"))+(SUMIFS(Schedule!W$87:W$291,Schedule!$K$87:$K$291,Embank,Schedule!V$87:V$291,K$22,Schedule!U$87:U$291,J25,Schedule!$G$87:$G$291,Schedule!$F$11,Schedule!$I$87:$I$291,"")+SUMIFS(Schedule!W$87:W$291,Schedule!$K$87:$K$291,Embank,Schedule!V$87:V$291,K$22,Schedule!U$87:U$291,J25,Schedule!$G$87:$G$291,Schedule!$F$11,Schedule!$I$87:$I$291,"I")),IF($C$3='Sum Res'!$S$5,(SUMIFS(Schedule!W$87:W$291,Schedule!$K$87:$K$291,Embank,Schedule!V$87:V$291,K$22,Schedule!U$87:U$291,J25,Schedule!$G$87:$G$291,Schedule!$F$9,Schedule!$I$87:$I$291,"")+SUMIFS(Schedule!W$87:W$291,Schedule!$K$87:$K$291,Embank,Schedule!V$87:V$291,K$22,Schedule!U$87:U$291,J25,Schedule!$G$87:$G$291,Schedule!$F$9,Schedule!$I$87:$I$291,"I"))+(SUMIFS(Schedule!W$87:W$291,Schedule!$K$87:$K$291,Embank,Schedule!V$87:V$291,K$22,Schedule!U$87:U$291,J25,Schedule!$G$87:$G$291,Schedule!$F$10,Schedule!$I$87:$I$291,"")+SUMIFS(Schedule!W$87:W$291,Schedule!$K$87:$K$291,Embank,Schedule!V$87:V$291,K$22,Schedule!U$87:U$291,J25,Schedule!$G$87:$G$291,Schedule!$F$10,Schedule!$I$87:$I$291,"I"))+(SUMIFS(Schedule!W$87:W$291,Schedule!$K$87:$K$291,Embank,Schedule!V$87:V$291,K$22,Schedule!U$87:U$291,J25,Schedule!$G$87:$G$291,Schedule!$F$11,Schedule!$I$87:$I$291,"")+SUMIFS(Schedule!W$87:W$291,Schedule!$K$87:$K$291,Embank,Schedule!V$87:V$291,K$22,Schedule!U$87:U$291,J25,Schedule!$G$87:$G$291,Schedule!$F$11,Schedule!$I$87:$I$291,"I")),(SUMIFS(Schedule!W$87:W$291,Schedule!$K$87:$K$291,Embank,Schedule!V$87:V$291,K$22,Schedule!U$87:U$291,J25,Schedule!$G$87:$G$291,Schedule!$F$9,Schedule!$I$87:$I$291,"")+SUMIFS(Schedule!W$87:W$291,Schedule!$K$87:$K$291,Embank,Schedule!V$87:V$291,K$22,Schedule!U$87:U$291,J25,Schedule!$G$87:$G$291,Schedule!$F$9,Schedule!$I$87:$I$291,"I"))+(SUMIFS(Schedule!W$87:W$291,Schedule!$K$87:$K$291,Embank,Schedule!V$87:V$291,K$22,Schedule!U$87:U$291,J25,Schedule!$G$87:$G$291,Schedule!$F$10,Schedule!$I$87:$I$291,"")+SUMIFS(Schedule!W$87:W$291,Schedule!$K$87:$K$291,Embank,Schedule!V$87:V$291,K$22,Schedule!U$87:U$291,J25,Schedule!$G$87:$G$291,Schedule!$F$10,Schedule!$I$87:$I$291,"I"))+(SUMIFS(Schedule!W$87:W$291,Schedule!$K$87:$K$291,Embank,Schedule!V$87:V$291,K$22,Schedule!U$87:U$291,J25,Schedule!$G$87:$G$291,Schedule!$F$11,Schedule!$I$87:$I$291,"")+SUMIFS(Schedule!W$87:W$291,Schedule!$K$87:$K$291,Embank,Schedule!V$87:V$291,K$22,Schedule!U$87:U$291,J25,Schedule!$G$87:$G$291,Schedule!$F$11,Schedule!$I$87:$I$291,"I"))+(SUMIFS(Schedule!W$87:W$291,Schedule!$K$87:$K$291,Embank,Schedule!V$87:V$291,K$22,Schedule!U$87:U$291,J25,Schedule!$G$87:$G$291,Schedule!$F$8,Schedule!$I$87:$I$291,"")+SUMIFS(Schedule!W$87:W$291,Schedule!$K$87:$K$291,Embank,Schedule!V$87:V$291,K$22,Schedule!U$87:U$291,J25,Schedule!$G$87:$G$291,Schedule!$F$8,Schedule!$I$87:$I$291,"I"))))</f>
        <v>0</v>
      </c>
      <c r="M25" s="300">
        <v>4</v>
      </c>
      <c r="N25" s="301"/>
      <c r="O25" s="281">
        <f>IF($C$3="",(SUMIFS(Schedule!Z$87:Z$291,Schedule!$K$87:$K$291,Embank,Schedule!Y$87:Y$291,N$22,Schedule!X$87:X$291,M25,Schedule!$G$87:$G$291,Schedule!$F$9,Schedule!$I$87:$I$291,"")+SUMIFS(Schedule!Z$87:Z$291,Schedule!$K$87:$K$291,Embank,Schedule!Y$87:Y$291,N$22,Schedule!X$87:X$291,M25,Schedule!$G$87:$G$291,Schedule!$F$9,Schedule!$I$87:$I$291,"I"))+(SUMIFS(Schedule!Z$87:Z$291,Schedule!$K$87:$K$291,Embank,Schedule!Y$87:Y$291,N$22,Schedule!X$87:X$291,M25,Schedule!$G$87:$G$291,Schedule!$F$10,Schedule!$I$87:$I$291,"")+SUMIFS(Schedule!Z$87:Z$291,Schedule!$K$87:$K$291,Embank,Schedule!Y$87:Y$291,N$22,Schedule!X$87:X$291,M25,Schedule!$G$87:$G$291,Schedule!$F$10,Schedule!$I$87:$I$291,"I"))+(SUMIFS(Schedule!Z$87:Z$291,Schedule!$K$87:$K$291,Embank,Schedule!Y$87:Y$291,N$22,Schedule!X$87:X$291,M25,Schedule!$G$87:$G$291,Schedule!$F$11,Schedule!$I$87:$I$291,"")+SUMIFS(Schedule!Z$87:Z$291,Schedule!$K$87:$K$291,Embank,Schedule!Y$87:Y$291,N$22,Schedule!X$87:X$291,M25,Schedule!$G$87:$G$291,Schedule!$F$11,Schedule!$I$87:$I$291,"I")),IF($C$3='Sum Res'!$S$5,(SUMIFS(Schedule!Z$87:Z$291,Schedule!$K$87:$K$291,Embank,Schedule!Y$87:Y$291,N$22,Schedule!X$87:X$291,M25,Schedule!$G$87:$G$291,Schedule!$F$9,Schedule!$I$87:$I$291,"")+SUMIFS(Schedule!Z$87:Z$291,Schedule!$K$87:$K$291,Embank,Schedule!Y$87:Y$291,N$22,Schedule!X$87:X$291,M25,Schedule!$G$87:$G$291,Schedule!$F$9,Schedule!$I$87:$I$291,"I"))+(SUMIFS(Schedule!Z$87:Z$291,Schedule!$K$87:$K$291,Embank,Schedule!Y$87:Y$291,N$22,Schedule!X$87:X$291,M25,Schedule!$G$87:$G$291,Schedule!$F$10,Schedule!$I$87:$I$291,"")+SUMIFS(Schedule!Z$87:Z$291,Schedule!$K$87:$K$291,Embank,Schedule!Y$87:Y$291,N$22,Schedule!X$87:X$291,M25,Schedule!$G$87:$G$291,Schedule!$F$10,Schedule!$I$87:$I$291,"I"))+(SUMIFS(Schedule!Z$87:Z$291,Schedule!$K$87:$K$291,Embank,Schedule!Y$87:Y$291,N$22,Schedule!X$87:X$291,M25,Schedule!$G$87:$G$291,Schedule!$F$11,Schedule!$I$87:$I$291,"")+SUMIFS(Schedule!Z$87:Z$291,Schedule!$K$87:$K$291,Embank,Schedule!Y$87:Y$291,N$22,Schedule!X$87:X$291,M25,Schedule!$G$87:$G$291,Schedule!$F$11,Schedule!$I$87:$I$291,"I")),(SUMIFS(Schedule!Z$87:Z$291,Schedule!$K$87:$K$291,Embank,Schedule!Y$87:Y$291,N$22,Schedule!X$87:X$291,M25,Schedule!$G$87:$G$291,Schedule!$F$9,Schedule!$I$87:$I$291,"")+SUMIFS(Schedule!Z$87:Z$291,Schedule!$K$87:$K$291,Embank,Schedule!Y$87:Y$291,N$22,Schedule!X$87:X$291,M25,Schedule!$G$87:$G$291,Schedule!$F$9,Schedule!$I$87:$I$291,"I"))+(SUMIFS(Schedule!Z$87:Z$291,Schedule!$K$87:$K$291,Embank,Schedule!Y$87:Y$291,N$22,Schedule!X$87:X$291,M25,Schedule!$G$87:$G$291,Schedule!$F$10,Schedule!$I$87:$I$291,"")+SUMIFS(Schedule!Z$87:Z$291,Schedule!$K$87:$K$291,Embank,Schedule!Y$87:Y$291,N$22,Schedule!X$87:X$291,M25,Schedule!$G$87:$G$291,Schedule!$F$10,Schedule!$I$87:$I$291,"I"))+(SUMIFS(Schedule!Z$87:Z$291,Schedule!$K$87:$K$291,Embank,Schedule!Y$87:Y$291,N$22,Schedule!X$87:X$291,M25,Schedule!$G$87:$G$291,Schedule!$F$11,Schedule!$I$87:$I$291,"")+SUMIFS(Schedule!Z$87:Z$291,Schedule!$K$87:$K$291,Embank,Schedule!Y$87:Y$291,N$22,Schedule!X$87:X$291,M25,Schedule!$G$87:$G$291,Schedule!$F$11,Schedule!$I$87:$I$291,"I"))+(SUMIFS(Schedule!Z$87:Z$291,Schedule!$K$87:$K$291,Embank,Schedule!Y$87:Y$291,N$22,Schedule!X$87:X$291,M25,Schedule!$G$87:$G$291,Schedule!$F$8,Schedule!$I$87:$I$291,"")+SUMIFS(Schedule!Z$87:Z$291,Schedule!$K$87:$K$291,Embank,Schedule!Y$87:Y$291,N$22,Schedule!X$87:X$291,M25,Schedule!$G$87:$G$291,Schedule!$F$8,Schedule!$I$87:$I$291,"I"))))</f>
        <v>0</v>
      </c>
      <c r="P25" s="300">
        <v>4</v>
      </c>
      <c r="Q25" s="301"/>
      <c r="R25" s="281">
        <f>IF($C$3="",(SUMIFS(Schedule!AC$87:AC$291,Schedule!$K$87:$K$291,Embank,Schedule!AB$87:AB$291,Q$22,Schedule!AA$87:AA$291,P25,Schedule!$G$87:$G$291,Schedule!$F$9,Schedule!$I$87:$I$291,"")+SUMIFS(Schedule!AC$87:AC$291,Schedule!$K$87:$K$291,Embank,Schedule!AB$87:AB$291,Q$22,Schedule!AA$87:AA$291,P25,Schedule!$G$87:$G$291,Schedule!$F$9,Schedule!$I$87:$I$291,"I"))+(SUMIFS(Schedule!AC$87:AC$291,Schedule!$K$87:$K$291,Embank,Schedule!AB$87:AB$291,Q$22,Schedule!AA$87:AA$291,P25,Schedule!$G$87:$G$291,Schedule!$F$10,Schedule!$I$87:$I$291,"")+SUMIFS(Schedule!AC$87:AC$291,Schedule!$K$87:$K$291,Embank,Schedule!AB$87:AB$291,Q$22,Schedule!AA$87:AA$291,P25,Schedule!$G$87:$G$291,Schedule!$F$10,Schedule!$I$87:$I$291,"I"))+(SUMIFS(Schedule!AC$87:AC$291,Schedule!$K$87:$K$291,Embank,Schedule!AB$87:AB$291,Q$22,Schedule!AA$87:AA$291,P25,Schedule!$G$87:$G$291,Schedule!$F$11,Schedule!$I$87:$I$291,"")+SUMIFS(Schedule!AC$87:AC$291,Schedule!$K$87:$K$291,Embank,Schedule!AB$87:AB$291,Q$22,Schedule!AA$87:AA$291,P25,Schedule!$G$87:$G$291,Schedule!$F$11,Schedule!$I$87:$I$291,"I")),IF($C$3='Sum Res'!$S$5,(SUMIFS(Schedule!AC$87:AC$291,Schedule!$K$87:$K$291,Embank,Schedule!AB$87:AB$291,Q$22,Schedule!AA$87:AA$291,P25,Schedule!$G$87:$G$291,Schedule!$F$9,Schedule!$I$87:$I$291,"")+SUMIFS(Schedule!AC$87:AC$291,Schedule!$K$87:$K$291,Embank,Schedule!AB$87:AB$291,Q$22,Schedule!AA$87:AA$291,P25,Schedule!$G$87:$G$291,Schedule!$F$9,Schedule!$I$87:$I$291,"I"))+(SUMIFS(Schedule!AC$87:AC$291,Schedule!$K$87:$K$291,Embank,Schedule!AB$87:AB$291,Q$22,Schedule!AA$87:AA$291,P25,Schedule!$G$87:$G$291,Schedule!$F$10,Schedule!$I$87:$I$291,"")+SUMIFS(Schedule!AC$87:AC$291,Schedule!$K$87:$K$291,Embank,Schedule!AB$87:AB$291,Q$22,Schedule!AA$87:AA$291,P25,Schedule!$G$87:$G$291,Schedule!$F$10,Schedule!$I$87:$I$291,"I"))+(SUMIFS(Schedule!AC$87:AC$291,Schedule!$K$87:$K$291,Embank,Schedule!AB$87:AB$291,Q$22,Schedule!AA$87:AA$291,P25,Schedule!$G$87:$G$291,Schedule!$F$11,Schedule!$I$87:$I$291,"")+SUMIFS(Schedule!AC$87:AC$291,Schedule!$K$87:$K$291,Embank,Schedule!AB$87:AB$291,Q$22,Schedule!AA$87:AA$291,P25,Schedule!$G$87:$G$291,Schedule!$F$11,Schedule!$I$87:$I$291,"I")),(SUMIFS(Schedule!AC$87:AC$291,Schedule!$K$87:$K$291,Embank,Schedule!AB$87:AB$291,Q$22,Schedule!AA$87:AA$291,P25,Schedule!$G$87:$G$291,Schedule!$F$9,Schedule!$I$87:$I$291,"")+SUMIFS(Schedule!AC$87:AC$291,Schedule!$K$87:$K$291,Embank,Schedule!AB$87:AB$291,Q$22,Schedule!AA$87:AA$291,P25,Schedule!$G$87:$G$291,Schedule!$F$9,Schedule!$I$87:$I$291,"I"))+(SUMIFS(Schedule!AC$87:AC$291,Schedule!$K$87:$K$291,Embank,Schedule!AB$87:AB$291,Q$22,Schedule!AA$87:AA$291,P25,Schedule!$G$87:$G$291,Schedule!$F$10,Schedule!$I$87:$I$291,"")+SUMIFS(Schedule!AC$87:AC$291,Schedule!$K$87:$K$291,Embank,Schedule!AB$87:AB$291,Q$22,Schedule!AA$87:AA$291,P25,Schedule!$G$87:$G$291,Schedule!$F$10,Schedule!$I$87:$I$291,"I"))+(SUMIFS(Schedule!AC$87:AC$291,Schedule!$K$87:$K$291,Embank,Schedule!AB$87:AB$291,Q$22,Schedule!AA$87:AA$291,P25,Schedule!$G$87:$G$291,Schedule!$F$11,Schedule!$I$87:$I$291,"")+SUMIFS(Schedule!AC$87:AC$291,Schedule!$K$87:$K$291,Embank,Schedule!AB$87:AB$291,Q$22,Schedule!AA$87:AA$291,P25,Schedule!$G$87:$G$291,Schedule!$F$11,Schedule!$I$87:$I$291,"I"))+(SUMIFS(Schedule!AC$87:AC$291,Schedule!$K$87:$K$291,Embank,Schedule!AB$87:AB$291,Q$22,Schedule!AA$87:AA$291,P25,Schedule!$G$87:$G$291,Schedule!$F$8,Schedule!$I$87:$I$291,"")+SUMIFS(Schedule!AC$87:AC$291,Schedule!$K$87:$K$291,Embank,Schedule!AB$87:AB$291,Q$22,Schedule!AA$87:AA$291,P25,Schedule!$G$87:$G$291,Schedule!$F$8,Schedule!$I$87:$I$291,"I"))))</f>
        <v>0</v>
      </c>
      <c r="S25" s="300">
        <v>4</v>
      </c>
      <c r="T25" s="301"/>
      <c r="U25" s="281">
        <f>IF($C$3="",(SUMIFS(Schedule!AF$87:AF$291,Schedule!$K$87:$K$291,Embank,Schedule!AE$87:AE$291,T$22,Schedule!AD$87:AD$291,S25,Schedule!$G$87:$G$291,Schedule!$F$9,Schedule!$I$87:$I$291,"")+SUMIFS(Schedule!AF$87:AF$291,Schedule!$K$87:$K$291,Embank,Schedule!AE$87:AE$291,T$22,Schedule!AD$87:AD$291,S25,Schedule!$G$87:$G$291,Schedule!$F$9,Schedule!$I$87:$I$291,"I"))+(SUMIFS(Schedule!AF$87:AF$291,Schedule!$K$87:$K$291,Embank,Schedule!AE$87:AE$291,T$22,Schedule!AD$87:AD$291,S25,Schedule!$G$87:$G$291,Schedule!$F$10,Schedule!$I$87:$I$291,"")+SUMIFS(Schedule!AF$87:AF$291,Schedule!$K$87:$K$291,Embank,Schedule!AE$87:AE$291,T$22,Schedule!AD$87:AD$291,S25,Schedule!$G$87:$G$291,Schedule!$F$10,Schedule!$I$87:$I$291,"I"))+(SUMIFS(Schedule!AF$87:AF$291,Schedule!$K$87:$K$291,Embank,Schedule!AE$87:AE$291,T$22,Schedule!AD$87:AD$291,S25,Schedule!$G$87:$G$291,Schedule!$F$11,Schedule!$I$87:$I$291,"")+SUMIFS(Schedule!AF$87:AF$291,Schedule!$K$87:$K$291,Embank,Schedule!AE$87:AE$291,T$22,Schedule!AD$87:AD$291,S25,Schedule!$G$87:$G$291,Schedule!$F$11,Schedule!$I$87:$I$291,"I")),IF($C$3='Sum Res'!$S$5,(SUMIFS(Schedule!AF$87:AF$291,Schedule!$K$87:$K$291,Embank,Schedule!AE$87:AE$291,T$22,Schedule!AD$87:AD$291,S25,Schedule!$G$87:$G$291,Schedule!$F$9,Schedule!$I$87:$I$291,"")+SUMIFS(Schedule!AF$87:AF$291,Schedule!$K$87:$K$291,Embank,Schedule!AE$87:AE$291,T$22,Schedule!AD$87:AD$291,S25,Schedule!$G$87:$G$291,Schedule!$F$9,Schedule!$I$87:$I$291,"I"))+(SUMIFS(Schedule!AF$87:AF$291,Schedule!$K$87:$K$291,Embank,Schedule!AE$87:AE$291,T$22,Schedule!AD$87:AD$291,S25,Schedule!$G$87:$G$291,Schedule!$F$10,Schedule!$I$87:$I$291,"")+SUMIFS(Schedule!AF$87:AF$291,Schedule!$K$87:$K$291,Embank,Schedule!AE$87:AE$291,T$22,Schedule!AD$87:AD$291,S25,Schedule!$G$87:$G$291,Schedule!$F$10,Schedule!$I$87:$I$291,"I"))+(SUMIFS(Schedule!AF$87:AF$291,Schedule!$K$87:$K$291,Embank,Schedule!AE$87:AE$291,T$22,Schedule!AD$87:AD$291,S25,Schedule!$G$87:$G$291,Schedule!$F$11,Schedule!$I$87:$I$291,"")+SUMIFS(Schedule!AF$87:AF$291,Schedule!$K$87:$K$291,Embank,Schedule!AE$87:AE$291,T$22,Schedule!AD$87:AD$291,S25,Schedule!$G$87:$G$291,Schedule!$F$11,Schedule!$I$87:$I$291,"I")),(SUMIFS(Schedule!AF$87:AF$291,Schedule!$K$87:$K$291,Embank,Schedule!AE$87:AE$291,T$22,Schedule!AD$87:AD$291,S25,Schedule!$G$87:$G$291,Schedule!$F$9,Schedule!$I$87:$I$291,"")+SUMIFS(Schedule!AF$87:AF$291,Schedule!$K$87:$K$291,Embank,Schedule!AE$87:AE$291,T$22,Schedule!AD$87:AD$291,S25,Schedule!$G$87:$G$291,Schedule!$F$9,Schedule!$I$87:$I$291,"I"))+(SUMIFS(Schedule!AF$87:AF$291,Schedule!$K$87:$K$291,Embank,Schedule!AE$87:AE$291,T$22,Schedule!AD$87:AD$291,S25,Schedule!$G$87:$G$291,Schedule!$F$10,Schedule!$I$87:$I$291,"")+SUMIFS(Schedule!AF$87:AF$291,Schedule!$K$87:$K$291,Embank,Schedule!AE$87:AE$291,T$22,Schedule!AD$87:AD$291,S25,Schedule!$G$87:$G$291,Schedule!$F$10,Schedule!$I$87:$I$291,"I"))+(SUMIFS(Schedule!AF$87:AF$291,Schedule!$K$87:$K$291,Embank,Schedule!AE$87:AE$291,T$22,Schedule!AD$87:AD$291,S25,Schedule!$G$87:$G$291,Schedule!$F$11,Schedule!$I$87:$I$291,"")+SUMIFS(Schedule!AF$87:AF$291,Schedule!$K$87:$K$291,Embank,Schedule!AE$87:AE$291,T$22,Schedule!AD$87:AD$291,S25,Schedule!$G$87:$G$291,Schedule!$F$11,Schedule!$I$87:$I$291,"I"))+(SUMIFS(Schedule!AF$87:AF$291,Schedule!$K$87:$K$291,Embank,Schedule!AE$87:AE$291,T$22,Schedule!AD$87:AD$291,S25,Schedule!$G$87:$G$291,Schedule!$F$8,Schedule!$I$87:$I$291,"")+SUMIFS(Schedule!AF$87:AF$291,Schedule!$K$87:$K$291,Embank,Schedule!AE$87:AE$291,T$22,Schedule!AD$87:AD$291,S25,Schedule!$G$87:$G$291,Schedule!$F$8,Schedule!$I$87:$I$291,"I"))))</f>
        <v>0</v>
      </c>
      <c r="V25" s="300">
        <v>4</v>
      </c>
      <c r="W25" s="301"/>
      <c r="X25" s="281">
        <f>IF($C$3="",(SUMIFS(Schedule!AI$87:AI$291,Schedule!$K$87:$K$291,Embank,Schedule!AH$87:AH$291,W$22,Schedule!AG$87:AG$291,V25,Schedule!$G$87:$G$291,Schedule!$F$9,Schedule!$I$87:$I$291,"")+SUMIFS(Schedule!AI$87:AI$291,Schedule!$K$87:$K$291,Embank,Schedule!AH$87:AH$291,W$22,Schedule!AG$87:AG$291,V25,Schedule!$G$87:$G$291,Schedule!$F$9,Schedule!$I$87:$I$291,"I"))+(SUMIFS(Schedule!AI$87:AI$291,Schedule!$K$87:$K$291,Embank,Schedule!AH$87:AH$291,W$22,Schedule!AG$87:AG$291,V25,Schedule!$G$87:$G$291,Schedule!$F$10,Schedule!$I$87:$I$291,"")+SUMIFS(Schedule!AI$87:AI$291,Schedule!$K$87:$K$291,Embank,Schedule!AH$87:AH$291,W$22,Schedule!AG$87:AG$291,V25,Schedule!$G$87:$G$291,Schedule!$F$10,Schedule!$I$87:$I$291,"I"))+(SUMIFS(Schedule!AI$87:AI$291,Schedule!$K$87:$K$291,Embank,Schedule!AH$87:AH$291,W$22,Schedule!AG$87:AG$291,V25,Schedule!$G$87:$G$291,Schedule!$F$11,Schedule!$I$87:$I$291,"")+SUMIFS(Schedule!AI$87:AI$291,Schedule!$K$87:$K$291,Embank,Schedule!AH$87:AH$291,W$22,Schedule!AG$87:AG$291,V25,Schedule!$G$87:$G$291,Schedule!$F$11,Schedule!$I$87:$I$291,"I")),IF($C$3='Sum Res'!$S$5,(SUMIFS(Schedule!AI$87:AI$291,Schedule!$K$87:$K$291,Embank,Schedule!AH$87:AH$291,W$22,Schedule!AG$87:AG$291,V25,Schedule!$G$87:$G$291,Schedule!$F$9,Schedule!$I$87:$I$291,"")+SUMIFS(Schedule!AI$87:AI$291,Schedule!$K$87:$K$291,Embank,Schedule!AH$87:AH$291,W$22,Schedule!AG$87:AG$291,V25,Schedule!$G$87:$G$291,Schedule!$F$9,Schedule!$I$87:$I$291,"I"))+(SUMIFS(Schedule!AI$87:AI$291,Schedule!$K$87:$K$291,Embank,Schedule!AH$87:AH$291,W$22,Schedule!AG$87:AG$291,V25,Schedule!$G$87:$G$291,Schedule!$F$10,Schedule!$I$87:$I$291,"")+SUMIFS(Schedule!AI$87:AI$291,Schedule!$K$87:$K$291,Embank,Schedule!AH$87:AH$291,W$22,Schedule!AG$87:AG$291,V25,Schedule!$G$87:$G$291,Schedule!$F$10,Schedule!$I$87:$I$291,"I"))+(SUMIFS(Schedule!AI$87:AI$291,Schedule!$K$87:$K$291,Embank,Schedule!AH$87:AH$291,W$22,Schedule!AG$87:AG$291,V25,Schedule!$G$87:$G$291,Schedule!$F$11,Schedule!$I$87:$I$291,"")+SUMIFS(Schedule!AI$87:AI$291,Schedule!$K$87:$K$291,Embank,Schedule!AH$87:AH$291,W$22,Schedule!AG$87:AG$291,V25,Schedule!$G$87:$G$291,Schedule!$F$11,Schedule!$I$87:$I$291,"I")),(SUMIFS(Schedule!AI$87:AI$291,Schedule!$K$87:$K$291,Embank,Schedule!AH$87:AH$291,W$22,Schedule!AG$87:AG$291,V25,Schedule!$G$87:$G$291,Schedule!$F$9,Schedule!$I$87:$I$291,"")+SUMIFS(Schedule!AI$87:AI$291,Schedule!$K$87:$K$291,Embank,Schedule!AH$87:AH$291,W$22,Schedule!AG$87:AG$291,V25,Schedule!$G$87:$G$291,Schedule!$F$9,Schedule!$I$87:$I$291,"I"))+(SUMIFS(Schedule!AI$87:AI$291,Schedule!$K$87:$K$291,Embank,Schedule!AH$87:AH$291,W$22,Schedule!AG$87:AG$291,V25,Schedule!$G$87:$G$291,Schedule!$F$10,Schedule!$I$87:$I$291,"")+SUMIFS(Schedule!AI$87:AI$291,Schedule!$K$87:$K$291,Embank,Schedule!AH$87:AH$291,W$22,Schedule!AG$87:AG$291,V25,Schedule!$G$87:$G$291,Schedule!$F$10,Schedule!$I$87:$I$291,"I"))+(SUMIFS(Schedule!AI$87:AI$291,Schedule!$K$87:$K$291,Embank,Schedule!AH$87:AH$291,W$22,Schedule!AG$87:AG$291,V25,Schedule!$G$87:$G$291,Schedule!$F$11,Schedule!$I$87:$I$291,"")+SUMIFS(Schedule!AI$87:AI$291,Schedule!$K$87:$K$291,Embank,Schedule!AH$87:AH$291,W$22,Schedule!AG$87:AG$291,V25,Schedule!$G$87:$G$291,Schedule!$F$11,Schedule!$I$87:$I$291,"I"))+(SUMIFS(Schedule!AI$87:AI$291,Schedule!$K$87:$K$291,Embank,Schedule!AH$87:AH$291,W$22,Schedule!AG$87:AG$291,V25,Schedule!$G$87:$G$291,Schedule!$F$8,Schedule!$I$87:$I$291,"")+SUMIFS(Schedule!AI$87:AI$291,Schedule!$K$87:$K$291,Embank,Schedule!AH$87:AH$291,W$22,Schedule!AG$87:AG$291,V25,Schedule!$G$87:$G$291,Schedule!$F$8,Schedule!$I$87:$I$291,"I"))))</f>
        <v>0</v>
      </c>
      <c r="Y25" s="300">
        <v>4</v>
      </c>
      <c r="Z25" s="301"/>
      <c r="AA25" s="281">
        <f>IF($C$3="",(SUMIFS(Schedule!AL$87:AL$291,Schedule!$K$87:$K$291,Embank,Schedule!AK$87:AK$291,Z$22,Schedule!AJ$87:AJ$291,Y25,Schedule!$G$87:$G$291,Schedule!$F$9,Schedule!$I$87:$I$291,"")+SUMIFS(Schedule!AL$87:AL$291,Schedule!$K$87:$K$291,Embank,Schedule!AK$87:AK$291,Z$22,Schedule!AJ$87:AJ$291,Y25,Schedule!$G$87:$G$291,Schedule!$F$9,Schedule!$I$87:$I$291,"I"))+(SUMIFS(Schedule!AL$87:AL$291,Schedule!$K$87:$K$291,Embank,Schedule!AK$87:AK$291,Z$22,Schedule!AJ$87:AJ$291,Y25,Schedule!$G$87:$G$291,Schedule!$F$10,Schedule!$I$87:$I$291,"")+SUMIFS(Schedule!AL$87:AL$291,Schedule!$K$87:$K$291,Embank,Schedule!AK$87:AK$291,Z$22,Schedule!AJ$87:AJ$291,Y25,Schedule!$G$87:$G$291,Schedule!$F$10,Schedule!$I$87:$I$291,"I"))+(SUMIFS(Schedule!AL$87:AL$291,Schedule!$K$87:$K$291,Embank,Schedule!AK$87:AK$291,Z$22,Schedule!AJ$87:AJ$291,Y25,Schedule!$G$87:$G$291,Schedule!$F$11,Schedule!$I$87:$I$291,"")+SUMIFS(Schedule!AL$87:AL$291,Schedule!$K$87:$K$291,Embank,Schedule!AK$87:AK$291,Z$22,Schedule!AJ$87:AJ$291,Y25,Schedule!$G$87:$G$291,Schedule!$F$11,Schedule!$I$87:$I$291,"I")),IF($C$3='Sum Res'!$S$5,(SUMIFS(Schedule!AL$87:AL$291,Schedule!$K$87:$K$291,Embank,Schedule!AK$87:AK$291,Z$22,Schedule!AJ$87:AJ$291,Y25,Schedule!$G$87:$G$291,Schedule!$F$9,Schedule!$I$87:$I$291,"")+SUMIFS(Schedule!AL$87:AL$291,Schedule!$K$87:$K$291,Embank,Schedule!AK$87:AK$291,Z$22,Schedule!AJ$87:AJ$291,Y25,Schedule!$G$87:$G$291,Schedule!$F$9,Schedule!$I$87:$I$291,"I"))+(SUMIFS(Schedule!AL$87:AL$291,Schedule!$K$87:$K$291,Embank,Schedule!AK$87:AK$291,Z$22,Schedule!AJ$87:AJ$291,Y25,Schedule!$G$87:$G$291,Schedule!$F$10,Schedule!$I$87:$I$291,"")+SUMIFS(Schedule!AL$87:AL$291,Schedule!$K$87:$K$291,Embank,Schedule!AK$87:AK$291,Z$22,Schedule!AJ$87:AJ$291,Y25,Schedule!$G$87:$G$291,Schedule!$F$10,Schedule!$I$87:$I$291,"I"))+(SUMIFS(Schedule!AL$87:AL$291,Schedule!$K$87:$K$291,Embank,Schedule!AK$87:AK$291,Z$22,Schedule!AJ$87:AJ$291,Y25,Schedule!$G$87:$G$291,Schedule!$F$11,Schedule!$I$87:$I$291,"")+SUMIFS(Schedule!AL$87:AL$291,Schedule!$K$87:$K$291,Embank,Schedule!AK$87:AK$291,Z$22,Schedule!AJ$87:AJ$291,Y25,Schedule!$G$87:$G$291,Schedule!$F$11,Schedule!$I$87:$I$291,"I")),(SUMIFS(Schedule!AL$87:AL$291,Schedule!$K$87:$K$291,Embank,Schedule!AK$87:AK$291,Z$22,Schedule!AJ$87:AJ$291,Y25,Schedule!$G$87:$G$291,Schedule!$F$9,Schedule!$I$87:$I$291,"")+SUMIFS(Schedule!AL$87:AL$291,Schedule!$K$87:$K$291,Embank,Schedule!AK$87:AK$291,Z$22,Schedule!AJ$87:AJ$291,Y25,Schedule!$G$87:$G$291,Schedule!$F$9,Schedule!$I$87:$I$291,"I"))+(SUMIFS(Schedule!AL$87:AL$291,Schedule!$K$87:$K$291,Embank,Schedule!AK$87:AK$291,Z$22,Schedule!AJ$87:AJ$291,Y25,Schedule!$G$87:$G$291,Schedule!$F$10,Schedule!$I$87:$I$291,"")+SUMIFS(Schedule!AL$87:AL$291,Schedule!$K$87:$K$291,Embank,Schedule!AK$87:AK$291,Z$22,Schedule!AJ$87:AJ$291,Y25,Schedule!$G$87:$G$291,Schedule!$F$10,Schedule!$I$87:$I$291,"I"))+(SUMIFS(Schedule!AL$87:AL$291,Schedule!$K$87:$K$291,Embank,Schedule!AK$87:AK$291,Z$22,Schedule!AJ$87:AJ$291,Y25,Schedule!$G$87:$G$291,Schedule!$F$11,Schedule!$I$87:$I$291,"")+SUMIFS(Schedule!AL$87:AL$291,Schedule!$K$87:$K$291,Embank,Schedule!AK$87:AK$291,Z$22,Schedule!AJ$87:AJ$291,Y25,Schedule!$G$87:$G$291,Schedule!$F$11,Schedule!$I$87:$I$291,"I"))+(SUMIFS(Schedule!AL$87:AL$291,Schedule!$K$87:$K$291,Embank,Schedule!AK$87:AK$291,Z$22,Schedule!AJ$87:AJ$291,Y25,Schedule!$G$87:$G$291,Schedule!$F$8,Schedule!$I$87:$I$291,"")+SUMIFS(Schedule!AL$87:AL$291,Schedule!$K$87:$K$291,Embank,Schedule!AK$87:AK$291,Z$22,Schedule!AJ$87:AJ$291,Y25,Schedule!$G$87:$G$291,Schedule!$F$8,Schedule!$I$87:$I$291,"I"))))</f>
        <v>0</v>
      </c>
      <c r="AB25" s="300">
        <v>4</v>
      </c>
      <c r="AC25" s="301"/>
      <c r="AD25" s="281">
        <f>IF($C$3="",(SUMIFS(Schedule!AO$87:AO$291,Schedule!$K$87:$K$291,Embank,Schedule!AN$87:AN$291,AC$22,Schedule!AM$87:AM$291,AB25,Schedule!$G$87:$G$291,Schedule!$F$9,Schedule!$I$87:$I$291,"")+SUMIFS(Schedule!AO$87:AO$291,Schedule!$K$87:$K$291,Embank,Schedule!AN$87:AN$291,AC$22,Schedule!AM$87:AM$291,AB25,Schedule!$G$87:$G$291,Schedule!$F$9,Schedule!$I$87:$I$291,"I"))+(SUMIFS(Schedule!AO$87:AO$291,Schedule!$K$87:$K$291,Embank,Schedule!AN$87:AN$291,AC$22,Schedule!AM$87:AM$291,AB25,Schedule!$G$87:$G$291,Schedule!$F$10,Schedule!$I$87:$I$291,"")+SUMIFS(Schedule!AO$87:AO$291,Schedule!$K$87:$K$291,Embank,Schedule!AN$87:AN$291,AC$22,Schedule!AM$87:AM$291,AB25,Schedule!$G$87:$G$291,Schedule!$F$10,Schedule!$I$87:$I$291,"I"))+(SUMIFS(Schedule!AO$87:AO$291,Schedule!$K$87:$K$291,Embank,Schedule!AN$87:AN$291,AC$22,Schedule!AM$87:AM$291,AB25,Schedule!$G$87:$G$291,Schedule!$F$11,Schedule!$I$87:$I$291,"")+SUMIFS(Schedule!AO$87:AO$291,Schedule!$K$87:$K$291,Embank,Schedule!AN$87:AN$291,AC$22,Schedule!AM$87:AM$291,AB25,Schedule!$G$87:$G$291,Schedule!$F$11,Schedule!$I$87:$I$291,"I")),IF($C$3='Sum Res'!$S$5,(SUMIFS(Schedule!AO$87:AO$291,Schedule!$K$87:$K$291,Embank,Schedule!AN$87:AN$291,AC$22,Schedule!AM$87:AM$291,AB25,Schedule!$G$87:$G$291,Schedule!$F$9,Schedule!$I$87:$I$291,"")+SUMIFS(Schedule!AO$87:AO$291,Schedule!$K$87:$K$291,Embank,Schedule!AN$87:AN$291,AC$22,Schedule!AM$87:AM$291,AB25,Schedule!$G$87:$G$291,Schedule!$F$9,Schedule!$I$87:$I$291,"I"))+(SUMIFS(Schedule!AO$87:AO$291,Schedule!$K$87:$K$291,Embank,Schedule!AN$87:AN$291,AC$22,Schedule!AM$87:AM$291,AB25,Schedule!$G$87:$G$291,Schedule!$F$10,Schedule!$I$87:$I$291,"")+SUMIFS(Schedule!AO$87:AO$291,Schedule!$K$87:$K$291,Embank,Schedule!AN$87:AN$291,AC$22,Schedule!AM$87:AM$291,AB25,Schedule!$G$87:$G$291,Schedule!$F$10,Schedule!$I$87:$I$291,"I"))+(SUMIFS(Schedule!AO$87:AO$291,Schedule!$K$87:$K$291,Embank,Schedule!AN$87:AN$291,AC$22,Schedule!AM$87:AM$291,AB25,Schedule!$G$87:$G$291,Schedule!$F$11,Schedule!$I$87:$I$291,"")+SUMIFS(Schedule!AO$87:AO$291,Schedule!$K$87:$K$291,Embank,Schedule!AN$87:AN$291,AC$22,Schedule!AM$87:AM$291,AB25,Schedule!$G$87:$G$291,Schedule!$F$11,Schedule!$I$87:$I$291,"I")),(SUMIFS(Schedule!AO$87:AO$291,Schedule!$K$87:$K$291,Embank,Schedule!AN$87:AN$291,AC$22,Schedule!AM$87:AM$291,AB25,Schedule!$G$87:$G$291,Schedule!$F$9,Schedule!$I$87:$I$291,"")+SUMIFS(Schedule!AO$87:AO$291,Schedule!$K$87:$K$291,Embank,Schedule!AN$87:AN$291,AC$22,Schedule!AM$87:AM$291,AB25,Schedule!$G$87:$G$291,Schedule!$F$9,Schedule!$I$87:$I$291,"I"))+(SUMIFS(Schedule!AO$87:AO$291,Schedule!$K$87:$K$291,Embank,Schedule!AN$87:AN$291,AC$22,Schedule!AM$87:AM$291,AB25,Schedule!$G$87:$G$291,Schedule!$F$10,Schedule!$I$87:$I$291,"")+SUMIFS(Schedule!AO$87:AO$291,Schedule!$K$87:$K$291,Embank,Schedule!AN$87:AN$291,AC$22,Schedule!AM$87:AM$291,AB25,Schedule!$G$87:$G$291,Schedule!$F$10,Schedule!$I$87:$I$291,"I"))+(SUMIFS(Schedule!AO$87:AO$291,Schedule!$K$87:$K$291,Embank,Schedule!AN$87:AN$291,AC$22,Schedule!AM$87:AM$291,AB25,Schedule!$G$87:$G$291,Schedule!$F$11,Schedule!$I$87:$I$291,"")+SUMIFS(Schedule!AO$87:AO$291,Schedule!$K$87:$K$291,Embank,Schedule!AN$87:AN$291,AC$22,Schedule!AM$87:AM$291,AB25,Schedule!$G$87:$G$291,Schedule!$F$11,Schedule!$I$87:$I$291,"I"))+(SUMIFS(Schedule!AO$87:AO$291,Schedule!$K$87:$K$291,Embank,Schedule!AN$87:AN$291,AC$22,Schedule!AM$87:AM$291,AB25,Schedule!$G$87:$G$291,Schedule!$F$8,Schedule!$I$87:$I$291,"")+SUMIFS(Schedule!AO$87:AO$291,Schedule!$K$87:$K$291,Embank,Schedule!AN$87:AN$291,AC$22,Schedule!AM$87:AM$291,AB25,Schedule!$G$87:$G$291,Schedule!$F$8,Schedule!$I$87:$I$291,"I"))))</f>
        <v>0</v>
      </c>
      <c r="AE25" s="282">
        <f t="shared" si="5"/>
        <v>0</v>
      </c>
      <c r="AF25" s="283">
        <f t="shared" si="3"/>
        <v>0</v>
      </c>
    </row>
    <row r="26" spans="2:32" ht="15.75" thickBot="1" x14ac:dyDescent="0.25">
      <c r="B26" s="580"/>
      <c r="C26" s="584"/>
      <c r="D26" s="303">
        <v>5</v>
      </c>
      <c r="E26" s="291"/>
      <c r="F26" s="292">
        <f>IF($C$3="",(SUMIFS(Schedule!Q$87:Q$291,Schedule!$K$87:$K$291,Embank,Schedule!P$87:P$291,E$22,Schedule!O$87:O$291,D26,Schedule!$G$87:$G$291,Schedule!$F$9,Schedule!$I$87:$I$291,"")+SUMIFS(Schedule!Q$87:Q$291,Schedule!$K$87:$K$291,Embank,Schedule!P$87:P$291,E$22,Schedule!O$87:O$291,D26,Schedule!$G$87:$G$291,Schedule!$F$9,Schedule!$I$87:$I$291,"I"))+(SUMIFS(Schedule!Q$87:Q$291,Schedule!$K$87:$K$291,Embank,Schedule!P$87:P$291,E$22,Schedule!O$87:O$291,D26,Schedule!$G$87:$G$291,Schedule!$F$10,Schedule!$I$87:$I$291,"")+SUMIFS(Schedule!Q$87:Q$291,Schedule!$K$87:$K$291,Embank,Schedule!P$87:P$291,E$22,Schedule!O$87:O$291,D26,Schedule!$G$87:$G$291,Schedule!$F$10,Schedule!$I$87:$I$291,"I"))+(SUMIFS(Schedule!Q$87:Q$291,Schedule!$K$87:$K$291,Embank,Schedule!P$87:P$291,E$22,Schedule!O$87:O$291,D26,Schedule!$G$87:$G$291,Schedule!$F$11,Schedule!$I$87:$I$291,"")+SUMIFS(Schedule!Q$87:Q$291,Schedule!$K$87:$K$291,Embank,Schedule!P$87:P$291,E$22,Schedule!O$87:O$291,D26,Schedule!$G$87:$G$291,Schedule!$F$11,Schedule!$I$87:$I$291,"I")),IF($C$3='Sum Res'!$S$5,(SUMIFS(Schedule!Q$87:Q$291,Schedule!$K$87:$K$291,Embank,Schedule!P$87:P$291,E$22,Schedule!O$87:O$291,D26,Schedule!$G$87:$G$291,Schedule!$F$9,Schedule!$I$87:$I$291,"")+SUMIFS(Schedule!Q$87:Q$291,Schedule!$K$87:$K$291,Embank,Schedule!P$87:P$291,E$22,Schedule!O$87:O$291,D26,Schedule!$G$87:$G$291,Schedule!$F$9,Schedule!$I$87:$I$291,"I"))+(SUMIFS(Schedule!Q$87:Q$291,Schedule!$K$87:$K$291,Embank,Schedule!P$87:P$291,E$22,Schedule!O$87:O$291,D26,Schedule!$G$87:$G$291,Schedule!$F$10,Schedule!$I$87:$I$291,"")+SUMIFS(Schedule!Q$87:Q$291,Schedule!$K$87:$K$291,Embank,Schedule!P$87:P$291,E$22,Schedule!O$87:O$291,D26,Schedule!$G$87:$G$291,Schedule!$F$10,Schedule!$I$87:$I$291,"I"))+(SUMIFS(Schedule!Q$87:Q$291,Schedule!$K$87:$K$291,Embank,Schedule!P$87:P$291,E$22,Schedule!O$87:O$291,D26,Schedule!$G$87:$G$291,Schedule!$F$11,Schedule!$I$87:$I$291,"")+SUMIFS(Schedule!Q$87:Q$291,Schedule!$K$87:$K$291,Embank,Schedule!P$87:P$291,E$22,Schedule!O$87:O$291,D26,Schedule!$G$87:$G$291,Schedule!$F$11,Schedule!$I$87:$I$291,"I")),(SUMIFS(Schedule!Q$87:Q$291,Schedule!$K$87:$K$291,Embank,Schedule!P$87:P$291,E$22,Schedule!O$87:O$291,D26,Schedule!$G$87:$G$291,Schedule!$F$9,Schedule!$I$87:$I$291,"")+SUMIFS(Schedule!Q$87:Q$291,Schedule!$K$87:$K$291,Embank,Schedule!P$87:P$291,E$22,Schedule!O$87:O$291,D26,Schedule!$G$87:$G$291,Schedule!$F$9,Schedule!$I$87:$I$291,"I"))+(SUMIFS(Schedule!Q$87:Q$291,Schedule!$K$87:$K$291,Embank,Schedule!P$87:P$291,E$22,Schedule!O$87:O$291,D26,Schedule!$G$87:$G$291,Schedule!$F$10,Schedule!$I$87:$I$291,"")+SUMIFS(Schedule!Q$87:Q$291,Schedule!$K$87:$K$291,Embank,Schedule!P$87:P$291,E$22,Schedule!O$87:O$291,D26,Schedule!$G$87:$G$291,Schedule!$F$10,Schedule!$I$87:$I$291,"I"))+(SUMIFS(Schedule!Q$87:Q$291,Schedule!$K$87:$K$291,Embank,Schedule!P$87:P$291,E$22,Schedule!O$87:O$291,D26,Schedule!$G$87:$G$291,Schedule!$F$11,Schedule!$I$87:$I$291,"")+SUMIFS(Schedule!Q$87:Q$291,Schedule!$K$87:$K$291,Embank,Schedule!P$87:P$291,E$22,Schedule!O$87:O$291,D26,Schedule!$G$87:$G$291,Schedule!$F$11,Schedule!$I$87:$I$291,"I"))+(SUMIFS(Schedule!Q$87:Q$291,Schedule!$K$87:$K$291,Embank,Schedule!P$87:P$291,E$22,Schedule!O$87:O$291,D26,Schedule!$G$87:$G$291,Schedule!$F$8,Schedule!$I$87:$I$291,"")+SUMIFS(Schedule!Q$87:Q$291,Schedule!$K$87:$K$291,Embank,Schedule!P$87:P$291,E$22,Schedule!O$87:O$291,D26,Schedule!$G$87:$G$291,Schedule!$F$8,Schedule!$I$87:$I$291,"I"))))</f>
        <v>0</v>
      </c>
      <c r="G26" s="303">
        <v>5</v>
      </c>
      <c r="H26" s="291"/>
      <c r="I26" s="292">
        <f>IF($C$3="",(SUMIFS(Schedule!T$87:T$291,Schedule!$K$87:$K$291,Embank,Schedule!S$87:S$291,H$22,Schedule!R$87:R$291,G26,Schedule!$G$87:$G$291,Schedule!$F$9,Schedule!$I$87:$I$291,"")+SUMIFS(Schedule!T$87:T$291,Schedule!$K$87:$K$291,Embank,Schedule!S$87:S$291,H$22,Schedule!R$87:R$291,G26,Schedule!$G$87:$G$291,Schedule!$F$9,Schedule!$I$87:$I$291,"I"))+(SUMIFS(Schedule!T$87:T$291,Schedule!$K$87:$K$291,Embank,Schedule!S$87:S$291,H$22,Schedule!R$87:R$291,G26,Schedule!$G$87:$G$291,Schedule!$F$10,Schedule!$I$87:$I$291,"")+SUMIFS(Schedule!T$87:T$291,Schedule!$K$87:$K$291,Embank,Schedule!S$87:S$291,H$22,Schedule!R$87:R$291,G26,Schedule!$G$87:$G$291,Schedule!$F$10,Schedule!$I$87:$I$291,"I"))+(SUMIFS(Schedule!T$87:T$291,Schedule!$K$87:$K$291,Embank,Schedule!S$87:S$291,H$22,Schedule!R$87:R$291,G26,Schedule!$G$87:$G$291,Schedule!$F$11,Schedule!$I$87:$I$291,"")+SUMIFS(Schedule!T$87:T$291,Schedule!$K$87:$K$291,Embank,Schedule!S$87:S$291,H$22,Schedule!R$87:R$291,G26,Schedule!$G$87:$G$291,Schedule!$F$11,Schedule!$I$87:$I$291,"I")),IF($C$3='Sum Res'!$S$5,(SUMIFS(Schedule!T$87:T$291,Schedule!$K$87:$K$291,Embank,Schedule!S$87:S$291,H$22,Schedule!R$87:R$291,G26,Schedule!$G$87:$G$291,Schedule!$F$9,Schedule!$I$87:$I$291,"")+SUMIFS(Schedule!T$87:T$291,Schedule!$K$87:$K$291,Embank,Schedule!S$87:S$291,H$22,Schedule!R$87:R$291,G26,Schedule!$G$87:$G$291,Schedule!$F$9,Schedule!$I$87:$I$291,"I"))+(SUMIFS(Schedule!T$87:T$291,Schedule!$K$87:$K$291,Embank,Schedule!S$87:S$291,H$22,Schedule!R$87:R$291,G26,Schedule!$G$87:$G$291,Schedule!$F$10,Schedule!$I$87:$I$291,"")+SUMIFS(Schedule!T$87:T$291,Schedule!$K$87:$K$291,Embank,Schedule!S$87:S$291,H$22,Schedule!R$87:R$291,G26,Schedule!$G$87:$G$291,Schedule!$F$10,Schedule!$I$87:$I$291,"I"))+(SUMIFS(Schedule!T$87:T$291,Schedule!$K$87:$K$291,Embank,Schedule!S$87:S$291,H$22,Schedule!R$87:R$291,G26,Schedule!$G$87:$G$291,Schedule!$F$11,Schedule!$I$87:$I$291,"")+SUMIFS(Schedule!T$87:T$291,Schedule!$K$87:$K$291,Embank,Schedule!S$87:S$291,H$22,Schedule!R$87:R$291,G26,Schedule!$G$87:$G$291,Schedule!$F$11,Schedule!$I$87:$I$291,"I")),(SUMIFS(Schedule!T$87:T$291,Schedule!$K$87:$K$291,Embank,Schedule!S$87:S$291,H$22,Schedule!R$87:R$291,G26,Schedule!$G$87:$G$291,Schedule!$F$9,Schedule!$I$87:$I$291,"")+SUMIFS(Schedule!T$87:T$291,Schedule!$K$87:$K$291,Embank,Schedule!S$87:S$291,H$22,Schedule!R$87:R$291,G26,Schedule!$G$87:$G$291,Schedule!$F$9,Schedule!$I$87:$I$291,"I"))+(SUMIFS(Schedule!T$87:T$291,Schedule!$K$87:$K$291,Embank,Schedule!S$87:S$291,H$22,Schedule!R$87:R$291,G26,Schedule!$G$87:$G$291,Schedule!$F$10,Schedule!$I$87:$I$291,"")+SUMIFS(Schedule!T$87:T$291,Schedule!$K$87:$K$291,Embank,Schedule!S$87:S$291,H$22,Schedule!R$87:R$291,G26,Schedule!$G$87:$G$291,Schedule!$F$10,Schedule!$I$87:$I$291,"I"))+(SUMIFS(Schedule!T$87:T$291,Schedule!$K$87:$K$291,Embank,Schedule!S$87:S$291,H$22,Schedule!R$87:R$291,G26,Schedule!$G$87:$G$291,Schedule!$F$11,Schedule!$I$87:$I$291,"")+SUMIFS(Schedule!T$87:T$291,Schedule!$K$87:$K$291,Embank,Schedule!S$87:S$291,H$22,Schedule!R$87:R$291,G26,Schedule!$G$87:$G$291,Schedule!$F$11,Schedule!$I$87:$I$291,"I"))+(SUMIFS(Schedule!T$87:T$291,Schedule!$K$87:$K$291,Embank,Schedule!S$87:S$291,H$22,Schedule!R$87:R$291,G26,Schedule!$G$87:$G$291,Schedule!$F$8,Schedule!$I$87:$I$291,"")+SUMIFS(Schedule!T$87:T$291,Schedule!$K$87:$K$291,Embank,Schedule!S$87:S$291,H$22,Schedule!R$87:R$291,G26,Schedule!$G$87:$G$291,Schedule!$F$8,Schedule!$I$87:$I$291,"I"))))</f>
        <v>0</v>
      </c>
      <c r="J26" s="303">
        <v>5</v>
      </c>
      <c r="K26" s="291"/>
      <c r="L26" s="292">
        <f>IF($C$3="",(SUMIFS(Schedule!W$87:W$291,Schedule!$K$87:$K$291,Embank,Schedule!V$87:V$291,K$22,Schedule!U$87:U$291,J26,Schedule!$G$87:$G$291,Schedule!$F$9,Schedule!$I$87:$I$291,"")+SUMIFS(Schedule!W$87:W$291,Schedule!$K$87:$K$291,Embank,Schedule!V$87:V$291,K$22,Schedule!U$87:U$291,J26,Schedule!$G$87:$G$291,Schedule!$F$9,Schedule!$I$87:$I$291,"I"))+(SUMIFS(Schedule!W$87:W$291,Schedule!$K$87:$K$291,Embank,Schedule!V$87:V$291,K$22,Schedule!U$87:U$291,J26,Schedule!$G$87:$G$291,Schedule!$F$10,Schedule!$I$87:$I$291,"")+SUMIFS(Schedule!W$87:W$291,Schedule!$K$87:$K$291,Embank,Schedule!V$87:V$291,K$22,Schedule!U$87:U$291,J26,Schedule!$G$87:$G$291,Schedule!$F$10,Schedule!$I$87:$I$291,"I"))+(SUMIFS(Schedule!W$87:W$291,Schedule!$K$87:$K$291,Embank,Schedule!V$87:V$291,K$22,Schedule!U$87:U$291,J26,Schedule!$G$87:$G$291,Schedule!$F$11,Schedule!$I$87:$I$291,"")+SUMIFS(Schedule!W$87:W$291,Schedule!$K$87:$K$291,Embank,Schedule!V$87:V$291,K$22,Schedule!U$87:U$291,J26,Schedule!$G$87:$G$291,Schedule!$F$11,Schedule!$I$87:$I$291,"I")),IF($C$3='Sum Res'!$S$5,(SUMIFS(Schedule!W$87:W$291,Schedule!$K$87:$K$291,Embank,Schedule!V$87:V$291,K$22,Schedule!U$87:U$291,J26,Schedule!$G$87:$G$291,Schedule!$F$9,Schedule!$I$87:$I$291,"")+SUMIFS(Schedule!W$87:W$291,Schedule!$K$87:$K$291,Embank,Schedule!V$87:V$291,K$22,Schedule!U$87:U$291,J26,Schedule!$G$87:$G$291,Schedule!$F$9,Schedule!$I$87:$I$291,"I"))+(SUMIFS(Schedule!W$87:W$291,Schedule!$K$87:$K$291,Embank,Schedule!V$87:V$291,K$22,Schedule!U$87:U$291,J26,Schedule!$G$87:$G$291,Schedule!$F$10,Schedule!$I$87:$I$291,"")+SUMIFS(Schedule!W$87:W$291,Schedule!$K$87:$K$291,Embank,Schedule!V$87:V$291,K$22,Schedule!U$87:U$291,J26,Schedule!$G$87:$G$291,Schedule!$F$10,Schedule!$I$87:$I$291,"I"))+(SUMIFS(Schedule!W$87:W$291,Schedule!$K$87:$K$291,Embank,Schedule!V$87:V$291,K$22,Schedule!U$87:U$291,J26,Schedule!$G$87:$G$291,Schedule!$F$11,Schedule!$I$87:$I$291,"")+SUMIFS(Schedule!W$87:W$291,Schedule!$K$87:$K$291,Embank,Schedule!V$87:V$291,K$22,Schedule!U$87:U$291,J26,Schedule!$G$87:$G$291,Schedule!$F$11,Schedule!$I$87:$I$291,"I")),(SUMIFS(Schedule!W$87:W$291,Schedule!$K$87:$K$291,Embank,Schedule!V$87:V$291,K$22,Schedule!U$87:U$291,J26,Schedule!$G$87:$G$291,Schedule!$F$9,Schedule!$I$87:$I$291,"")+SUMIFS(Schedule!W$87:W$291,Schedule!$K$87:$K$291,Embank,Schedule!V$87:V$291,K$22,Schedule!U$87:U$291,J26,Schedule!$G$87:$G$291,Schedule!$F$9,Schedule!$I$87:$I$291,"I"))+(SUMIFS(Schedule!W$87:W$291,Schedule!$K$87:$K$291,Embank,Schedule!V$87:V$291,K$22,Schedule!U$87:U$291,J26,Schedule!$G$87:$G$291,Schedule!$F$10,Schedule!$I$87:$I$291,"")+SUMIFS(Schedule!W$87:W$291,Schedule!$K$87:$K$291,Embank,Schedule!V$87:V$291,K$22,Schedule!U$87:U$291,J26,Schedule!$G$87:$G$291,Schedule!$F$10,Schedule!$I$87:$I$291,"I"))+(SUMIFS(Schedule!W$87:W$291,Schedule!$K$87:$K$291,Embank,Schedule!V$87:V$291,K$22,Schedule!U$87:U$291,J26,Schedule!$G$87:$G$291,Schedule!$F$11,Schedule!$I$87:$I$291,"")+SUMIFS(Schedule!W$87:W$291,Schedule!$K$87:$K$291,Embank,Schedule!V$87:V$291,K$22,Schedule!U$87:U$291,J26,Schedule!$G$87:$G$291,Schedule!$F$11,Schedule!$I$87:$I$291,"I"))+(SUMIFS(Schedule!W$87:W$291,Schedule!$K$87:$K$291,Embank,Schedule!V$87:V$291,K$22,Schedule!U$87:U$291,J26,Schedule!$G$87:$G$291,Schedule!$F$8,Schedule!$I$87:$I$291,"")+SUMIFS(Schedule!W$87:W$291,Schedule!$K$87:$K$291,Embank,Schedule!V$87:V$291,K$22,Schedule!U$87:U$291,J26,Schedule!$G$87:$G$291,Schedule!$F$8,Schedule!$I$87:$I$291,"I"))))</f>
        <v>0</v>
      </c>
      <c r="M26" s="303">
        <v>5</v>
      </c>
      <c r="N26" s="291"/>
      <c r="O26" s="292">
        <f>IF($C$3="",(SUMIFS(Schedule!Z$87:Z$291,Schedule!$K$87:$K$291,Embank,Schedule!Y$87:Y$291,N$22,Schedule!X$87:X$291,M26,Schedule!$G$87:$G$291,Schedule!$F$9,Schedule!$I$87:$I$291,"")+SUMIFS(Schedule!Z$87:Z$291,Schedule!$K$87:$K$291,Embank,Schedule!Y$87:Y$291,N$22,Schedule!X$87:X$291,M26,Schedule!$G$87:$G$291,Schedule!$F$9,Schedule!$I$87:$I$291,"I"))+(SUMIFS(Schedule!Z$87:Z$291,Schedule!$K$87:$K$291,Embank,Schedule!Y$87:Y$291,N$22,Schedule!X$87:X$291,M26,Schedule!$G$87:$G$291,Schedule!$F$10,Schedule!$I$87:$I$291,"")+SUMIFS(Schedule!Z$87:Z$291,Schedule!$K$87:$K$291,Embank,Schedule!Y$87:Y$291,N$22,Schedule!X$87:X$291,M26,Schedule!$G$87:$G$291,Schedule!$F$10,Schedule!$I$87:$I$291,"I"))+(SUMIFS(Schedule!Z$87:Z$291,Schedule!$K$87:$K$291,Embank,Schedule!Y$87:Y$291,N$22,Schedule!X$87:X$291,M26,Schedule!$G$87:$G$291,Schedule!$F$11,Schedule!$I$87:$I$291,"")+SUMIFS(Schedule!Z$87:Z$291,Schedule!$K$87:$K$291,Embank,Schedule!Y$87:Y$291,N$22,Schedule!X$87:X$291,M26,Schedule!$G$87:$G$291,Schedule!$F$11,Schedule!$I$87:$I$291,"I")),IF($C$3='Sum Res'!$S$5,(SUMIFS(Schedule!Z$87:Z$291,Schedule!$K$87:$K$291,Embank,Schedule!Y$87:Y$291,N$22,Schedule!X$87:X$291,M26,Schedule!$G$87:$G$291,Schedule!$F$9,Schedule!$I$87:$I$291,"")+SUMIFS(Schedule!Z$87:Z$291,Schedule!$K$87:$K$291,Embank,Schedule!Y$87:Y$291,N$22,Schedule!X$87:X$291,M26,Schedule!$G$87:$G$291,Schedule!$F$9,Schedule!$I$87:$I$291,"I"))+(SUMIFS(Schedule!Z$87:Z$291,Schedule!$K$87:$K$291,Embank,Schedule!Y$87:Y$291,N$22,Schedule!X$87:X$291,M26,Schedule!$G$87:$G$291,Schedule!$F$10,Schedule!$I$87:$I$291,"")+SUMIFS(Schedule!Z$87:Z$291,Schedule!$K$87:$K$291,Embank,Schedule!Y$87:Y$291,N$22,Schedule!X$87:X$291,M26,Schedule!$G$87:$G$291,Schedule!$F$10,Schedule!$I$87:$I$291,"I"))+(SUMIFS(Schedule!Z$87:Z$291,Schedule!$K$87:$K$291,Embank,Schedule!Y$87:Y$291,N$22,Schedule!X$87:X$291,M26,Schedule!$G$87:$G$291,Schedule!$F$11,Schedule!$I$87:$I$291,"")+SUMIFS(Schedule!Z$87:Z$291,Schedule!$K$87:$K$291,Embank,Schedule!Y$87:Y$291,N$22,Schedule!X$87:X$291,M26,Schedule!$G$87:$G$291,Schedule!$F$11,Schedule!$I$87:$I$291,"I")),(SUMIFS(Schedule!Z$87:Z$291,Schedule!$K$87:$K$291,Embank,Schedule!Y$87:Y$291,N$22,Schedule!X$87:X$291,M26,Schedule!$G$87:$G$291,Schedule!$F$9,Schedule!$I$87:$I$291,"")+SUMIFS(Schedule!Z$87:Z$291,Schedule!$K$87:$K$291,Embank,Schedule!Y$87:Y$291,N$22,Schedule!X$87:X$291,M26,Schedule!$G$87:$G$291,Schedule!$F$9,Schedule!$I$87:$I$291,"I"))+(SUMIFS(Schedule!Z$87:Z$291,Schedule!$K$87:$K$291,Embank,Schedule!Y$87:Y$291,N$22,Schedule!X$87:X$291,M26,Schedule!$G$87:$G$291,Schedule!$F$10,Schedule!$I$87:$I$291,"")+SUMIFS(Schedule!Z$87:Z$291,Schedule!$K$87:$K$291,Embank,Schedule!Y$87:Y$291,N$22,Schedule!X$87:X$291,M26,Schedule!$G$87:$G$291,Schedule!$F$10,Schedule!$I$87:$I$291,"I"))+(SUMIFS(Schedule!Z$87:Z$291,Schedule!$K$87:$K$291,Embank,Schedule!Y$87:Y$291,N$22,Schedule!X$87:X$291,M26,Schedule!$G$87:$G$291,Schedule!$F$11,Schedule!$I$87:$I$291,"")+SUMIFS(Schedule!Z$87:Z$291,Schedule!$K$87:$K$291,Embank,Schedule!Y$87:Y$291,N$22,Schedule!X$87:X$291,M26,Schedule!$G$87:$G$291,Schedule!$F$11,Schedule!$I$87:$I$291,"I"))+(SUMIFS(Schedule!Z$87:Z$291,Schedule!$K$87:$K$291,Embank,Schedule!Y$87:Y$291,N$22,Schedule!X$87:X$291,M26,Schedule!$G$87:$G$291,Schedule!$F$8,Schedule!$I$87:$I$291,"")+SUMIFS(Schedule!Z$87:Z$291,Schedule!$K$87:$K$291,Embank,Schedule!Y$87:Y$291,N$22,Schedule!X$87:X$291,M26,Schedule!$G$87:$G$291,Schedule!$F$8,Schedule!$I$87:$I$291,"I"))))</f>
        <v>0</v>
      </c>
      <c r="P26" s="303">
        <v>5</v>
      </c>
      <c r="Q26" s="291"/>
      <c r="R26" s="292">
        <f>IF($C$3="",(SUMIFS(Schedule!AC$87:AC$291,Schedule!$K$87:$K$291,Embank,Schedule!AB$87:AB$291,Q$22,Schedule!AA$87:AA$291,P26,Schedule!$G$87:$G$291,Schedule!$F$9,Schedule!$I$87:$I$291,"")+SUMIFS(Schedule!AC$87:AC$291,Schedule!$K$87:$K$291,Embank,Schedule!AB$87:AB$291,Q$22,Schedule!AA$87:AA$291,P26,Schedule!$G$87:$G$291,Schedule!$F$9,Schedule!$I$87:$I$291,"I"))+(SUMIFS(Schedule!AC$87:AC$291,Schedule!$K$87:$K$291,Embank,Schedule!AB$87:AB$291,Q$22,Schedule!AA$87:AA$291,P26,Schedule!$G$87:$G$291,Schedule!$F$10,Schedule!$I$87:$I$291,"")+SUMIFS(Schedule!AC$87:AC$291,Schedule!$K$87:$K$291,Embank,Schedule!AB$87:AB$291,Q$22,Schedule!AA$87:AA$291,P26,Schedule!$G$87:$G$291,Schedule!$F$10,Schedule!$I$87:$I$291,"I"))+(SUMIFS(Schedule!AC$87:AC$291,Schedule!$K$87:$K$291,Embank,Schedule!AB$87:AB$291,Q$22,Schedule!AA$87:AA$291,P26,Schedule!$G$87:$G$291,Schedule!$F$11,Schedule!$I$87:$I$291,"")+SUMIFS(Schedule!AC$87:AC$291,Schedule!$K$87:$K$291,Embank,Schedule!AB$87:AB$291,Q$22,Schedule!AA$87:AA$291,P26,Schedule!$G$87:$G$291,Schedule!$F$11,Schedule!$I$87:$I$291,"I")),IF($C$3='Sum Res'!$S$5,(SUMIFS(Schedule!AC$87:AC$291,Schedule!$K$87:$K$291,Embank,Schedule!AB$87:AB$291,Q$22,Schedule!AA$87:AA$291,P26,Schedule!$G$87:$G$291,Schedule!$F$9,Schedule!$I$87:$I$291,"")+SUMIFS(Schedule!AC$87:AC$291,Schedule!$K$87:$K$291,Embank,Schedule!AB$87:AB$291,Q$22,Schedule!AA$87:AA$291,P26,Schedule!$G$87:$G$291,Schedule!$F$9,Schedule!$I$87:$I$291,"I"))+(SUMIFS(Schedule!AC$87:AC$291,Schedule!$K$87:$K$291,Embank,Schedule!AB$87:AB$291,Q$22,Schedule!AA$87:AA$291,P26,Schedule!$G$87:$G$291,Schedule!$F$10,Schedule!$I$87:$I$291,"")+SUMIFS(Schedule!AC$87:AC$291,Schedule!$K$87:$K$291,Embank,Schedule!AB$87:AB$291,Q$22,Schedule!AA$87:AA$291,P26,Schedule!$G$87:$G$291,Schedule!$F$10,Schedule!$I$87:$I$291,"I"))+(SUMIFS(Schedule!AC$87:AC$291,Schedule!$K$87:$K$291,Embank,Schedule!AB$87:AB$291,Q$22,Schedule!AA$87:AA$291,P26,Schedule!$G$87:$G$291,Schedule!$F$11,Schedule!$I$87:$I$291,"")+SUMIFS(Schedule!AC$87:AC$291,Schedule!$K$87:$K$291,Embank,Schedule!AB$87:AB$291,Q$22,Schedule!AA$87:AA$291,P26,Schedule!$G$87:$G$291,Schedule!$F$11,Schedule!$I$87:$I$291,"I")),(SUMIFS(Schedule!AC$87:AC$291,Schedule!$K$87:$K$291,Embank,Schedule!AB$87:AB$291,Q$22,Schedule!AA$87:AA$291,P26,Schedule!$G$87:$G$291,Schedule!$F$9,Schedule!$I$87:$I$291,"")+SUMIFS(Schedule!AC$87:AC$291,Schedule!$K$87:$K$291,Embank,Schedule!AB$87:AB$291,Q$22,Schedule!AA$87:AA$291,P26,Schedule!$G$87:$G$291,Schedule!$F$9,Schedule!$I$87:$I$291,"I"))+(SUMIFS(Schedule!AC$87:AC$291,Schedule!$K$87:$K$291,Embank,Schedule!AB$87:AB$291,Q$22,Schedule!AA$87:AA$291,P26,Schedule!$G$87:$G$291,Schedule!$F$10,Schedule!$I$87:$I$291,"")+SUMIFS(Schedule!AC$87:AC$291,Schedule!$K$87:$K$291,Embank,Schedule!AB$87:AB$291,Q$22,Schedule!AA$87:AA$291,P26,Schedule!$G$87:$G$291,Schedule!$F$10,Schedule!$I$87:$I$291,"I"))+(SUMIFS(Schedule!AC$87:AC$291,Schedule!$K$87:$K$291,Embank,Schedule!AB$87:AB$291,Q$22,Schedule!AA$87:AA$291,P26,Schedule!$G$87:$G$291,Schedule!$F$11,Schedule!$I$87:$I$291,"")+SUMIFS(Schedule!AC$87:AC$291,Schedule!$K$87:$K$291,Embank,Schedule!AB$87:AB$291,Q$22,Schedule!AA$87:AA$291,P26,Schedule!$G$87:$G$291,Schedule!$F$11,Schedule!$I$87:$I$291,"I"))+(SUMIFS(Schedule!AC$87:AC$291,Schedule!$K$87:$K$291,Embank,Schedule!AB$87:AB$291,Q$22,Schedule!AA$87:AA$291,P26,Schedule!$G$87:$G$291,Schedule!$F$8,Schedule!$I$87:$I$291,"")+SUMIFS(Schedule!AC$87:AC$291,Schedule!$K$87:$K$291,Embank,Schedule!AB$87:AB$291,Q$22,Schedule!AA$87:AA$291,P26,Schedule!$G$87:$G$291,Schedule!$F$8,Schedule!$I$87:$I$291,"I"))))</f>
        <v>0</v>
      </c>
      <c r="S26" s="303">
        <v>5</v>
      </c>
      <c r="T26" s="291"/>
      <c r="U26" s="292">
        <f>IF($C$3="",(SUMIFS(Schedule!AF$87:AF$291,Schedule!$K$87:$K$291,Embank,Schedule!AE$87:AE$291,T$22,Schedule!AD$87:AD$291,S26,Schedule!$G$87:$G$291,Schedule!$F$9,Schedule!$I$87:$I$291,"")+SUMIFS(Schedule!AF$87:AF$291,Schedule!$K$87:$K$291,Embank,Schedule!AE$87:AE$291,T$22,Schedule!AD$87:AD$291,S26,Schedule!$G$87:$G$291,Schedule!$F$9,Schedule!$I$87:$I$291,"I"))+(SUMIFS(Schedule!AF$87:AF$291,Schedule!$K$87:$K$291,Embank,Schedule!AE$87:AE$291,T$22,Schedule!AD$87:AD$291,S26,Schedule!$G$87:$G$291,Schedule!$F$10,Schedule!$I$87:$I$291,"")+SUMIFS(Schedule!AF$87:AF$291,Schedule!$K$87:$K$291,Embank,Schedule!AE$87:AE$291,T$22,Schedule!AD$87:AD$291,S26,Schedule!$G$87:$G$291,Schedule!$F$10,Schedule!$I$87:$I$291,"I"))+(SUMIFS(Schedule!AF$87:AF$291,Schedule!$K$87:$K$291,Embank,Schedule!AE$87:AE$291,T$22,Schedule!AD$87:AD$291,S26,Schedule!$G$87:$G$291,Schedule!$F$11,Schedule!$I$87:$I$291,"")+SUMIFS(Schedule!AF$87:AF$291,Schedule!$K$87:$K$291,Embank,Schedule!AE$87:AE$291,T$22,Schedule!AD$87:AD$291,S26,Schedule!$G$87:$G$291,Schedule!$F$11,Schedule!$I$87:$I$291,"I")),IF($C$3='Sum Res'!$S$5,(SUMIFS(Schedule!AF$87:AF$291,Schedule!$K$87:$K$291,Embank,Schedule!AE$87:AE$291,T$22,Schedule!AD$87:AD$291,S26,Schedule!$G$87:$G$291,Schedule!$F$9,Schedule!$I$87:$I$291,"")+SUMIFS(Schedule!AF$87:AF$291,Schedule!$K$87:$K$291,Embank,Schedule!AE$87:AE$291,T$22,Schedule!AD$87:AD$291,S26,Schedule!$G$87:$G$291,Schedule!$F$9,Schedule!$I$87:$I$291,"I"))+(SUMIFS(Schedule!AF$87:AF$291,Schedule!$K$87:$K$291,Embank,Schedule!AE$87:AE$291,T$22,Schedule!AD$87:AD$291,S26,Schedule!$G$87:$G$291,Schedule!$F$10,Schedule!$I$87:$I$291,"")+SUMIFS(Schedule!AF$87:AF$291,Schedule!$K$87:$K$291,Embank,Schedule!AE$87:AE$291,T$22,Schedule!AD$87:AD$291,S26,Schedule!$G$87:$G$291,Schedule!$F$10,Schedule!$I$87:$I$291,"I"))+(SUMIFS(Schedule!AF$87:AF$291,Schedule!$K$87:$K$291,Embank,Schedule!AE$87:AE$291,T$22,Schedule!AD$87:AD$291,S26,Schedule!$G$87:$G$291,Schedule!$F$11,Schedule!$I$87:$I$291,"")+SUMIFS(Schedule!AF$87:AF$291,Schedule!$K$87:$K$291,Embank,Schedule!AE$87:AE$291,T$22,Schedule!AD$87:AD$291,S26,Schedule!$G$87:$G$291,Schedule!$F$11,Schedule!$I$87:$I$291,"I")),(SUMIFS(Schedule!AF$87:AF$291,Schedule!$K$87:$K$291,Embank,Schedule!AE$87:AE$291,T$22,Schedule!AD$87:AD$291,S26,Schedule!$G$87:$G$291,Schedule!$F$9,Schedule!$I$87:$I$291,"")+SUMIFS(Schedule!AF$87:AF$291,Schedule!$K$87:$K$291,Embank,Schedule!AE$87:AE$291,T$22,Schedule!AD$87:AD$291,S26,Schedule!$G$87:$G$291,Schedule!$F$9,Schedule!$I$87:$I$291,"I"))+(SUMIFS(Schedule!AF$87:AF$291,Schedule!$K$87:$K$291,Embank,Schedule!AE$87:AE$291,T$22,Schedule!AD$87:AD$291,S26,Schedule!$G$87:$G$291,Schedule!$F$10,Schedule!$I$87:$I$291,"")+SUMIFS(Schedule!AF$87:AF$291,Schedule!$K$87:$K$291,Embank,Schedule!AE$87:AE$291,T$22,Schedule!AD$87:AD$291,S26,Schedule!$G$87:$G$291,Schedule!$F$10,Schedule!$I$87:$I$291,"I"))+(SUMIFS(Schedule!AF$87:AF$291,Schedule!$K$87:$K$291,Embank,Schedule!AE$87:AE$291,T$22,Schedule!AD$87:AD$291,S26,Schedule!$G$87:$G$291,Schedule!$F$11,Schedule!$I$87:$I$291,"")+SUMIFS(Schedule!AF$87:AF$291,Schedule!$K$87:$K$291,Embank,Schedule!AE$87:AE$291,T$22,Schedule!AD$87:AD$291,S26,Schedule!$G$87:$G$291,Schedule!$F$11,Schedule!$I$87:$I$291,"I"))+(SUMIFS(Schedule!AF$87:AF$291,Schedule!$K$87:$K$291,Embank,Schedule!AE$87:AE$291,T$22,Schedule!AD$87:AD$291,S26,Schedule!$G$87:$G$291,Schedule!$F$8,Schedule!$I$87:$I$291,"")+SUMIFS(Schedule!AF$87:AF$291,Schedule!$K$87:$K$291,Embank,Schedule!AE$87:AE$291,T$22,Schedule!AD$87:AD$291,S26,Schedule!$G$87:$G$291,Schedule!$F$8,Schedule!$I$87:$I$291,"I"))))</f>
        <v>0</v>
      </c>
      <c r="V26" s="303">
        <v>5</v>
      </c>
      <c r="W26" s="291"/>
      <c r="X26" s="292">
        <f>IF($C$3="",(SUMIFS(Schedule!AI$87:AI$291,Schedule!$K$87:$K$291,Embank,Schedule!AH$87:AH$291,W$22,Schedule!AG$87:AG$291,V26,Schedule!$G$87:$G$291,Schedule!$F$9,Schedule!$I$87:$I$291,"")+SUMIFS(Schedule!AI$87:AI$291,Schedule!$K$87:$K$291,Embank,Schedule!AH$87:AH$291,W$22,Schedule!AG$87:AG$291,V26,Schedule!$G$87:$G$291,Schedule!$F$9,Schedule!$I$87:$I$291,"I"))+(SUMIFS(Schedule!AI$87:AI$291,Schedule!$K$87:$K$291,Embank,Schedule!AH$87:AH$291,W$22,Schedule!AG$87:AG$291,V26,Schedule!$G$87:$G$291,Schedule!$F$10,Schedule!$I$87:$I$291,"")+SUMIFS(Schedule!AI$87:AI$291,Schedule!$K$87:$K$291,Embank,Schedule!AH$87:AH$291,W$22,Schedule!AG$87:AG$291,V26,Schedule!$G$87:$G$291,Schedule!$F$10,Schedule!$I$87:$I$291,"I"))+(SUMIFS(Schedule!AI$87:AI$291,Schedule!$K$87:$K$291,Embank,Schedule!AH$87:AH$291,W$22,Schedule!AG$87:AG$291,V26,Schedule!$G$87:$G$291,Schedule!$F$11,Schedule!$I$87:$I$291,"")+SUMIFS(Schedule!AI$87:AI$291,Schedule!$K$87:$K$291,Embank,Schedule!AH$87:AH$291,W$22,Schedule!AG$87:AG$291,V26,Schedule!$G$87:$G$291,Schedule!$F$11,Schedule!$I$87:$I$291,"I")),IF($C$3='Sum Res'!$S$5,(SUMIFS(Schedule!AI$87:AI$291,Schedule!$K$87:$K$291,Embank,Schedule!AH$87:AH$291,W$22,Schedule!AG$87:AG$291,V26,Schedule!$G$87:$G$291,Schedule!$F$9,Schedule!$I$87:$I$291,"")+SUMIFS(Schedule!AI$87:AI$291,Schedule!$K$87:$K$291,Embank,Schedule!AH$87:AH$291,W$22,Schedule!AG$87:AG$291,V26,Schedule!$G$87:$G$291,Schedule!$F$9,Schedule!$I$87:$I$291,"I"))+(SUMIFS(Schedule!AI$87:AI$291,Schedule!$K$87:$K$291,Embank,Schedule!AH$87:AH$291,W$22,Schedule!AG$87:AG$291,V26,Schedule!$G$87:$G$291,Schedule!$F$10,Schedule!$I$87:$I$291,"")+SUMIFS(Schedule!AI$87:AI$291,Schedule!$K$87:$K$291,Embank,Schedule!AH$87:AH$291,W$22,Schedule!AG$87:AG$291,V26,Schedule!$G$87:$G$291,Schedule!$F$10,Schedule!$I$87:$I$291,"I"))+(SUMIFS(Schedule!AI$87:AI$291,Schedule!$K$87:$K$291,Embank,Schedule!AH$87:AH$291,W$22,Schedule!AG$87:AG$291,V26,Schedule!$G$87:$G$291,Schedule!$F$11,Schedule!$I$87:$I$291,"")+SUMIFS(Schedule!AI$87:AI$291,Schedule!$K$87:$K$291,Embank,Schedule!AH$87:AH$291,W$22,Schedule!AG$87:AG$291,V26,Schedule!$G$87:$G$291,Schedule!$F$11,Schedule!$I$87:$I$291,"I")),(SUMIFS(Schedule!AI$87:AI$291,Schedule!$K$87:$K$291,Embank,Schedule!AH$87:AH$291,W$22,Schedule!AG$87:AG$291,V26,Schedule!$G$87:$G$291,Schedule!$F$9,Schedule!$I$87:$I$291,"")+SUMIFS(Schedule!AI$87:AI$291,Schedule!$K$87:$K$291,Embank,Schedule!AH$87:AH$291,W$22,Schedule!AG$87:AG$291,V26,Schedule!$G$87:$G$291,Schedule!$F$9,Schedule!$I$87:$I$291,"I"))+(SUMIFS(Schedule!AI$87:AI$291,Schedule!$K$87:$K$291,Embank,Schedule!AH$87:AH$291,W$22,Schedule!AG$87:AG$291,V26,Schedule!$G$87:$G$291,Schedule!$F$10,Schedule!$I$87:$I$291,"")+SUMIFS(Schedule!AI$87:AI$291,Schedule!$K$87:$K$291,Embank,Schedule!AH$87:AH$291,W$22,Schedule!AG$87:AG$291,V26,Schedule!$G$87:$G$291,Schedule!$F$10,Schedule!$I$87:$I$291,"I"))+(SUMIFS(Schedule!AI$87:AI$291,Schedule!$K$87:$K$291,Embank,Schedule!AH$87:AH$291,W$22,Schedule!AG$87:AG$291,V26,Schedule!$G$87:$G$291,Schedule!$F$11,Schedule!$I$87:$I$291,"")+SUMIFS(Schedule!AI$87:AI$291,Schedule!$K$87:$K$291,Embank,Schedule!AH$87:AH$291,W$22,Schedule!AG$87:AG$291,V26,Schedule!$G$87:$G$291,Schedule!$F$11,Schedule!$I$87:$I$291,"I"))+(SUMIFS(Schedule!AI$87:AI$291,Schedule!$K$87:$K$291,Embank,Schedule!AH$87:AH$291,W$22,Schedule!AG$87:AG$291,V26,Schedule!$G$87:$G$291,Schedule!$F$8,Schedule!$I$87:$I$291,"")+SUMIFS(Schedule!AI$87:AI$291,Schedule!$K$87:$K$291,Embank,Schedule!AH$87:AH$291,W$22,Schedule!AG$87:AG$291,V26,Schedule!$G$87:$G$291,Schedule!$F$8,Schedule!$I$87:$I$291,"I"))))</f>
        <v>0</v>
      </c>
      <c r="Y26" s="303">
        <v>5</v>
      </c>
      <c r="Z26" s="291"/>
      <c r="AA26" s="292">
        <f>IF($C$3="",(SUMIFS(Schedule!AL$87:AL$291,Schedule!$K$87:$K$291,Embank,Schedule!AK$87:AK$291,Z$22,Schedule!AJ$87:AJ$291,Y26,Schedule!$G$87:$G$291,Schedule!$F$9,Schedule!$I$87:$I$291,"")+SUMIFS(Schedule!AL$87:AL$291,Schedule!$K$87:$K$291,Embank,Schedule!AK$87:AK$291,Z$22,Schedule!AJ$87:AJ$291,Y26,Schedule!$G$87:$G$291,Schedule!$F$9,Schedule!$I$87:$I$291,"I"))+(SUMIFS(Schedule!AL$87:AL$291,Schedule!$K$87:$K$291,Embank,Schedule!AK$87:AK$291,Z$22,Schedule!AJ$87:AJ$291,Y26,Schedule!$G$87:$G$291,Schedule!$F$10,Schedule!$I$87:$I$291,"")+SUMIFS(Schedule!AL$87:AL$291,Schedule!$K$87:$K$291,Embank,Schedule!AK$87:AK$291,Z$22,Schedule!AJ$87:AJ$291,Y26,Schedule!$G$87:$G$291,Schedule!$F$10,Schedule!$I$87:$I$291,"I"))+(SUMIFS(Schedule!AL$87:AL$291,Schedule!$K$87:$K$291,Embank,Schedule!AK$87:AK$291,Z$22,Schedule!AJ$87:AJ$291,Y26,Schedule!$G$87:$G$291,Schedule!$F$11,Schedule!$I$87:$I$291,"")+SUMIFS(Schedule!AL$87:AL$291,Schedule!$K$87:$K$291,Embank,Schedule!AK$87:AK$291,Z$22,Schedule!AJ$87:AJ$291,Y26,Schedule!$G$87:$G$291,Schedule!$F$11,Schedule!$I$87:$I$291,"I")),IF($C$3='Sum Res'!$S$5,(SUMIFS(Schedule!AL$87:AL$291,Schedule!$K$87:$K$291,Embank,Schedule!AK$87:AK$291,Z$22,Schedule!AJ$87:AJ$291,Y26,Schedule!$G$87:$G$291,Schedule!$F$9,Schedule!$I$87:$I$291,"")+SUMIFS(Schedule!AL$87:AL$291,Schedule!$K$87:$K$291,Embank,Schedule!AK$87:AK$291,Z$22,Schedule!AJ$87:AJ$291,Y26,Schedule!$G$87:$G$291,Schedule!$F$9,Schedule!$I$87:$I$291,"I"))+(SUMIFS(Schedule!AL$87:AL$291,Schedule!$K$87:$K$291,Embank,Schedule!AK$87:AK$291,Z$22,Schedule!AJ$87:AJ$291,Y26,Schedule!$G$87:$G$291,Schedule!$F$10,Schedule!$I$87:$I$291,"")+SUMIFS(Schedule!AL$87:AL$291,Schedule!$K$87:$K$291,Embank,Schedule!AK$87:AK$291,Z$22,Schedule!AJ$87:AJ$291,Y26,Schedule!$G$87:$G$291,Schedule!$F$10,Schedule!$I$87:$I$291,"I"))+(SUMIFS(Schedule!AL$87:AL$291,Schedule!$K$87:$K$291,Embank,Schedule!AK$87:AK$291,Z$22,Schedule!AJ$87:AJ$291,Y26,Schedule!$G$87:$G$291,Schedule!$F$11,Schedule!$I$87:$I$291,"")+SUMIFS(Schedule!AL$87:AL$291,Schedule!$K$87:$K$291,Embank,Schedule!AK$87:AK$291,Z$22,Schedule!AJ$87:AJ$291,Y26,Schedule!$G$87:$G$291,Schedule!$F$11,Schedule!$I$87:$I$291,"I")),(SUMIFS(Schedule!AL$87:AL$291,Schedule!$K$87:$K$291,Embank,Schedule!AK$87:AK$291,Z$22,Schedule!AJ$87:AJ$291,Y26,Schedule!$G$87:$G$291,Schedule!$F$9,Schedule!$I$87:$I$291,"")+SUMIFS(Schedule!AL$87:AL$291,Schedule!$K$87:$K$291,Embank,Schedule!AK$87:AK$291,Z$22,Schedule!AJ$87:AJ$291,Y26,Schedule!$G$87:$G$291,Schedule!$F$9,Schedule!$I$87:$I$291,"I"))+(SUMIFS(Schedule!AL$87:AL$291,Schedule!$K$87:$K$291,Embank,Schedule!AK$87:AK$291,Z$22,Schedule!AJ$87:AJ$291,Y26,Schedule!$G$87:$G$291,Schedule!$F$10,Schedule!$I$87:$I$291,"")+SUMIFS(Schedule!AL$87:AL$291,Schedule!$K$87:$K$291,Embank,Schedule!AK$87:AK$291,Z$22,Schedule!AJ$87:AJ$291,Y26,Schedule!$G$87:$G$291,Schedule!$F$10,Schedule!$I$87:$I$291,"I"))+(SUMIFS(Schedule!AL$87:AL$291,Schedule!$K$87:$K$291,Embank,Schedule!AK$87:AK$291,Z$22,Schedule!AJ$87:AJ$291,Y26,Schedule!$G$87:$G$291,Schedule!$F$11,Schedule!$I$87:$I$291,"")+SUMIFS(Schedule!AL$87:AL$291,Schedule!$K$87:$K$291,Embank,Schedule!AK$87:AK$291,Z$22,Schedule!AJ$87:AJ$291,Y26,Schedule!$G$87:$G$291,Schedule!$F$11,Schedule!$I$87:$I$291,"I"))+(SUMIFS(Schedule!AL$87:AL$291,Schedule!$K$87:$K$291,Embank,Schedule!AK$87:AK$291,Z$22,Schedule!AJ$87:AJ$291,Y26,Schedule!$G$87:$G$291,Schedule!$F$8,Schedule!$I$87:$I$291,"")+SUMIFS(Schedule!AL$87:AL$291,Schedule!$K$87:$K$291,Embank,Schedule!AK$87:AK$291,Z$22,Schedule!AJ$87:AJ$291,Y26,Schedule!$G$87:$G$291,Schedule!$F$8,Schedule!$I$87:$I$291,"I"))))</f>
        <v>0</v>
      </c>
      <c r="AB26" s="303">
        <v>5</v>
      </c>
      <c r="AC26" s="291"/>
      <c r="AD26" s="292">
        <f>IF($C$3="",(SUMIFS(Schedule!AO$87:AO$291,Schedule!$K$87:$K$291,Embank,Schedule!AN$87:AN$291,AC$22,Schedule!AM$87:AM$291,AB26,Schedule!$G$87:$G$291,Schedule!$F$9,Schedule!$I$87:$I$291,"")+SUMIFS(Schedule!AO$87:AO$291,Schedule!$K$87:$K$291,Embank,Schedule!AN$87:AN$291,AC$22,Schedule!AM$87:AM$291,AB26,Schedule!$G$87:$G$291,Schedule!$F$9,Schedule!$I$87:$I$291,"I"))+(SUMIFS(Schedule!AO$87:AO$291,Schedule!$K$87:$K$291,Embank,Schedule!AN$87:AN$291,AC$22,Schedule!AM$87:AM$291,AB26,Schedule!$G$87:$G$291,Schedule!$F$10,Schedule!$I$87:$I$291,"")+SUMIFS(Schedule!AO$87:AO$291,Schedule!$K$87:$K$291,Embank,Schedule!AN$87:AN$291,AC$22,Schedule!AM$87:AM$291,AB26,Schedule!$G$87:$G$291,Schedule!$F$10,Schedule!$I$87:$I$291,"I"))+(SUMIFS(Schedule!AO$87:AO$291,Schedule!$K$87:$K$291,Embank,Schedule!AN$87:AN$291,AC$22,Schedule!AM$87:AM$291,AB26,Schedule!$G$87:$G$291,Schedule!$F$11,Schedule!$I$87:$I$291,"")+SUMIFS(Schedule!AO$87:AO$291,Schedule!$K$87:$K$291,Embank,Schedule!AN$87:AN$291,AC$22,Schedule!AM$87:AM$291,AB26,Schedule!$G$87:$G$291,Schedule!$F$11,Schedule!$I$87:$I$291,"I")),IF($C$3='Sum Res'!$S$5,(SUMIFS(Schedule!AO$87:AO$291,Schedule!$K$87:$K$291,Embank,Schedule!AN$87:AN$291,AC$22,Schedule!AM$87:AM$291,AB26,Schedule!$G$87:$G$291,Schedule!$F$9,Schedule!$I$87:$I$291,"")+SUMIFS(Schedule!AO$87:AO$291,Schedule!$K$87:$K$291,Embank,Schedule!AN$87:AN$291,AC$22,Schedule!AM$87:AM$291,AB26,Schedule!$G$87:$G$291,Schedule!$F$9,Schedule!$I$87:$I$291,"I"))+(SUMIFS(Schedule!AO$87:AO$291,Schedule!$K$87:$K$291,Embank,Schedule!AN$87:AN$291,AC$22,Schedule!AM$87:AM$291,AB26,Schedule!$G$87:$G$291,Schedule!$F$10,Schedule!$I$87:$I$291,"")+SUMIFS(Schedule!AO$87:AO$291,Schedule!$K$87:$K$291,Embank,Schedule!AN$87:AN$291,AC$22,Schedule!AM$87:AM$291,AB26,Schedule!$G$87:$G$291,Schedule!$F$10,Schedule!$I$87:$I$291,"I"))+(SUMIFS(Schedule!AO$87:AO$291,Schedule!$K$87:$K$291,Embank,Schedule!AN$87:AN$291,AC$22,Schedule!AM$87:AM$291,AB26,Schedule!$G$87:$G$291,Schedule!$F$11,Schedule!$I$87:$I$291,"")+SUMIFS(Schedule!AO$87:AO$291,Schedule!$K$87:$K$291,Embank,Schedule!AN$87:AN$291,AC$22,Schedule!AM$87:AM$291,AB26,Schedule!$G$87:$G$291,Schedule!$F$11,Schedule!$I$87:$I$291,"I")),(SUMIFS(Schedule!AO$87:AO$291,Schedule!$K$87:$K$291,Embank,Schedule!AN$87:AN$291,AC$22,Schedule!AM$87:AM$291,AB26,Schedule!$G$87:$G$291,Schedule!$F$9,Schedule!$I$87:$I$291,"")+SUMIFS(Schedule!AO$87:AO$291,Schedule!$K$87:$K$291,Embank,Schedule!AN$87:AN$291,AC$22,Schedule!AM$87:AM$291,AB26,Schedule!$G$87:$G$291,Schedule!$F$9,Schedule!$I$87:$I$291,"I"))+(SUMIFS(Schedule!AO$87:AO$291,Schedule!$K$87:$K$291,Embank,Schedule!AN$87:AN$291,AC$22,Schedule!AM$87:AM$291,AB26,Schedule!$G$87:$G$291,Schedule!$F$10,Schedule!$I$87:$I$291,"")+SUMIFS(Schedule!AO$87:AO$291,Schedule!$K$87:$K$291,Embank,Schedule!AN$87:AN$291,AC$22,Schedule!AM$87:AM$291,AB26,Schedule!$G$87:$G$291,Schedule!$F$10,Schedule!$I$87:$I$291,"I"))+(SUMIFS(Schedule!AO$87:AO$291,Schedule!$K$87:$K$291,Embank,Schedule!AN$87:AN$291,AC$22,Schedule!AM$87:AM$291,AB26,Schedule!$G$87:$G$291,Schedule!$F$11,Schedule!$I$87:$I$291,"")+SUMIFS(Schedule!AO$87:AO$291,Schedule!$K$87:$K$291,Embank,Schedule!AN$87:AN$291,AC$22,Schedule!AM$87:AM$291,AB26,Schedule!$G$87:$G$291,Schedule!$F$11,Schedule!$I$87:$I$291,"I"))+(SUMIFS(Schedule!AO$87:AO$291,Schedule!$K$87:$K$291,Embank,Schedule!AN$87:AN$291,AC$22,Schedule!AM$87:AM$291,AB26,Schedule!$G$87:$G$291,Schedule!$F$8,Schedule!$I$87:$I$291,"")+SUMIFS(Schedule!AO$87:AO$291,Schedule!$K$87:$K$291,Embank,Schedule!AN$87:AN$291,AC$22,Schedule!AM$87:AM$291,AB26,Schedule!$G$87:$G$291,Schedule!$F$8,Schedule!$I$87:$I$291,"I"))))</f>
        <v>0</v>
      </c>
      <c r="AE26" s="293">
        <f>AD26+AA26+X26+U26+R26+O26+L26+I26+F26</f>
        <v>0</v>
      </c>
      <c r="AF26" s="288">
        <f t="shared" si="3"/>
        <v>0</v>
      </c>
    </row>
    <row r="27" spans="2:32" ht="15.75" thickBot="1" x14ac:dyDescent="0.3">
      <c r="B27" s="580"/>
      <c r="C27" s="304" t="s">
        <v>17</v>
      </c>
      <c r="D27" s="305"/>
      <c r="E27" s="306"/>
      <c r="F27" s="297">
        <f>SUM(F22:F26)</f>
        <v>0</v>
      </c>
      <c r="G27" s="305"/>
      <c r="H27" s="306"/>
      <c r="I27" s="297">
        <f>SUM(I22:I26)</f>
        <v>0</v>
      </c>
      <c r="J27" s="305"/>
      <c r="K27" s="306"/>
      <c r="L27" s="297">
        <f>SUM(L22:L26)</f>
        <v>0</v>
      </c>
      <c r="M27" s="305"/>
      <c r="N27" s="306"/>
      <c r="O27" s="297">
        <f>SUM(O22:O26)</f>
        <v>0</v>
      </c>
      <c r="P27" s="305"/>
      <c r="Q27" s="306"/>
      <c r="R27" s="297">
        <f>SUM(R22:R26)</f>
        <v>0</v>
      </c>
      <c r="S27" s="305"/>
      <c r="T27" s="306"/>
      <c r="U27" s="297">
        <f>SUM(U22:U26)</f>
        <v>0</v>
      </c>
      <c r="V27" s="305"/>
      <c r="W27" s="306"/>
      <c r="X27" s="297">
        <f>SUM(X22:X26)</f>
        <v>0</v>
      </c>
      <c r="Y27" s="305"/>
      <c r="Z27" s="306"/>
      <c r="AA27" s="297">
        <f>SUM(AA22:AA26)</f>
        <v>0</v>
      </c>
      <c r="AB27" s="305"/>
      <c r="AC27" s="306"/>
      <c r="AD27" s="297">
        <f>SUM(AD22:AD26)</f>
        <v>0</v>
      </c>
      <c r="AE27" s="297">
        <f>AD27+AA27+X27+U27+R27+O27+L27+I27+F27</f>
        <v>0</v>
      </c>
      <c r="AF27" s="298">
        <f>AE27/48</f>
        <v>0</v>
      </c>
    </row>
    <row r="28" spans="2:32" ht="18.75" thickBot="1" x14ac:dyDescent="0.3">
      <c r="B28" s="585"/>
      <c r="C28" s="307" t="s">
        <v>132</v>
      </c>
      <c r="D28" s="308"/>
      <c r="E28" s="309"/>
      <c r="F28" s="310">
        <f>SUM(F27,F21,F15,F9)</f>
        <v>0</v>
      </c>
      <c r="G28" s="308"/>
      <c r="H28" s="309"/>
      <c r="I28" s="310">
        <f>SUM(I27,I21,I15,I9)</f>
        <v>1</v>
      </c>
      <c r="J28" s="308"/>
      <c r="K28" s="309"/>
      <c r="L28" s="310">
        <f>SUM(L27,L21,L15,L9)</f>
        <v>1</v>
      </c>
      <c r="M28" s="308"/>
      <c r="N28" s="309"/>
      <c r="O28" s="310">
        <f>SUM(O27,O21,O15,O9)</f>
        <v>0</v>
      </c>
      <c r="P28" s="308"/>
      <c r="Q28" s="309"/>
      <c r="R28" s="310">
        <f>SUM(R27,R21,R15,R9)</f>
        <v>0</v>
      </c>
      <c r="S28" s="308"/>
      <c r="T28" s="309"/>
      <c r="U28" s="310">
        <f>SUM(U27,U21,U15,U9)</f>
        <v>0</v>
      </c>
      <c r="V28" s="308"/>
      <c r="W28" s="309"/>
      <c r="X28" s="310">
        <f>SUM(X27,X21,X15,X9)</f>
        <v>0</v>
      </c>
      <c r="Y28" s="308"/>
      <c r="Z28" s="309"/>
      <c r="AA28" s="310">
        <f>SUM(AA27,AA21,AA15,AA9)</f>
        <v>0</v>
      </c>
      <c r="AB28" s="308"/>
      <c r="AC28" s="309"/>
      <c r="AD28" s="311">
        <f>SUM(AD27,AD21,AD15,AD9)</f>
        <v>1</v>
      </c>
      <c r="AE28" s="312">
        <f>SUM(D28:AD28)</f>
        <v>3</v>
      </c>
      <c r="AF28" s="313">
        <f>AE28/48</f>
        <v>6.25E-2</v>
      </c>
    </row>
    <row r="29" spans="2:32" ht="15" thickBot="1" x14ac:dyDescent="0.25">
      <c r="C29" s="314"/>
      <c r="D29" s="315"/>
      <c r="E29" s="179"/>
      <c r="F29" s="316"/>
      <c r="G29" s="315"/>
      <c r="H29" s="179"/>
      <c r="I29" s="316"/>
      <c r="J29" s="315"/>
      <c r="K29" s="179"/>
      <c r="L29" s="316"/>
      <c r="M29" s="315"/>
      <c r="N29" s="179"/>
      <c r="O29" s="316"/>
      <c r="P29" s="315"/>
      <c r="Q29" s="179"/>
      <c r="R29" s="316"/>
      <c r="S29" s="315"/>
      <c r="T29" s="179"/>
      <c r="U29" s="316"/>
      <c r="V29" s="315"/>
      <c r="W29" s="179"/>
      <c r="X29" s="316"/>
      <c r="Y29" s="315"/>
      <c r="Z29" s="179"/>
      <c r="AA29" s="316"/>
      <c r="AB29" s="315"/>
      <c r="AC29" s="179"/>
      <c r="AD29" s="316"/>
      <c r="AF29" s="317"/>
    </row>
    <row r="30" spans="2:32" ht="15" x14ac:dyDescent="0.2">
      <c r="B30" s="579" t="str">
        <f>"Concrete"</f>
        <v>Concrete</v>
      </c>
      <c r="C30" s="560" t="s">
        <v>36</v>
      </c>
      <c r="D30" s="273">
        <v>1</v>
      </c>
      <c r="E30" s="274" t="s">
        <v>23</v>
      </c>
      <c r="F30" s="275">
        <f>IF($C$3="",(SUMIFS(Schedule!Q$87:Q$291,Schedule!$K$87:$K$291,Concrete,Schedule!P$87:P$291,E$30,Schedule!O$87:O$291,D30,Schedule!$G$87:$G$291,Schedule!$F$9,Schedule!$I$87:$I$291,"")+SUMIFS(Schedule!Q$87:Q$291,Schedule!$K$87:$K$291,Concrete,Schedule!P$87:P$291,E$30,Schedule!O$87:O$291,D30,Schedule!$G$87:$G$291,Schedule!$F$9,Schedule!$I$87:$I$291,"I"))+(SUMIFS(Schedule!Q$87:Q$291,Schedule!$K$87:$K$291,Concrete,Schedule!P$87:P$291,E$30,Schedule!O$87:O$291,D30,Schedule!$G$87:$G$291,Schedule!$F$10,Schedule!$I$87:$I$291,"")+SUMIFS(Schedule!Q$87:Q$291,Schedule!$K$87:$K$291,Concrete,Schedule!P$87:P$291,E$30,Schedule!O$87:O$291,D30,Schedule!$G$87:$G$291,Schedule!$F$10,Schedule!$I$87:$I$291,"I"))+(SUMIFS(Schedule!Q$87:Q$291,Schedule!$K$87:$K$291,Concrete,Schedule!P$87:P$291,E$30,Schedule!O$87:O$291,D30,Schedule!$G$87:$G$291,Schedule!$F$11,Schedule!$I$87:$I$291,"")+SUMIFS(Schedule!Q$87:Q$291,Schedule!$K$87:$K$291,Concrete,Schedule!P$87:P$291,E$30,Schedule!O$87:O$291,D30,Schedule!$G$87:$G$291,Schedule!$F$11,Schedule!$I$87:$I$291,"I")),IF($C$3='Sum Res'!$S$5,(SUMIFS(Schedule!Q$87:Q$291,Schedule!$K$87:$K$291,Concrete,Schedule!P$87:P$291,E$30,Schedule!O$87:O$291,D30,Schedule!$G$87:$G$291,Schedule!$F$9,Schedule!$I$87:$I$291,"")+SUMIFS(Schedule!Q$87:Q$291,Schedule!$K$87:$K$291,Concrete,Schedule!P$87:P$291,E$30,Schedule!O$87:O$291,D30,Schedule!$G$87:$G$291,Schedule!$F$9,Schedule!$I$87:$I$291,"I"))+(SUMIFS(Schedule!Q$87:Q$291,Schedule!$K$87:$K$291,Concrete,Schedule!P$87:P$291,E$30,Schedule!O$87:O$291,D30,Schedule!$G$87:$G$291,Schedule!$F$10,Schedule!$I$87:$I$291,"")+SUMIFS(Schedule!Q$87:Q$291,Schedule!$K$87:$K$291,Concrete,Schedule!P$87:P$291,E$30,Schedule!O$87:O$291,D30,Schedule!$G$87:$G$291,Schedule!$F$10,Schedule!$I$87:$I$291,"I"))+(SUMIFS(Schedule!Q$87:Q$291,Schedule!$K$87:$K$291,Concrete,Schedule!P$87:P$291,E$30,Schedule!O$87:O$291,D30,Schedule!$G$87:$G$291,Schedule!$F$11,Schedule!$I$87:$I$291,"")+SUMIFS(Schedule!Q$87:Q$291,Schedule!$K$87:$K$291,Concrete,Schedule!P$87:P$291,E$30,Schedule!O$87:O$291,D30,Schedule!$G$87:$G$291,Schedule!$F$11,Schedule!$I$87:$I$291,"I")),(SUMIFS(Schedule!Q$87:Q$291,Schedule!$K$87:$K$291,Concrete,Schedule!P$87:P$291,E$30,Schedule!O$87:O$291,D30,Schedule!$G$87:$G$291,Schedule!$F$9,Schedule!$I$87:$I$291,"")+SUMIFS(Schedule!Q$87:Q$291,Schedule!$K$87:$K$291,Concrete,Schedule!P$87:P$291,E$30,Schedule!O$87:O$291,D30,Schedule!$G$87:$G$291,Schedule!$F$9,Schedule!$I$87:$I$291,"I"))+(SUMIFS(Schedule!Q$87:Q$291,Schedule!$K$87:$K$291,Concrete,Schedule!P$87:P$291,E$30,Schedule!O$87:O$291,D30,Schedule!$G$87:$G$291,Schedule!$F$10,Schedule!$I$87:$I$291,"")+SUMIFS(Schedule!Q$87:Q$291,Schedule!$K$87:$K$291,Concrete,Schedule!P$87:P$291,E$30,Schedule!O$87:O$291,D30,Schedule!$G$87:$G$291,Schedule!$F$10,Schedule!$I$87:$I$291,"I"))+(SUMIFS(Schedule!Q$87:Q$291,Schedule!$K$87:$K$291,Concrete,Schedule!P$87:P$291,E$30,Schedule!O$87:O$291,D30,Schedule!$G$87:$G$291,Schedule!$F$11,Schedule!$I$87:$I$291,"")+SUMIFS(Schedule!Q$87:Q$291,Schedule!$K$87:$K$291,Concrete,Schedule!P$87:P$291,E$30,Schedule!O$87:O$291,D30,Schedule!$G$87:$G$291,Schedule!$F$11,Schedule!$I$87:$I$291,"I"))+(SUMIFS(Schedule!Q$87:Q$291,Schedule!$K$87:$K$291,Concrete,Schedule!P$87:P$291,E$30,Schedule!O$87:O$291,D30,Schedule!$G$87:$G$291,Schedule!$F$8,Schedule!$I$87:$I$291,"")+SUMIFS(Schedule!Q$87:Q$291,Schedule!$K$87:$K$291,Concrete,Schedule!P$87:P$291,E$30,Schedule!O$87:O$291,D30,Schedule!$G$87:$G$291,Schedule!$F$8,Schedule!$I$87:$I$291,"I"))))</f>
        <v>0</v>
      </c>
      <c r="G30" s="273">
        <v>1</v>
      </c>
      <c r="H30" s="274" t="s">
        <v>23</v>
      </c>
      <c r="I30" s="275">
        <f>IF($C$3="",(SUMIFS(Schedule!T$87:T$291,Schedule!$K$87:$K$291,Concrete,Schedule!S$87:S$291,H$30,Schedule!R$87:R$291,G30,Schedule!$G$87:$G$291,Schedule!$F$9,Schedule!$I$87:$I$291,"")+SUMIFS(Schedule!T$87:T$291,Schedule!$K$87:$K$291,Concrete,Schedule!S$87:S$291,H$30,Schedule!R$87:R$291,G30,Schedule!$G$87:$G$291,Schedule!$F$9,Schedule!$I$87:$I$291,"I"))+(SUMIFS(Schedule!T$87:T$291,Schedule!$K$87:$K$291,Concrete,Schedule!S$87:S$291,H$30,Schedule!R$87:R$291,G30,Schedule!$G$87:$G$291,Schedule!$F$10,Schedule!$I$87:$I$291,"")+SUMIFS(Schedule!T$87:T$291,Schedule!$K$87:$K$291,Concrete,Schedule!S$87:S$291,H$30,Schedule!R$87:R$291,G30,Schedule!$G$87:$G$291,Schedule!$F$10,Schedule!$I$87:$I$291,"I"))+(SUMIFS(Schedule!T$87:T$291,Schedule!$K$87:$K$291,Concrete,Schedule!S$87:S$291,H$30,Schedule!R$87:R$291,G30,Schedule!$G$87:$G$291,Schedule!$F$11,Schedule!$I$87:$I$291,"")+SUMIFS(Schedule!T$87:T$291,Schedule!$K$87:$K$291,Concrete,Schedule!S$87:S$291,H$30,Schedule!R$87:R$291,G30,Schedule!$G$87:$G$291,Schedule!$F$11,Schedule!$I$87:$I$291,"I")),IF($C$3='Sum Res'!$S$5,(SUMIFS(Schedule!T$87:T$291,Schedule!$K$87:$K$291,Concrete,Schedule!S$87:S$291,H$30,Schedule!R$87:R$291,G30,Schedule!$G$87:$G$291,Schedule!$F$9,Schedule!$I$87:$I$291,"")+SUMIFS(Schedule!T$87:T$291,Schedule!$K$87:$K$291,Concrete,Schedule!S$87:S$291,H$30,Schedule!R$87:R$291,G30,Schedule!$G$87:$G$291,Schedule!$F$9,Schedule!$I$87:$I$291,"I"))+(SUMIFS(Schedule!T$87:T$291,Schedule!$K$87:$K$291,Concrete,Schedule!S$87:S$291,H$30,Schedule!R$87:R$291,G30,Schedule!$G$87:$G$291,Schedule!$F$10,Schedule!$I$87:$I$291,"")+SUMIFS(Schedule!T$87:T$291,Schedule!$K$87:$K$291,Concrete,Schedule!S$87:S$291,H$30,Schedule!R$87:R$291,G30,Schedule!$G$87:$G$291,Schedule!$F$10,Schedule!$I$87:$I$291,"I"))+(SUMIFS(Schedule!T$87:T$291,Schedule!$K$87:$K$291,Concrete,Schedule!S$87:S$291,H$30,Schedule!R$87:R$291,G30,Schedule!$G$87:$G$291,Schedule!$F$11,Schedule!$I$87:$I$291,"")+SUMIFS(Schedule!T$87:T$291,Schedule!$K$87:$K$291,Concrete,Schedule!S$87:S$291,H$30,Schedule!R$87:R$291,G30,Schedule!$G$87:$G$291,Schedule!$F$11,Schedule!$I$87:$I$291,"I")),(SUMIFS(Schedule!T$87:T$291,Schedule!$K$87:$K$291,Concrete,Schedule!S$87:S$291,H$30,Schedule!R$87:R$291,G30,Schedule!$G$87:$G$291,Schedule!$F$9,Schedule!$I$87:$I$291,"")+SUMIFS(Schedule!T$87:T$291,Schedule!$K$87:$K$291,Concrete,Schedule!S$87:S$291,H$30,Schedule!R$87:R$291,G30,Schedule!$G$87:$G$291,Schedule!$F$9,Schedule!$I$87:$I$291,"I"))+(SUMIFS(Schedule!T$87:T$291,Schedule!$K$87:$K$291,Concrete,Schedule!S$87:S$291,H$30,Schedule!R$87:R$291,G30,Schedule!$G$87:$G$291,Schedule!$F$10,Schedule!$I$87:$I$291,"")+SUMIFS(Schedule!T$87:T$291,Schedule!$K$87:$K$291,Concrete,Schedule!S$87:S$291,H$30,Schedule!R$87:R$291,G30,Schedule!$G$87:$G$291,Schedule!$F$10,Schedule!$I$87:$I$291,"I"))+(SUMIFS(Schedule!T$87:T$291,Schedule!$K$87:$K$291,Concrete,Schedule!S$87:S$291,H$30,Schedule!R$87:R$291,G30,Schedule!$G$87:$G$291,Schedule!$F$11,Schedule!$I$87:$I$291,"")+SUMIFS(Schedule!T$87:T$291,Schedule!$K$87:$K$291,Concrete,Schedule!S$87:S$291,H$30,Schedule!R$87:R$291,G30,Schedule!$G$87:$G$291,Schedule!$F$11,Schedule!$I$87:$I$291,"I"))+(SUMIFS(Schedule!T$87:T$291,Schedule!$K$87:$K$291,Concrete,Schedule!S$87:S$291,H$30,Schedule!R$87:R$291,G30,Schedule!$G$87:$G$291,Schedule!$F$8,Schedule!$I$87:$I$291,"")+SUMIFS(Schedule!T$87:T$291,Schedule!$K$87:$K$291,Concrete,Schedule!S$87:S$291,H$30,Schedule!R$87:R$291,G30,Schedule!$G$87:$G$291,Schedule!$F$8,Schedule!$I$87:$I$291,"I"))))</f>
        <v>0</v>
      </c>
      <c r="J30" s="273">
        <v>1</v>
      </c>
      <c r="K30" s="274" t="s">
        <v>23</v>
      </c>
      <c r="L30" s="275">
        <f>IF($C$3="",(SUMIFS(Schedule!W$87:W$291,Schedule!$K$87:$K$291,Concrete,Schedule!V$87:V$291,K$30,Schedule!U$87:U$291,J30,Schedule!$G$87:$G$291,Schedule!$F$9,Schedule!$I$87:$I$291,"")+SUMIFS(Schedule!W$87:W$291,Schedule!$K$87:$K$291,Concrete,Schedule!V$87:V$291,K$30,Schedule!U$87:U$291,J30,Schedule!$G$87:$G$291,Schedule!$F$9,Schedule!$I$87:$I$291,"I"))+(SUMIFS(Schedule!W$87:W$291,Schedule!$K$87:$K$291,Concrete,Schedule!V$87:V$291,K$30,Schedule!U$87:U$291,J30,Schedule!$G$87:$G$291,Schedule!$F$10,Schedule!$I$87:$I$291,"")+SUMIFS(Schedule!W$87:W$291,Schedule!$K$87:$K$291,Concrete,Schedule!V$87:V$291,K$30,Schedule!U$87:U$291,J30,Schedule!$G$87:$G$291,Schedule!$F$10,Schedule!$I$87:$I$291,"I"))+(SUMIFS(Schedule!W$87:W$291,Schedule!$K$87:$K$291,Concrete,Schedule!V$87:V$291,K$30,Schedule!U$87:U$291,J30,Schedule!$G$87:$G$291,Schedule!$F$11,Schedule!$I$87:$I$291,"")+SUMIFS(Schedule!W$87:W$291,Schedule!$K$87:$K$291,Concrete,Schedule!V$87:V$291,K$30,Schedule!U$87:U$291,J30,Schedule!$G$87:$G$291,Schedule!$F$11,Schedule!$I$87:$I$291,"I")),IF($C$3='Sum Res'!$S$5,(SUMIFS(Schedule!W$87:W$291,Schedule!$K$87:$K$291,Concrete,Schedule!V$87:V$291,K$30,Schedule!U$87:U$291,J30,Schedule!$G$87:$G$291,Schedule!$F$9,Schedule!$I$87:$I$291,"")+SUMIFS(Schedule!W$87:W$291,Schedule!$K$87:$K$291,Concrete,Schedule!V$87:V$291,K$30,Schedule!U$87:U$291,J30,Schedule!$G$87:$G$291,Schedule!$F$9,Schedule!$I$87:$I$291,"I"))+(SUMIFS(Schedule!W$87:W$291,Schedule!$K$87:$K$291,Concrete,Schedule!V$87:V$291,K$30,Schedule!U$87:U$291,J30,Schedule!$G$87:$G$291,Schedule!$F$10,Schedule!$I$87:$I$291,"")+SUMIFS(Schedule!W$87:W$291,Schedule!$K$87:$K$291,Concrete,Schedule!V$87:V$291,K$30,Schedule!U$87:U$291,J30,Schedule!$G$87:$G$291,Schedule!$F$10,Schedule!$I$87:$I$291,"I"))+(SUMIFS(Schedule!W$87:W$291,Schedule!$K$87:$K$291,Concrete,Schedule!V$87:V$291,K$30,Schedule!U$87:U$291,J30,Schedule!$G$87:$G$291,Schedule!$F$11,Schedule!$I$87:$I$291,"")+SUMIFS(Schedule!W$87:W$291,Schedule!$K$87:$K$291,Concrete,Schedule!V$87:V$291,K$30,Schedule!U$87:U$291,J30,Schedule!$G$87:$G$291,Schedule!$F$11,Schedule!$I$87:$I$291,"I")),(SUMIFS(Schedule!W$87:W$291,Schedule!$K$87:$K$291,Concrete,Schedule!V$87:V$291,K$30,Schedule!U$87:U$291,J30,Schedule!$G$87:$G$291,Schedule!$F$9,Schedule!$I$87:$I$291,"")+SUMIFS(Schedule!W$87:W$291,Schedule!$K$87:$K$291,Concrete,Schedule!V$87:V$291,K$30,Schedule!U$87:U$291,J30,Schedule!$G$87:$G$291,Schedule!$F$9,Schedule!$I$87:$I$291,"I"))+(SUMIFS(Schedule!W$87:W$291,Schedule!$K$87:$K$291,Concrete,Schedule!V$87:V$291,K$30,Schedule!U$87:U$291,J30,Schedule!$G$87:$G$291,Schedule!$F$10,Schedule!$I$87:$I$291,"")+SUMIFS(Schedule!W$87:W$291,Schedule!$K$87:$K$291,Concrete,Schedule!V$87:V$291,K$30,Schedule!U$87:U$291,J30,Schedule!$G$87:$G$291,Schedule!$F$10,Schedule!$I$87:$I$291,"I"))+(SUMIFS(Schedule!W$87:W$291,Schedule!$K$87:$K$291,Concrete,Schedule!V$87:V$291,K$30,Schedule!U$87:U$291,J30,Schedule!$G$87:$G$291,Schedule!$F$11,Schedule!$I$87:$I$291,"")+SUMIFS(Schedule!W$87:W$291,Schedule!$K$87:$K$291,Concrete,Schedule!V$87:V$291,K$30,Schedule!U$87:U$291,J30,Schedule!$G$87:$G$291,Schedule!$F$11,Schedule!$I$87:$I$291,"I"))+(SUMIFS(Schedule!W$87:W$291,Schedule!$K$87:$K$291,Concrete,Schedule!V$87:V$291,K$30,Schedule!U$87:U$291,J30,Schedule!$G$87:$G$291,Schedule!$F$8,Schedule!$I$87:$I$291,"")+SUMIFS(Schedule!W$87:W$291,Schedule!$K$87:$K$291,Concrete,Schedule!V$87:V$291,K$30,Schedule!U$87:U$291,J30,Schedule!$G$87:$G$291,Schedule!$F$8,Schedule!$I$87:$I$291,"I"))))</f>
        <v>0</v>
      </c>
      <c r="M30" s="273">
        <v>1</v>
      </c>
      <c r="N30" s="274" t="s">
        <v>23</v>
      </c>
      <c r="O30" s="275">
        <f>IF($C$3="",(SUMIFS(Schedule!Z$87:Z$291,Schedule!$K$87:$K$291,Concrete,Schedule!Y$87:Y$291,N$30,Schedule!X$87:X$291,M30,Schedule!$G$87:$G$291,Schedule!$F$9,Schedule!$I$87:$I$291,"")+SUMIFS(Schedule!Z$87:Z$291,Schedule!$K$87:$K$291,Concrete,Schedule!Y$87:Y$291,N$30,Schedule!X$87:X$291,M30,Schedule!$G$87:$G$291,Schedule!$F$9,Schedule!$I$87:$I$291,"I"))+(SUMIFS(Schedule!Z$87:Z$291,Schedule!$K$87:$K$291,Concrete,Schedule!Y$87:Y$291,N$30,Schedule!X$87:X$291,M30,Schedule!$G$87:$G$291,Schedule!$F$10,Schedule!$I$87:$I$291,"")+SUMIFS(Schedule!Z$87:Z$291,Schedule!$K$87:$K$291,Concrete,Schedule!Y$87:Y$291,N$30,Schedule!X$87:X$291,M30,Schedule!$G$87:$G$291,Schedule!$F$10,Schedule!$I$87:$I$291,"I"))+(SUMIFS(Schedule!Z$87:Z$291,Schedule!$K$87:$K$291,Concrete,Schedule!Y$87:Y$291,N$30,Schedule!X$87:X$291,M30,Schedule!$G$87:$G$291,Schedule!$F$11,Schedule!$I$87:$I$291,"")+SUMIFS(Schedule!Z$87:Z$291,Schedule!$K$87:$K$291,Concrete,Schedule!Y$87:Y$291,N$30,Schedule!X$87:X$291,M30,Schedule!$G$87:$G$291,Schedule!$F$11,Schedule!$I$87:$I$291,"I")),IF($C$3='Sum Res'!$S$5,(SUMIFS(Schedule!Z$87:Z$291,Schedule!$K$87:$K$291,Concrete,Schedule!Y$87:Y$291,N$30,Schedule!X$87:X$291,M30,Schedule!$G$87:$G$291,Schedule!$F$9,Schedule!$I$87:$I$291,"")+SUMIFS(Schedule!Z$87:Z$291,Schedule!$K$87:$K$291,Concrete,Schedule!Y$87:Y$291,N$30,Schedule!X$87:X$291,M30,Schedule!$G$87:$G$291,Schedule!$F$9,Schedule!$I$87:$I$291,"I"))+(SUMIFS(Schedule!Z$87:Z$291,Schedule!$K$87:$K$291,Concrete,Schedule!Y$87:Y$291,N$30,Schedule!X$87:X$291,M30,Schedule!$G$87:$G$291,Schedule!$F$10,Schedule!$I$87:$I$291,"")+SUMIFS(Schedule!Z$87:Z$291,Schedule!$K$87:$K$291,Concrete,Schedule!Y$87:Y$291,N$30,Schedule!X$87:X$291,M30,Schedule!$G$87:$G$291,Schedule!$F$10,Schedule!$I$87:$I$291,"I"))+(SUMIFS(Schedule!Z$87:Z$291,Schedule!$K$87:$K$291,Concrete,Schedule!Y$87:Y$291,N$30,Schedule!X$87:X$291,M30,Schedule!$G$87:$G$291,Schedule!$F$11,Schedule!$I$87:$I$291,"")+SUMIFS(Schedule!Z$87:Z$291,Schedule!$K$87:$K$291,Concrete,Schedule!Y$87:Y$291,N$30,Schedule!X$87:X$291,M30,Schedule!$G$87:$G$291,Schedule!$F$11,Schedule!$I$87:$I$291,"I")),(SUMIFS(Schedule!Z$87:Z$291,Schedule!$K$87:$K$291,Concrete,Schedule!Y$87:Y$291,N$30,Schedule!X$87:X$291,M30,Schedule!$G$87:$G$291,Schedule!$F$9,Schedule!$I$87:$I$291,"")+SUMIFS(Schedule!Z$87:Z$291,Schedule!$K$87:$K$291,Concrete,Schedule!Y$87:Y$291,N$30,Schedule!X$87:X$291,M30,Schedule!$G$87:$G$291,Schedule!$F$9,Schedule!$I$87:$I$291,"I"))+(SUMIFS(Schedule!Z$87:Z$291,Schedule!$K$87:$K$291,Concrete,Schedule!Y$87:Y$291,N$30,Schedule!X$87:X$291,M30,Schedule!$G$87:$G$291,Schedule!$F$10,Schedule!$I$87:$I$291,"")+SUMIFS(Schedule!Z$87:Z$291,Schedule!$K$87:$K$291,Concrete,Schedule!Y$87:Y$291,N$30,Schedule!X$87:X$291,M30,Schedule!$G$87:$G$291,Schedule!$F$10,Schedule!$I$87:$I$291,"I"))+(SUMIFS(Schedule!Z$87:Z$291,Schedule!$K$87:$K$291,Concrete,Schedule!Y$87:Y$291,N$30,Schedule!X$87:X$291,M30,Schedule!$G$87:$G$291,Schedule!$F$11,Schedule!$I$87:$I$291,"")+SUMIFS(Schedule!Z$87:Z$291,Schedule!$K$87:$K$291,Concrete,Schedule!Y$87:Y$291,N$30,Schedule!X$87:X$291,M30,Schedule!$G$87:$G$291,Schedule!$F$11,Schedule!$I$87:$I$291,"I"))+(SUMIFS(Schedule!Z$87:Z$291,Schedule!$K$87:$K$291,Concrete,Schedule!Y$87:Y$291,N$30,Schedule!X$87:X$291,M30,Schedule!$G$87:$G$291,Schedule!$F$8,Schedule!$I$87:$I$291,"")+SUMIFS(Schedule!Z$87:Z$291,Schedule!$K$87:$K$291,Concrete,Schedule!Y$87:Y$291,N$30,Schedule!X$87:X$291,M30,Schedule!$G$87:$G$291,Schedule!$F$8,Schedule!$I$87:$I$291,"I"))))</f>
        <v>0</v>
      </c>
      <c r="P30" s="273">
        <v>1</v>
      </c>
      <c r="Q30" s="274" t="s">
        <v>23</v>
      </c>
      <c r="R30" s="275">
        <f>IF($C$3="",(SUMIFS(Schedule!AC$87:AC$291,Schedule!$K$87:$K$291,Concrete,Schedule!AB$87:AB$291,Q$30,Schedule!AA$87:AA$291,P30,Schedule!$G$87:$G$291,Schedule!$F$9,Schedule!$I$87:$I$291,"")+SUMIFS(Schedule!AC$87:AC$291,Schedule!$K$87:$K$291,Concrete,Schedule!AB$87:AB$291,Q$30,Schedule!AA$87:AA$291,P30,Schedule!$G$87:$G$291,Schedule!$F$9,Schedule!$I$87:$I$291,"I"))+(SUMIFS(Schedule!AC$87:AC$291,Schedule!$K$87:$K$291,Concrete,Schedule!AB$87:AB$291,Q$30,Schedule!AA$87:AA$291,P30,Schedule!$G$87:$G$291,Schedule!$F$10,Schedule!$I$87:$I$291,"")+SUMIFS(Schedule!AC$87:AC$291,Schedule!$K$87:$K$291,Concrete,Schedule!AB$87:AB$291,Q$30,Schedule!AA$87:AA$291,P30,Schedule!$G$87:$G$291,Schedule!$F$10,Schedule!$I$87:$I$291,"I"))+(SUMIFS(Schedule!AC$87:AC$291,Schedule!$K$87:$K$291,Concrete,Schedule!AB$87:AB$291,Q$30,Schedule!AA$87:AA$291,P30,Schedule!$G$87:$G$291,Schedule!$F$11,Schedule!$I$87:$I$291,"")+SUMIFS(Schedule!AC$87:AC$291,Schedule!$K$87:$K$291,Concrete,Schedule!AB$87:AB$291,Q$30,Schedule!AA$87:AA$291,P30,Schedule!$G$87:$G$291,Schedule!$F$11,Schedule!$I$87:$I$291,"I")),IF($C$3='Sum Res'!$S$5,(SUMIFS(Schedule!AC$87:AC$291,Schedule!$K$87:$K$291,Concrete,Schedule!AB$87:AB$291,Q$30,Schedule!AA$87:AA$291,P30,Schedule!$G$87:$G$291,Schedule!$F$9,Schedule!$I$87:$I$291,"")+SUMIFS(Schedule!AC$87:AC$291,Schedule!$K$87:$K$291,Concrete,Schedule!AB$87:AB$291,Q$30,Schedule!AA$87:AA$291,P30,Schedule!$G$87:$G$291,Schedule!$F$9,Schedule!$I$87:$I$291,"I"))+(SUMIFS(Schedule!AC$87:AC$291,Schedule!$K$87:$K$291,Concrete,Schedule!AB$87:AB$291,Q$30,Schedule!AA$87:AA$291,P30,Schedule!$G$87:$G$291,Schedule!$F$10,Schedule!$I$87:$I$291,"")+SUMIFS(Schedule!AC$87:AC$291,Schedule!$K$87:$K$291,Concrete,Schedule!AB$87:AB$291,Q$30,Schedule!AA$87:AA$291,P30,Schedule!$G$87:$G$291,Schedule!$F$10,Schedule!$I$87:$I$291,"I"))+(SUMIFS(Schedule!AC$87:AC$291,Schedule!$K$87:$K$291,Concrete,Schedule!AB$87:AB$291,Q$30,Schedule!AA$87:AA$291,P30,Schedule!$G$87:$G$291,Schedule!$F$11,Schedule!$I$87:$I$291,"")+SUMIFS(Schedule!AC$87:AC$291,Schedule!$K$87:$K$291,Concrete,Schedule!AB$87:AB$291,Q$30,Schedule!AA$87:AA$291,P30,Schedule!$G$87:$G$291,Schedule!$F$11,Schedule!$I$87:$I$291,"I")),(SUMIFS(Schedule!AC$87:AC$291,Schedule!$K$87:$K$291,Concrete,Schedule!AB$87:AB$291,Q$30,Schedule!AA$87:AA$291,P30,Schedule!$G$87:$G$291,Schedule!$F$9,Schedule!$I$87:$I$291,"")+SUMIFS(Schedule!AC$87:AC$291,Schedule!$K$87:$K$291,Concrete,Schedule!AB$87:AB$291,Q$30,Schedule!AA$87:AA$291,P30,Schedule!$G$87:$G$291,Schedule!$F$9,Schedule!$I$87:$I$291,"I"))+(SUMIFS(Schedule!AC$87:AC$291,Schedule!$K$87:$K$291,Concrete,Schedule!AB$87:AB$291,Q$30,Schedule!AA$87:AA$291,P30,Schedule!$G$87:$G$291,Schedule!$F$10,Schedule!$I$87:$I$291,"")+SUMIFS(Schedule!AC$87:AC$291,Schedule!$K$87:$K$291,Concrete,Schedule!AB$87:AB$291,Q$30,Schedule!AA$87:AA$291,P30,Schedule!$G$87:$G$291,Schedule!$F$10,Schedule!$I$87:$I$291,"I"))+(SUMIFS(Schedule!AC$87:AC$291,Schedule!$K$87:$K$291,Concrete,Schedule!AB$87:AB$291,Q$30,Schedule!AA$87:AA$291,P30,Schedule!$G$87:$G$291,Schedule!$F$11,Schedule!$I$87:$I$291,"")+SUMIFS(Schedule!AC$87:AC$291,Schedule!$K$87:$K$291,Concrete,Schedule!AB$87:AB$291,Q$30,Schedule!AA$87:AA$291,P30,Schedule!$G$87:$G$291,Schedule!$F$11,Schedule!$I$87:$I$291,"I"))+(SUMIFS(Schedule!AC$87:AC$291,Schedule!$K$87:$K$291,Concrete,Schedule!AB$87:AB$291,Q$30,Schedule!AA$87:AA$291,P30,Schedule!$G$87:$G$291,Schedule!$F$8,Schedule!$I$87:$I$291,"")+SUMIFS(Schedule!AC$87:AC$291,Schedule!$K$87:$K$291,Concrete,Schedule!AB$87:AB$291,Q$30,Schedule!AA$87:AA$291,P30,Schedule!$G$87:$G$291,Schedule!$F$8,Schedule!$I$87:$I$291,"I"))))</f>
        <v>0</v>
      </c>
      <c r="S30" s="273">
        <v>1</v>
      </c>
      <c r="T30" s="274" t="s">
        <v>23</v>
      </c>
      <c r="U30" s="275">
        <f>IF($C$3="",(SUMIFS(Schedule!AF$87:AF$291,Schedule!$K$87:$K$291,Concrete,Schedule!AE$87:AE$291,T$30,Schedule!AD$87:AD$291,S30,Schedule!$G$87:$G$291,Schedule!$F$9,Schedule!$I$87:$I$291,"")+SUMIFS(Schedule!AF$87:AF$291,Schedule!$K$87:$K$291,Concrete,Schedule!AE$87:AE$291,T$30,Schedule!AD$87:AD$291,S30,Schedule!$G$87:$G$291,Schedule!$F$9,Schedule!$I$87:$I$291,"I"))+(SUMIFS(Schedule!AF$87:AF$291,Schedule!$K$87:$K$291,Concrete,Schedule!AE$87:AE$291,T$30,Schedule!AD$87:AD$291,S30,Schedule!$G$87:$G$291,Schedule!$F$10,Schedule!$I$87:$I$291,"")+SUMIFS(Schedule!AF$87:AF$291,Schedule!$K$87:$K$291,Concrete,Schedule!AE$87:AE$291,T$30,Schedule!AD$87:AD$291,S30,Schedule!$G$87:$G$291,Schedule!$F$10,Schedule!$I$87:$I$291,"I"))+(SUMIFS(Schedule!AF$87:AF$291,Schedule!$K$87:$K$291,Concrete,Schedule!AE$87:AE$291,T$30,Schedule!AD$87:AD$291,S30,Schedule!$G$87:$G$291,Schedule!$F$11,Schedule!$I$87:$I$291,"")+SUMIFS(Schedule!AF$87:AF$291,Schedule!$K$87:$K$291,Concrete,Schedule!AE$87:AE$291,T$30,Schedule!AD$87:AD$291,S30,Schedule!$G$87:$G$291,Schedule!$F$11,Schedule!$I$87:$I$291,"I")),IF($C$3='Sum Res'!$S$5,(SUMIFS(Schedule!AF$87:AF$291,Schedule!$K$87:$K$291,Concrete,Schedule!AE$87:AE$291,T$30,Schedule!AD$87:AD$291,S30,Schedule!$G$87:$G$291,Schedule!$F$9,Schedule!$I$87:$I$291,"")+SUMIFS(Schedule!AF$87:AF$291,Schedule!$K$87:$K$291,Concrete,Schedule!AE$87:AE$291,T$30,Schedule!AD$87:AD$291,S30,Schedule!$G$87:$G$291,Schedule!$F$9,Schedule!$I$87:$I$291,"I"))+(SUMIFS(Schedule!AF$87:AF$291,Schedule!$K$87:$K$291,Concrete,Schedule!AE$87:AE$291,T$30,Schedule!AD$87:AD$291,S30,Schedule!$G$87:$G$291,Schedule!$F$10,Schedule!$I$87:$I$291,"")+SUMIFS(Schedule!AF$87:AF$291,Schedule!$K$87:$K$291,Concrete,Schedule!AE$87:AE$291,T$30,Schedule!AD$87:AD$291,S30,Schedule!$G$87:$G$291,Schedule!$F$10,Schedule!$I$87:$I$291,"I"))+(SUMIFS(Schedule!AF$87:AF$291,Schedule!$K$87:$K$291,Concrete,Schedule!AE$87:AE$291,T$30,Schedule!AD$87:AD$291,S30,Schedule!$G$87:$G$291,Schedule!$F$11,Schedule!$I$87:$I$291,"")+SUMIFS(Schedule!AF$87:AF$291,Schedule!$K$87:$K$291,Concrete,Schedule!AE$87:AE$291,T$30,Schedule!AD$87:AD$291,S30,Schedule!$G$87:$G$291,Schedule!$F$11,Schedule!$I$87:$I$291,"I")),(SUMIFS(Schedule!AF$87:AF$291,Schedule!$K$87:$K$291,Concrete,Schedule!AE$87:AE$291,T$30,Schedule!AD$87:AD$291,S30,Schedule!$G$87:$G$291,Schedule!$F$9,Schedule!$I$87:$I$291,"")+SUMIFS(Schedule!AF$87:AF$291,Schedule!$K$87:$K$291,Concrete,Schedule!AE$87:AE$291,T$30,Schedule!AD$87:AD$291,S30,Schedule!$G$87:$G$291,Schedule!$F$9,Schedule!$I$87:$I$291,"I"))+(SUMIFS(Schedule!AF$87:AF$291,Schedule!$K$87:$K$291,Concrete,Schedule!AE$87:AE$291,T$30,Schedule!AD$87:AD$291,S30,Schedule!$G$87:$G$291,Schedule!$F$10,Schedule!$I$87:$I$291,"")+SUMIFS(Schedule!AF$87:AF$291,Schedule!$K$87:$K$291,Concrete,Schedule!AE$87:AE$291,T$30,Schedule!AD$87:AD$291,S30,Schedule!$G$87:$G$291,Schedule!$F$10,Schedule!$I$87:$I$291,"I"))+(SUMIFS(Schedule!AF$87:AF$291,Schedule!$K$87:$K$291,Concrete,Schedule!AE$87:AE$291,T$30,Schedule!AD$87:AD$291,S30,Schedule!$G$87:$G$291,Schedule!$F$11,Schedule!$I$87:$I$291,"")+SUMIFS(Schedule!AF$87:AF$291,Schedule!$K$87:$K$291,Concrete,Schedule!AE$87:AE$291,T$30,Schedule!AD$87:AD$291,S30,Schedule!$G$87:$G$291,Schedule!$F$11,Schedule!$I$87:$I$291,"I"))+(SUMIFS(Schedule!AF$87:AF$291,Schedule!$K$87:$K$291,Concrete,Schedule!AE$87:AE$291,T$30,Schedule!AD$87:AD$291,S30,Schedule!$G$87:$G$291,Schedule!$F$8,Schedule!$I$87:$I$291,"")+SUMIFS(Schedule!AF$87:AF$291,Schedule!$K$87:$K$291,Concrete,Schedule!AE$87:AE$291,T$30,Schedule!AD$87:AD$291,S30,Schedule!$G$87:$G$291,Schedule!$F$8,Schedule!$I$87:$I$291,"I"))))</f>
        <v>0</v>
      </c>
      <c r="V30" s="273">
        <v>1</v>
      </c>
      <c r="W30" s="274" t="s">
        <v>23</v>
      </c>
      <c r="X30" s="275">
        <f>IF($C$3="",(SUMIFS(Schedule!AI$87:AI$291,Schedule!$K$87:$K$291,Concrete,Schedule!AH$87:AH$291,W$30,Schedule!AG$87:AG$291,V30,Schedule!$G$87:$G$291,Schedule!$F$9,Schedule!$I$87:$I$291,"")+SUMIFS(Schedule!AI$87:AI$291,Schedule!$K$87:$K$291,Concrete,Schedule!AH$87:AH$291,W$30,Schedule!AG$87:AG$291,V30,Schedule!$G$87:$G$291,Schedule!$F$9,Schedule!$I$87:$I$291,"I"))+(SUMIFS(Schedule!AI$87:AI$291,Schedule!$K$87:$K$291,Concrete,Schedule!AH$87:AH$291,W$30,Schedule!AG$87:AG$291,V30,Schedule!$G$87:$G$291,Schedule!$F$10,Schedule!$I$87:$I$291,"")+SUMIFS(Schedule!AI$87:AI$291,Schedule!$K$87:$K$291,Concrete,Schedule!AH$87:AH$291,W$30,Schedule!AG$87:AG$291,V30,Schedule!$G$87:$G$291,Schedule!$F$10,Schedule!$I$87:$I$291,"I"))+(SUMIFS(Schedule!AI$87:AI$291,Schedule!$K$87:$K$291,Concrete,Schedule!AH$87:AH$291,W$30,Schedule!AG$87:AG$291,V30,Schedule!$G$87:$G$291,Schedule!$F$11,Schedule!$I$87:$I$291,"")+SUMIFS(Schedule!AI$87:AI$291,Schedule!$K$87:$K$291,Concrete,Schedule!AH$87:AH$291,W$30,Schedule!AG$87:AG$291,V30,Schedule!$G$87:$G$291,Schedule!$F$11,Schedule!$I$87:$I$291,"I")),IF($C$3='Sum Res'!$S$5,(SUMIFS(Schedule!AI$87:AI$291,Schedule!$K$87:$K$291,Concrete,Schedule!AH$87:AH$291,W$30,Schedule!AG$87:AG$291,V30,Schedule!$G$87:$G$291,Schedule!$F$9,Schedule!$I$87:$I$291,"")+SUMIFS(Schedule!AI$87:AI$291,Schedule!$K$87:$K$291,Concrete,Schedule!AH$87:AH$291,W$30,Schedule!AG$87:AG$291,V30,Schedule!$G$87:$G$291,Schedule!$F$9,Schedule!$I$87:$I$291,"I"))+(SUMIFS(Schedule!AI$87:AI$291,Schedule!$K$87:$K$291,Concrete,Schedule!AH$87:AH$291,W$30,Schedule!AG$87:AG$291,V30,Schedule!$G$87:$G$291,Schedule!$F$10,Schedule!$I$87:$I$291,"")+SUMIFS(Schedule!AI$87:AI$291,Schedule!$K$87:$K$291,Concrete,Schedule!AH$87:AH$291,W$30,Schedule!AG$87:AG$291,V30,Schedule!$G$87:$G$291,Schedule!$F$10,Schedule!$I$87:$I$291,"I"))+(SUMIFS(Schedule!AI$87:AI$291,Schedule!$K$87:$K$291,Concrete,Schedule!AH$87:AH$291,W$30,Schedule!AG$87:AG$291,V30,Schedule!$G$87:$G$291,Schedule!$F$11,Schedule!$I$87:$I$291,"")+SUMIFS(Schedule!AI$87:AI$291,Schedule!$K$87:$K$291,Concrete,Schedule!AH$87:AH$291,W$30,Schedule!AG$87:AG$291,V30,Schedule!$G$87:$G$291,Schedule!$F$11,Schedule!$I$87:$I$291,"I")),(SUMIFS(Schedule!AI$87:AI$291,Schedule!$K$87:$K$291,Concrete,Schedule!AH$87:AH$291,W$30,Schedule!AG$87:AG$291,V30,Schedule!$G$87:$G$291,Schedule!$F$9,Schedule!$I$87:$I$291,"")+SUMIFS(Schedule!AI$87:AI$291,Schedule!$K$87:$K$291,Concrete,Schedule!AH$87:AH$291,W$30,Schedule!AG$87:AG$291,V30,Schedule!$G$87:$G$291,Schedule!$F$9,Schedule!$I$87:$I$291,"I"))+(SUMIFS(Schedule!AI$87:AI$291,Schedule!$K$87:$K$291,Concrete,Schedule!AH$87:AH$291,W$30,Schedule!AG$87:AG$291,V30,Schedule!$G$87:$G$291,Schedule!$F$10,Schedule!$I$87:$I$291,"")+SUMIFS(Schedule!AI$87:AI$291,Schedule!$K$87:$K$291,Concrete,Schedule!AH$87:AH$291,W$30,Schedule!AG$87:AG$291,V30,Schedule!$G$87:$G$291,Schedule!$F$10,Schedule!$I$87:$I$291,"I"))+(SUMIFS(Schedule!AI$87:AI$291,Schedule!$K$87:$K$291,Concrete,Schedule!AH$87:AH$291,W$30,Schedule!AG$87:AG$291,V30,Schedule!$G$87:$G$291,Schedule!$F$11,Schedule!$I$87:$I$291,"")+SUMIFS(Schedule!AI$87:AI$291,Schedule!$K$87:$K$291,Concrete,Schedule!AH$87:AH$291,W$30,Schedule!AG$87:AG$291,V30,Schedule!$G$87:$G$291,Schedule!$F$11,Schedule!$I$87:$I$291,"I"))+(SUMIFS(Schedule!AI$87:AI$291,Schedule!$K$87:$K$291,Concrete,Schedule!AH$87:AH$291,W$30,Schedule!AG$87:AG$291,V30,Schedule!$G$87:$G$291,Schedule!$F$8,Schedule!$I$87:$I$291,"")+SUMIFS(Schedule!AI$87:AI$291,Schedule!$K$87:$K$291,Concrete,Schedule!AH$87:AH$291,W$30,Schedule!AG$87:AG$291,V30,Schedule!$G$87:$G$291,Schedule!$F$8,Schedule!$I$87:$I$291,"I"))))</f>
        <v>0</v>
      </c>
      <c r="Y30" s="273">
        <v>1</v>
      </c>
      <c r="Z30" s="274" t="s">
        <v>23</v>
      </c>
      <c r="AA30" s="275">
        <f>IF($C$3="",(SUMIFS(Schedule!AL$87:AL$291,Schedule!$K$87:$K$291,Concrete,Schedule!AK$87:AK$291,Z$30,Schedule!AJ$87:AJ$291,Y30,Schedule!$G$87:$G$291,Schedule!$F$9,Schedule!$I$87:$I$291,"")+SUMIFS(Schedule!AL$87:AL$291,Schedule!$K$87:$K$291,Concrete,Schedule!AK$87:AK$291,Z$30,Schedule!AJ$87:AJ$291,Y30,Schedule!$G$87:$G$291,Schedule!$F$9,Schedule!$I$87:$I$291,"I"))+(SUMIFS(Schedule!AL$87:AL$291,Schedule!$K$87:$K$291,Concrete,Schedule!AK$87:AK$291,Z$30,Schedule!AJ$87:AJ$291,Y30,Schedule!$G$87:$G$291,Schedule!$F$10,Schedule!$I$87:$I$291,"")+SUMIFS(Schedule!AL$87:AL$291,Schedule!$K$87:$K$291,Concrete,Schedule!AK$87:AK$291,Z$30,Schedule!AJ$87:AJ$291,Y30,Schedule!$G$87:$G$291,Schedule!$F$10,Schedule!$I$87:$I$291,"I"))+(SUMIFS(Schedule!AL$87:AL$291,Schedule!$K$87:$K$291,Concrete,Schedule!AK$87:AK$291,Z$30,Schedule!AJ$87:AJ$291,Y30,Schedule!$G$87:$G$291,Schedule!$F$11,Schedule!$I$87:$I$291,"")+SUMIFS(Schedule!AL$87:AL$291,Schedule!$K$87:$K$291,Concrete,Schedule!AK$87:AK$291,Z$30,Schedule!AJ$87:AJ$291,Y30,Schedule!$G$87:$G$291,Schedule!$F$11,Schedule!$I$87:$I$291,"I")),IF($C$3='Sum Res'!$S$5,(SUMIFS(Schedule!AL$87:AL$291,Schedule!$K$87:$K$291,Concrete,Schedule!AK$87:AK$291,Z$30,Schedule!AJ$87:AJ$291,Y30,Schedule!$G$87:$G$291,Schedule!$F$9,Schedule!$I$87:$I$291,"")+SUMIFS(Schedule!AL$87:AL$291,Schedule!$K$87:$K$291,Concrete,Schedule!AK$87:AK$291,Z$30,Schedule!AJ$87:AJ$291,Y30,Schedule!$G$87:$G$291,Schedule!$F$9,Schedule!$I$87:$I$291,"I"))+(SUMIFS(Schedule!AL$87:AL$291,Schedule!$K$87:$K$291,Concrete,Schedule!AK$87:AK$291,Z$30,Schedule!AJ$87:AJ$291,Y30,Schedule!$G$87:$G$291,Schedule!$F$10,Schedule!$I$87:$I$291,"")+SUMIFS(Schedule!AL$87:AL$291,Schedule!$K$87:$K$291,Concrete,Schedule!AK$87:AK$291,Z$30,Schedule!AJ$87:AJ$291,Y30,Schedule!$G$87:$G$291,Schedule!$F$10,Schedule!$I$87:$I$291,"I"))+(SUMIFS(Schedule!AL$87:AL$291,Schedule!$K$87:$K$291,Concrete,Schedule!AK$87:AK$291,Z$30,Schedule!AJ$87:AJ$291,Y30,Schedule!$G$87:$G$291,Schedule!$F$11,Schedule!$I$87:$I$291,"")+SUMIFS(Schedule!AL$87:AL$291,Schedule!$K$87:$K$291,Concrete,Schedule!AK$87:AK$291,Z$30,Schedule!AJ$87:AJ$291,Y30,Schedule!$G$87:$G$291,Schedule!$F$11,Schedule!$I$87:$I$291,"I")),(SUMIFS(Schedule!AL$87:AL$291,Schedule!$K$87:$K$291,Concrete,Schedule!AK$87:AK$291,Z$30,Schedule!AJ$87:AJ$291,Y30,Schedule!$G$87:$G$291,Schedule!$F$9,Schedule!$I$87:$I$291,"")+SUMIFS(Schedule!AL$87:AL$291,Schedule!$K$87:$K$291,Concrete,Schedule!AK$87:AK$291,Z$30,Schedule!AJ$87:AJ$291,Y30,Schedule!$G$87:$G$291,Schedule!$F$9,Schedule!$I$87:$I$291,"I"))+(SUMIFS(Schedule!AL$87:AL$291,Schedule!$K$87:$K$291,Concrete,Schedule!AK$87:AK$291,Z$30,Schedule!AJ$87:AJ$291,Y30,Schedule!$G$87:$G$291,Schedule!$F$10,Schedule!$I$87:$I$291,"")+SUMIFS(Schedule!AL$87:AL$291,Schedule!$K$87:$K$291,Concrete,Schedule!AK$87:AK$291,Z$30,Schedule!AJ$87:AJ$291,Y30,Schedule!$G$87:$G$291,Schedule!$F$10,Schedule!$I$87:$I$291,"I"))+(SUMIFS(Schedule!AL$87:AL$291,Schedule!$K$87:$K$291,Concrete,Schedule!AK$87:AK$291,Z$30,Schedule!AJ$87:AJ$291,Y30,Schedule!$G$87:$G$291,Schedule!$F$11,Schedule!$I$87:$I$291,"")+SUMIFS(Schedule!AL$87:AL$291,Schedule!$K$87:$K$291,Concrete,Schedule!AK$87:AK$291,Z$30,Schedule!AJ$87:AJ$291,Y30,Schedule!$G$87:$G$291,Schedule!$F$11,Schedule!$I$87:$I$291,"I"))+(SUMIFS(Schedule!AL$87:AL$291,Schedule!$K$87:$K$291,Concrete,Schedule!AK$87:AK$291,Z$30,Schedule!AJ$87:AJ$291,Y30,Schedule!$G$87:$G$291,Schedule!$F$8,Schedule!$I$87:$I$291,"")+SUMIFS(Schedule!AL$87:AL$291,Schedule!$K$87:$K$291,Concrete,Schedule!AK$87:AK$291,Z$30,Schedule!AJ$87:AJ$291,Y30,Schedule!$G$87:$G$291,Schedule!$F$8,Schedule!$I$87:$I$291,"I"))))</f>
        <v>0</v>
      </c>
      <c r="AB30" s="273">
        <v>1</v>
      </c>
      <c r="AC30" s="274" t="s">
        <v>23</v>
      </c>
      <c r="AD30" s="275">
        <f>IF($C$3="",(SUMIFS(Schedule!AO$87:AO$291,Schedule!$K$87:$K$291,Concrete,Schedule!AN$87:AN$291,AC$30,Schedule!AM$87:AM$291,AB30,Schedule!$G$87:$G$291,Schedule!$F$9,Schedule!$I$87:$I$291,"")+SUMIFS(Schedule!AO$87:AO$291,Schedule!$K$87:$K$291,Concrete,Schedule!AN$87:AN$291,AC$30,Schedule!AM$87:AM$291,AB30,Schedule!$G$87:$G$291,Schedule!$F$9,Schedule!$I$87:$I$291,"I"))+(SUMIFS(Schedule!AO$87:AO$291,Schedule!$K$87:$K$291,Concrete,Schedule!AN$87:AN$291,AC$30,Schedule!AM$87:AM$291,AB30,Schedule!$G$87:$G$291,Schedule!$F$10,Schedule!$I$87:$I$291,"")+SUMIFS(Schedule!AO$87:AO$291,Schedule!$K$87:$K$291,Concrete,Schedule!AN$87:AN$291,AC$30,Schedule!AM$87:AM$291,AB30,Schedule!$G$87:$G$291,Schedule!$F$10,Schedule!$I$87:$I$291,"I"))+(SUMIFS(Schedule!AO$87:AO$291,Schedule!$K$87:$K$291,Concrete,Schedule!AN$87:AN$291,AC$30,Schedule!AM$87:AM$291,AB30,Schedule!$G$87:$G$291,Schedule!$F$11,Schedule!$I$87:$I$291,"")+SUMIFS(Schedule!AO$87:AO$291,Schedule!$K$87:$K$291,Concrete,Schedule!AN$87:AN$291,AC$30,Schedule!AM$87:AM$291,AB30,Schedule!$G$87:$G$291,Schedule!$F$11,Schedule!$I$87:$I$291,"I")),IF($C$3='Sum Res'!$S$5,(SUMIFS(Schedule!AO$87:AO$291,Schedule!$K$87:$K$291,Concrete,Schedule!AN$87:AN$291,AC$30,Schedule!AM$87:AM$291,AB30,Schedule!$G$87:$G$291,Schedule!$F$9,Schedule!$I$87:$I$291,"")+SUMIFS(Schedule!AO$87:AO$291,Schedule!$K$87:$K$291,Concrete,Schedule!AN$87:AN$291,AC$30,Schedule!AM$87:AM$291,AB30,Schedule!$G$87:$G$291,Schedule!$F$9,Schedule!$I$87:$I$291,"I"))+(SUMIFS(Schedule!AO$87:AO$291,Schedule!$K$87:$K$291,Concrete,Schedule!AN$87:AN$291,AC$30,Schedule!AM$87:AM$291,AB30,Schedule!$G$87:$G$291,Schedule!$F$10,Schedule!$I$87:$I$291,"")+SUMIFS(Schedule!AO$87:AO$291,Schedule!$K$87:$K$291,Concrete,Schedule!AN$87:AN$291,AC$30,Schedule!AM$87:AM$291,AB30,Schedule!$G$87:$G$291,Schedule!$F$10,Schedule!$I$87:$I$291,"I"))+(SUMIFS(Schedule!AO$87:AO$291,Schedule!$K$87:$K$291,Concrete,Schedule!AN$87:AN$291,AC$30,Schedule!AM$87:AM$291,AB30,Schedule!$G$87:$G$291,Schedule!$F$11,Schedule!$I$87:$I$291,"")+SUMIFS(Schedule!AO$87:AO$291,Schedule!$K$87:$K$291,Concrete,Schedule!AN$87:AN$291,AC$30,Schedule!AM$87:AM$291,AB30,Schedule!$G$87:$G$291,Schedule!$F$11,Schedule!$I$87:$I$291,"I")),(SUMIFS(Schedule!AO$87:AO$291,Schedule!$K$87:$K$291,Concrete,Schedule!AN$87:AN$291,AC$30,Schedule!AM$87:AM$291,AB30,Schedule!$G$87:$G$291,Schedule!$F$9,Schedule!$I$87:$I$291,"")+SUMIFS(Schedule!AO$87:AO$291,Schedule!$K$87:$K$291,Concrete,Schedule!AN$87:AN$291,AC$30,Schedule!AM$87:AM$291,AB30,Schedule!$G$87:$G$291,Schedule!$F$9,Schedule!$I$87:$I$291,"I"))+(SUMIFS(Schedule!AO$87:AO$291,Schedule!$K$87:$K$291,Concrete,Schedule!AN$87:AN$291,AC$30,Schedule!AM$87:AM$291,AB30,Schedule!$G$87:$G$291,Schedule!$F$10,Schedule!$I$87:$I$291,"")+SUMIFS(Schedule!AO$87:AO$291,Schedule!$K$87:$K$291,Concrete,Schedule!AN$87:AN$291,AC$30,Schedule!AM$87:AM$291,AB30,Schedule!$G$87:$G$291,Schedule!$F$10,Schedule!$I$87:$I$291,"I"))+(SUMIFS(Schedule!AO$87:AO$291,Schedule!$K$87:$K$291,Concrete,Schedule!AN$87:AN$291,AC$30,Schedule!AM$87:AM$291,AB30,Schedule!$G$87:$G$291,Schedule!$F$11,Schedule!$I$87:$I$291,"")+SUMIFS(Schedule!AO$87:AO$291,Schedule!$K$87:$K$291,Concrete,Schedule!AN$87:AN$291,AC$30,Schedule!AM$87:AM$291,AB30,Schedule!$G$87:$G$291,Schedule!$F$11,Schedule!$I$87:$I$291,"I"))+(SUMIFS(Schedule!AO$87:AO$291,Schedule!$K$87:$K$291,Concrete,Schedule!AN$87:AN$291,AC$30,Schedule!AM$87:AM$291,AB30,Schedule!$G$87:$G$291,Schedule!$F$8,Schedule!$I$87:$I$291,"")+SUMIFS(Schedule!AO$87:AO$291,Schedule!$K$87:$K$291,Concrete,Schedule!AN$87:AN$291,AC$30,Schedule!AM$87:AM$291,AB30,Schedule!$G$87:$G$291,Schedule!$F$8,Schedule!$I$87:$I$291,"I"))))</f>
        <v>0</v>
      </c>
      <c r="AE30" s="276">
        <f t="shared" ref="AE30:AE33" si="6">AD30+AA30+X30+U30+R30+O30+L30+I30+F30</f>
        <v>0</v>
      </c>
      <c r="AF30" s="277">
        <f>AE30/48</f>
        <v>0</v>
      </c>
    </row>
    <row r="31" spans="2:32" ht="15" x14ac:dyDescent="0.2">
      <c r="B31" s="580"/>
      <c r="C31" s="561"/>
      <c r="D31" s="279">
        <v>2</v>
      </c>
      <c r="E31" s="280"/>
      <c r="F31" s="281">
        <f>IF($C$3="",(SUMIFS(Schedule!Q$87:Q$291,Schedule!$K$87:$K$291,Concrete,Schedule!P$87:P$291,E$30,Schedule!O$87:O$291,D31,Schedule!$G$87:$G$291,Schedule!$F$9,Schedule!$I$87:$I$291,"")+SUMIFS(Schedule!Q$87:Q$291,Schedule!$K$87:$K$291,Concrete,Schedule!P$87:P$291,E$30,Schedule!O$87:O$291,D31,Schedule!$G$87:$G$291,Schedule!$F$9,Schedule!$I$87:$I$291,"I"))+(SUMIFS(Schedule!Q$87:Q$291,Schedule!$K$87:$K$291,Concrete,Schedule!P$87:P$291,E$30,Schedule!O$87:O$291,D31,Schedule!$G$87:$G$291,Schedule!$F$10,Schedule!$I$87:$I$291,"")+SUMIFS(Schedule!Q$87:Q$291,Schedule!$K$87:$K$291,Concrete,Schedule!P$87:P$291,E$30,Schedule!O$87:O$291,D31,Schedule!$G$87:$G$291,Schedule!$F$10,Schedule!$I$87:$I$291,"I"))+(SUMIFS(Schedule!Q$87:Q$291,Schedule!$K$87:$K$291,Concrete,Schedule!P$87:P$291,E$30,Schedule!O$87:O$291,D31,Schedule!$G$87:$G$291,Schedule!$F$11,Schedule!$I$87:$I$291,"")+SUMIFS(Schedule!Q$87:Q$291,Schedule!$K$87:$K$291,Concrete,Schedule!P$87:P$291,E$30,Schedule!O$87:O$291,D31,Schedule!$G$87:$G$291,Schedule!$F$11,Schedule!$I$87:$I$291,"I")),IF($C$3='Sum Res'!$S$5,(SUMIFS(Schedule!Q$87:Q$291,Schedule!$K$87:$K$291,Concrete,Schedule!P$87:P$291,E$30,Schedule!O$87:O$291,D31,Schedule!$G$87:$G$291,Schedule!$F$9,Schedule!$I$87:$I$291,"")+SUMIFS(Schedule!Q$87:Q$291,Schedule!$K$87:$K$291,Concrete,Schedule!P$87:P$291,E$30,Schedule!O$87:O$291,D31,Schedule!$G$87:$G$291,Schedule!$F$9,Schedule!$I$87:$I$291,"I"))+(SUMIFS(Schedule!Q$87:Q$291,Schedule!$K$87:$K$291,Concrete,Schedule!P$87:P$291,E$30,Schedule!O$87:O$291,D31,Schedule!$G$87:$G$291,Schedule!$F$10,Schedule!$I$87:$I$291,"")+SUMIFS(Schedule!Q$87:Q$291,Schedule!$K$87:$K$291,Concrete,Schedule!P$87:P$291,E$30,Schedule!O$87:O$291,D31,Schedule!$G$87:$G$291,Schedule!$F$10,Schedule!$I$87:$I$291,"I"))+(SUMIFS(Schedule!Q$87:Q$291,Schedule!$K$87:$K$291,Concrete,Schedule!P$87:P$291,E$30,Schedule!O$87:O$291,D31,Schedule!$G$87:$G$291,Schedule!$F$11,Schedule!$I$87:$I$291,"")+SUMIFS(Schedule!Q$87:Q$291,Schedule!$K$87:$K$291,Concrete,Schedule!P$87:P$291,E$30,Schedule!O$87:O$291,D31,Schedule!$G$87:$G$291,Schedule!$F$11,Schedule!$I$87:$I$291,"I")),(SUMIFS(Schedule!Q$87:Q$291,Schedule!$K$87:$K$291,Concrete,Schedule!P$87:P$291,E$30,Schedule!O$87:O$291,D31,Schedule!$G$87:$G$291,Schedule!$F$9,Schedule!$I$87:$I$291,"")+SUMIFS(Schedule!Q$87:Q$291,Schedule!$K$87:$K$291,Concrete,Schedule!P$87:P$291,E$30,Schedule!O$87:O$291,D31,Schedule!$G$87:$G$291,Schedule!$F$9,Schedule!$I$87:$I$291,"I"))+(SUMIFS(Schedule!Q$87:Q$291,Schedule!$K$87:$K$291,Concrete,Schedule!P$87:P$291,E$30,Schedule!O$87:O$291,D31,Schedule!$G$87:$G$291,Schedule!$F$10,Schedule!$I$87:$I$291,"")+SUMIFS(Schedule!Q$87:Q$291,Schedule!$K$87:$K$291,Concrete,Schedule!P$87:P$291,E$30,Schedule!O$87:O$291,D31,Schedule!$G$87:$G$291,Schedule!$F$10,Schedule!$I$87:$I$291,"I"))+(SUMIFS(Schedule!Q$87:Q$291,Schedule!$K$87:$K$291,Concrete,Schedule!P$87:P$291,E$30,Schedule!O$87:O$291,D31,Schedule!$G$87:$G$291,Schedule!$F$11,Schedule!$I$87:$I$291,"")+SUMIFS(Schedule!Q$87:Q$291,Schedule!$K$87:$K$291,Concrete,Schedule!P$87:P$291,E$30,Schedule!O$87:O$291,D31,Schedule!$G$87:$G$291,Schedule!$F$11,Schedule!$I$87:$I$291,"I"))+(SUMIFS(Schedule!Q$87:Q$291,Schedule!$K$87:$K$291,Concrete,Schedule!P$87:P$291,E$30,Schedule!O$87:O$291,D31,Schedule!$G$87:$G$291,Schedule!$F$8,Schedule!$I$87:$I$291,"")+SUMIFS(Schedule!Q$87:Q$291,Schedule!$K$87:$K$291,Concrete,Schedule!P$87:P$291,E$30,Schedule!O$87:O$291,D31,Schedule!$G$87:$G$291,Schedule!$F$8,Schedule!$I$87:$I$291,"I"))))</f>
        <v>0</v>
      </c>
      <c r="G31" s="279">
        <v>2</v>
      </c>
      <c r="H31" s="280"/>
      <c r="I31" s="281">
        <f>IF($C$3="",(SUMIFS(Schedule!T$87:T$291,Schedule!$K$87:$K$291,Concrete,Schedule!S$87:S$291,H$30,Schedule!R$87:R$291,G31,Schedule!$G$87:$G$291,Schedule!$F$9,Schedule!$I$87:$I$291,"")+SUMIFS(Schedule!T$87:T$291,Schedule!$K$87:$K$291,Concrete,Schedule!S$87:S$291,H$30,Schedule!R$87:R$291,G31,Schedule!$G$87:$G$291,Schedule!$F$9,Schedule!$I$87:$I$291,"I"))+(SUMIFS(Schedule!T$87:T$291,Schedule!$K$87:$K$291,Concrete,Schedule!S$87:S$291,H$30,Schedule!R$87:R$291,G31,Schedule!$G$87:$G$291,Schedule!$F$10,Schedule!$I$87:$I$291,"")+SUMIFS(Schedule!T$87:T$291,Schedule!$K$87:$K$291,Concrete,Schedule!S$87:S$291,H$30,Schedule!R$87:R$291,G31,Schedule!$G$87:$G$291,Schedule!$F$10,Schedule!$I$87:$I$291,"I"))+(SUMIFS(Schedule!T$87:T$291,Schedule!$K$87:$K$291,Concrete,Schedule!S$87:S$291,H$30,Schedule!R$87:R$291,G31,Schedule!$G$87:$G$291,Schedule!$F$11,Schedule!$I$87:$I$291,"")+SUMIFS(Schedule!T$87:T$291,Schedule!$K$87:$K$291,Concrete,Schedule!S$87:S$291,H$30,Schedule!R$87:R$291,G31,Schedule!$G$87:$G$291,Schedule!$F$11,Schedule!$I$87:$I$291,"I")),IF($C$3='Sum Res'!$S$5,(SUMIFS(Schedule!T$87:T$291,Schedule!$K$87:$K$291,Concrete,Schedule!S$87:S$291,H$30,Schedule!R$87:R$291,G31,Schedule!$G$87:$G$291,Schedule!$F$9,Schedule!$I$87:$I$291,"")+SUMIFS(Schedule!T$87:T$291,Schedule!$K$87:$K$291,Concrete,Schedule!S$87:S$291,H$30,Schedule!R$87:R$291,G31,Schedule!$G$87:$G$291,Schedule!$F$9,Schedule!$I$87:$I$291,"I"))+(SUMIFS(Schedule!T$87:T$291,Schedule!$K$87:$K$291,Concrete,Schedule!S$87:S$291,H$30,Schedule!R$87:R$291,G31,Schedule!$G$87:$G$291,Schedule!$F$10,Schedule!$I$87:$I$291,"")+SUMIFS(Schedule!T$87:T$291,Schedule!$K$87:$K$291,Concrete,Schedule!S$87:S$291,H$30,Schedule!R$87:R$291,G31,Schedule!$G$87:$G$291,Schedule!$F$10,Schedule!$I$87:$I$291,"I"))+(SUMIFS(Schedule!T$87:T$291,Schedule!$K$87:$K$291,Concrete,Schedule!S$87:S$291,H$30,Schedule!R$87:R$291,G31,Schedule!$G$87:$G$291,Schedule!$F$11,Schedule!$I$87:$I$291,"")+SUMIFS(Schedule!T$87:T$291,Schedule!$K$87:$K$291,Concrete,Schedule!S$87:S$291,H$30,Schedule!R$87:R$291,G31,Schedule!$G$87:$G$291,Schedule!$F$11,Schedule!$I$87:$I$291,"I")),(SUMIFS(Schedule!T$87:T$291,Schedule!$K$87:$K$291,Concrete,Schedule!S$87:S$291,H$30,Schedule!R$87:R$291,G31,Schedule!$G$87:$G$291,Schedule!$F$9,Schedule!$I$87:$I$291,"")+SUMIFS(Schedule!T$87:T$291,Schedule!$K$87:$K$291,Concrete,Schedule!S$87:S$291,H$30,Schedule!R$87:R$291,G31,Schedule!$G$87:$G$291,Schedule!$F$9,Schedule!$I$87:$I$291,"I"))+(SUMIFS(Schedule!T$87:T$291,Schedule!$K$87:$K$291,Concrete,Schedule!S$87:S$291,H$30,Schedule!R$87:R$291,G31,Schedule!$G$87:$G$291,Schedule!$F$10,Schedule!$I$87:$I$291,"")+SUMIFS(Schedule!T$87:T$291,Schedule!$K$87:$K$291,Concrete,Schedule!S$87:S$291,H$30,Schedule!R$87:R$291,G31,Schedule!$G$87:$G$291,Schedule!$F$10,Schedule!$I$87:$I$291,"I"))+(SUMIFS(Schedule!T$87:T$291,Schedule!$K$87:$K$291,Concrete,Schedule!S$87:S$291,H$30,Schedule!R$87:R$291,G31,Schedule!$G$87:$G$291,Schedule!$F$11,Schedule!$I$87:$I$291,"")+SUMIFS(Schedule!T$87:T$291,Schedule!$K$87:$K$291,Concrete,Schedule!S$87:S$291,H$30,Schedule!R$87:R$291,G31,Schedule!$G$87:$G$291,Schedule!$F$11,Schedule!$I$87:$I$291,"I"))+(SUMIFS(Schedule!T$87:T$291,Schedule!$K$87:$K$291,Concrete,Schedule!S$87:S$291,H$30,Schedule!R$87:R$291,G31,Schedule!$G$87:$G$291,Schedule!$F$8,Schedule!$I$87:$I$291,"")+SUMIFS(Schedule!T$87:T$291,Schedule!$K$87:$K$291,Concrete,Schedule!S$87:S$291,H$30,Schedule!R$87:R$291,G31,Schedule!$G$87:$G$291,Schedule!$F$8,Schedule!$I$87:$I$291,"I"))))</f>
        <v>0</v>
      </c>
      <c r="J31" s="279">
        <v>2</v>
      </c>
      <c r="K31" s="280"/>
      <c r="L31" s="281">
        <f>IF($C$3="",(SUMIFS(Schedule!W$87:W$291,Schedule!$K$87:$K$291,Concrete,Schedule!V$87:V$291,K$30,Schedule!U$87:U$291,J31,Schedule!$G$87:$G$291,Schedule!$F$9,Schedule!$I$87:$I$291,"")+SUMIFS(Schedule!W$87:W$291,Schedule!$K$87:$K$291,Concrete,Schedule!V$87:V$291,K$30,Schedule!U$87:U$291,J31,Schedule!$G$87:$G$291,Schedule!$F$9,Schedule!$I$87:$I$291,"I"))+(SUMIFS(Schedule!W$87:W$291,Schedule!$K$87:$K$291,Concrete,Schedule!V$87:V$291,K$30,Schedule!U$87:U$291,J31,Schedule!$G$87:$G$291,Schedule!$F$10,Schedule!$I$87:$I$291,"")+SUMIFS(Schedule!W$87:W$291,Schedule!$K$87:$K$291,Concrete,Schedule!V$87:V$291,K$30,Schedule!U$87:U$291,J31,Schedule!$G$87:$G$291,Schedule!$F$10,Schedule!$I$87:$I$291,"I"))+(SUMIFS(Schedule!W$87:W$291,Schedule!$K$87:$K$291,Concrete,Schedule!V$87:V$291,K$30,Schedule!U$87:U$291,J31,Schedule!$G$87:$G$291,Schedule!$F$11,Schedule!$I$87:$I$291,"")+SUMIFS(Schedule!W$87:W$291,Schedule!$K$87:$K$291,Concrete,Schedule!V$87:V$291,K$30,Schedule!U$87:U$291,J31,Schedule!$G$87:$G$291,Schedule!$F$11,Schedule!$I$87:$I$291,"I")),IF($C$3='Sum Res'!$S$5,(SUMIFS(Schedule!W$87:W$291,Schedule!$K$87:$K$291,Concrete,Schedule!V$87:V$291,K$30,Schedule!U$87:U$291,J31,Schedule!$G$87:$G$291,Schedule!$F$9,Schedule!$I$87:$I$291,"")+SUMIFS(Schedule!W$87:W$291,Schedule!$K$87:$K$291,Concrete,Schedule!V$87:V$291,K$30,Schedule!U$87:U$291,J31,Schedule!$G$87:$G$291,Schedule!$F$9,Schedule!$I$87:$I$291,"I"))+(SUMIFS(Schedule!W$87:W$291,Schedule!$K$87:$K$291,Concrete,Schedule!V$87:V$291,K$30,Schedule!U$87:U$291,J31,Schedule!$G$87:$G$291,Schedule!$F$10,Schedule!$I$87:$I$291,"")+SUMIFS(Schedule!W$87:W$291,Schedule!$K$87:$K$291,Concrete,Schedule!V$87:V$291,K$30,Schedule!U$87:U$291,J31,Schedule!$G$87:$G$291,Schedule!$F$10,Schedule!$I$87:$I$291,"I"))+(SUMIFS(Schedule!W$87:W$291,Schedule!$K$87:$K$291,Concrete,Schedule!V$87:V$291,K$30,Schedule!U$87:U$291,J31,Schedule!$G$87:$G$291,Schedule!$F$11,Schedule!$I$87:$I$291,"")+SUMIFS(Schedule!W$87:W$291,Schedule!$K$87:$K$291,Concrete,Schedule!V$87:V$291,K$30,Schedule!U$87:U$291,J31,Schedule!$G$87:$G$291,Schedule!$F$11,Schedule!$I$87:$I$291,"I")),(SUMIFS(Schedule!W$87:W$291,Schedule!$K$87:$K$291,Concrete,Schedule!V$87:V$291,K$30,Schedule!U$87:U$291,J31,Schedule!$G$87:$G$291,Schedule!$F$9,Schedule!$I$87:$I$291,"")+SUMIFS(Schedule!W$87:W$291,Schedule!$K$87:$K$291,Concrete,Schedule!V$87:V$291,K$30,Schedule!U$87:U$291,J31,Schedule!$G$87:$G$291,Schedule!$F$9,Schedule!$I$87:$I$291,"I"))+(SUMIFS(Schedule!W$87:W$291,Schedule!$K$87:$K$291,Concrete,Schedule!V$87:V$291,K$30,Schedule!U$87:U$291,J31,Schedule!$G$87:$G$291,Schedule!$F$10,Schedule!$I$87:$I$291,"")+SUMIFS(Schedule!W$87:W$291,Schedule!$K$87:$K$291,Concrete,Schedule!V$87:V$291,K$30,Schedule!U$87:U$291,J31,Schedule!$G$87:$G$291,Schedule!$F$10,Schedule!$I$87:$I$291,"I"))+(SUMIFS(Schedule!W$87:W$291,Schedule!$K$87:$K$291,Concrete,Schedule!V$87:V$291,K$30,Schedule!U$87:U$291,J31,Schedule!$G$87:$G$291,Schedule!$F$11,Schedule!$I$87:$I$291,"")+SUMIFS(Schedule!W$87:W$291,Schedule!$K$87:$K$291,Concrete,Schedule!V$87:V$291,K$30,Schedule!U$87:U$291,J31,Schedule!$G$87:$G$291,Schedule!$F$11,Schedule!$I$87:$I$291,"I"))+(SUMIFS(Schedule!W$87:W$291,Schedule!$K$87:$K$291,Concrete,Schedule!V$87:V$291,K$30,Schedule!U$87:U$291,J31,Schedule!$G$87:$G$291,Schedule!$F$8,Schedule!$I$87:$I$291,"")+SUMIFS(Schedule!W$87:W$291,Schedule!$K$87:$K$291,Concrete,Schedule!V$87:V$291,K$30,Schedule!U$87:U$291,J31,Schedule!$G$87:$G$291,Schedule!$F$8,Schedule!$I$87:$I$291,"I"))))</f>
        <v>0</v>
      </c>
      <c r="M31" s="279">
        <v>2</v>
      </c>
      <c r="N31" s="280"/>
      <c r="O31" s="281">
        <f>IF($C$3="",(SUMIFS(Schedule!Z$87:Z$291,Schedule!$K$87:$K$291,Concrete,Schedule!Y$87:Y$291,N$30,Schedule!X$87:X$291,M31,Schedule!$G$87:$G$291,Schedule!$F$9,Schedule!$I$87:$I$291,"")+SUMIFS(Schedule!Z$87:Z$291,Schedule!$K$87:$K$291,Concrete,Schedule!Y$87:Y$291,N$30,Schedule!X$87:X$291,M31,Schedule!$G$87:$G$291,Schedule!$F$9,Schedule!$I$87:$I$291,"I"))+(SUMIFS(Schedule!Z$87:Z$291,Schedule!$K$87:$K$291,Concrete,Schedule!Y$87:Y$291,N$30,Schedule!X$87:X$291,M31,Schedule!$G$87:$G$291,Schedule!$F$10,Schedule!$I$87:$I$291,"")+SUMIFS(Schedule!Z$87:Z$291,Schedule!$K$87:$K$291,Concrete,Schedule!Y$87:Y$291,N$30,Schedule!X$87:X$291,M31,Schedule!$G$87:$G$291,Schedule!$F$10,Schedule!$I$87:$I$291,"I"))+(SUMIFS(Schedule!Z$87:Z$291,Schedule!$K$87:$K$291,Concrete,Schedule!Y$87:Y$291,N$30,Schedule!X$87:X$291,M31,Schedule!$G$87:$G$291,Schedule!$F$11,Schedule!$I$87:$I$291,"")+SUMIFS(Schedule!Z$87:Z$291,Schedule!$K$87:$K$291,Concrete,Schedule!Y$87:Y$291,N$30,Schedule!X$87:X$291,M31,Schedule!$G$87:$G$291,Schedule!$F$11,Schedule!$I$87:$I$291,"I")),IF($C$3='Sum Res'!$S$5,(SUMIFS(Schedule!Z$87:Z$291,Schedule!$K$87:$K$291,Concrete,Schedule!Y$87:Y$291,N$30,Schedule!X$87:X$291,M31,Schedule!$G$87:$G$291,Schedule!$F$9,Schedule!$I$87:$I$291,"")+SUMIFS(Schedule!Z$87:Z$291,Schedule!$K$87:$K$291,Concrete,Schedule!Y$87:Y$291,N$30,Schedule!X$87:X$291,M31,Schedule!$G$87:$G$291,Schedule!$F$9,Schedule!$I$87:$I$291,"I"))+(SUMIFS(Schedule!Z$87:Z$291,Schedule!$K$87:$K$291,Concrete,Schedule!Y$87:Y$291,N$30,Schedule!X$87:X$291,M31,Schedule!$G$87:$G$291,Schedule!$F$10,Schedule!$I$87:$I$291,"")+SUMIFS(Schedule!Z$87:Z$291,Schedule!$K$87:$K$291,Concrete,Schedule!Y$87:Y$291,N$30,Schedule!X$87:X$291,M31,Schedule!$G$87:$G$291,Schedule!$F$10,Schedule!$I$87:$I$291,"I"))+(SUMIFS(Schedule!Z$87:Z$291,Schedule!$K$87:$K$291,Concrete,Schedule!Y$87:Y$291,N$30,Schedule!X$87:X$291,M31,Schedule!$G$87:$G$291,Schedule!$F$11,Schedule!$I$87:$I$291,"")+SUMIFS(Schedule!Z$87:Z$291,Schedule!$K$87:$K$291,Concrete,Schedule!Y$87:Y$291,N$30,Schedule!X$87:X$291,M31,Schedule!$G$87:$G$291,Schedule!$F$11,Schedule!$I$87:$I$291,"I")),(SUMIFS(Schedule!Z$87:Z$291,Schedule!$K$87:$K$291,Concrete,Schedule!Y$87:Y$291,N$30,Schedule!X$87:X$291,M31,Schedule!$G$87:$G$291,Schedule!$F$9,Schedule!$I$87:$I$291,"")+SUMIFS(Schedule!Z$87:Z$291,Schedule!$K$87:$K$291,Concrete,Schedule!Y$87:Y$291,N$30,Schedule!X$87:X$291,M31,Schedule!$G$87:$G$291,Schedule!$F$9,Schedule!$I$87:$I$291,"I"))+(SUMIFS(Schedule!Z$87:Z$291,Schedule!$K$87:$K$291,Concrete,Schedule!Y$87:Y$291,N$30,Schedule!X$87:X$291,M31,Schedule!$G$87:$G$291,Schedule!$F$10,Schedule!$I$87:$I$291,"")+SUMIFS(Schedule!Z$87:Z$291,Schedule!$K$87:$K$291,Concrete,Schedule!Y$87:Y$291,N$30,Schedule!X$87:X$291,M31,Schedule!$G$87:$G$291,Schedule!$F$10,Schedule!$I$87:$I$291,"I"))+(SUMIFS(Schedule!Z$87:Z$291,Schedule!$K$87:$K$291,Concrete,Schedule!Y$87:Y$291,N$30,Schedule!X$87:X$291,M31,Schedule!$G$87:$G$291,Schedule!$F$11,Schedule!$I$87:$I$291,"")+SUMIFS(Schedule!Z$87:Z$291,Schedule!$K$87:$K$291,Concrete,Schedule!Y$87:Y$291,N$30,Schedule!X$87:X$291,M31,Schedule!$G$87:$G$291,Schedule!$F$11,Schedule!$I$87:$I$291,"I"))+(SUMIFS(Schedule!Z$87:Z$291,Schedule!$K$87:$K$291,Concrete,Schedule!Y$87:Y$291,N$30,Schedule!X$87:X$291,M31,Schedule!$G$87:$G$291,Schedule!$F$8,Schedule!$I$87:$I$291,"")+SUMIFS(Schedule!Z$87:Z$291,Schedule!$K$87:$K$291,Concrete,Schedule!Y$87:Y$291,N$30,Schedule!X$87:X$291,M31,Schedule!$G$87:$G$291,Schedule!$F$8,Schedule!$I$87:$I$291,"I"))))</f>
        <v>0</v>
      </c>
      <c r="P31" s="279">
        <v>2</v>
      </c>
      <c r="Q31" s="280"/>
      <c r="R31" s="281">
        <f>IF($C$3="",(SUMIFS(Schedule!AC$87:AC$291,Schedule!$K$87:$K$291,Concrete,Schedule!AB$87:AB$291,Q$30,Schedule!AA$87:AA$291,P31,Schedule!$G$87:$G$291,Schedule!$F$9,Schedule!$I$87:$I$291,"")+SUMIFS(Schedule!AC$87:AC$291,Schedule!$K$87:$K$291,Concrete,Schedule!AB$87:AB$291,Q$30,Schedule!AA$87:AA$291,P31,Schedule!$G$87:$G$291,Schedule!$F$9,Schedule!$I$87:$I$291,"I"))+(SUMIFS(Schedule!AC$87:AC$291,Schedule!$K$87:$K$291,Concrete,Schedule!AB$87:AB$291,Q$30,Schedule!AA$87:AA$291,P31,Schedule!$G$87:$G$291,Schedule!$F$10,Schedule!$I$87:$I$291,"")+SUMIFS(Schedule!AC$87:AC$291,Schedule!$K$87:$K$291,Concrete,Schedule!AB$87:AB$291,Q$30,Schedule!AA$87:AA$291,P31,Schedule!$G$87:$G$291,Schedule!$F$10,Schedule!$I$87:$I$291,"I"))+(SUMIFS(Schedule!AC$87:AC$291,Schedule!$K$87:$K$291,Concrete,Schedule!AB$87:AB$291,Q$30,Schedule!AA$87:AA$291,P31,Schedule!$G$87:$G$291,Schedule!$F$11,Schedule!$I$87:$I$291,"")+SUMIFS(Schedule!AC$87:AC$291,Schedule!$K$87:$K$291,Concrete,Schedule!AB$87:AB$291,Q$30,Schedule!AA$87:AA$291,P31,Schedule!$G$87:$G$291,Schedule!$F$11,Schedule!$I$87:$I$291,"I")),IF($C$3='Sum Res'!$S$5,(SUMIFS(Schedule!AC$87:AC$291,Schedule!$K$87:$K$291,Concrete,Schedule!AB$87:AB$291,Q$30,Schedule!AA$87:AA$291,P31,Schedule!$G$87:$G$291,Schedule!$F$9,Schedule!$I$87:$I$291,"")+SUMIFS(Schedule!AC$87:AC$291,Schedule!$K$87:$K$291,Concrete,Schedule!AB$87:AB$291,Q$30,Schedule!AA$87:AA$291,P31,Schedule!$G$87:$G$291,Schedule!$F$9,Schedule!$I$87:$I$291,"I"))+(SUMIFS(Schedule!AC$87:AC$291,Schedule!$K$87:$K$291,Concrete,Schedule!AB$87:AB$291,Q$30,Schedule!AA$87:AA$291,P31,Schedule!$G$87:$G$291,Schedule!$F$10,Schedule!$I$87:$I$291,"")+SUMIFS(Schedule!AC$87:AC$291,Schedule!$K$87:$K$291,Concrete,Schedule!AB$87:AB$291,Q$30,Schedule!AA$87:AA$291,P31,Schedule!$G$87:$G$291,Schedule!$F$10,Schedule!$I$87:$I$291,"I"))+(SUMIFS(Schedule!AC$87:AC$291,Schedule!$K$87:$K$291,Concrete,Schedule!AB$87:AB$291,Q$30,Schedule!AA$87:AA$291,P31,Schedule!$G$87:$G$291,Schedule!$F$11,Schedule!$I$87:$I$291,"")+SUMIFS(Schedule!AC$87:AC$291,Schedule!$K$87:$K$291,Concrete,Schedule!AB$87:AB$291,Q$30,Schedule!AA$87:AA$291,P31,Schedule!$G$87:$G$291,Schedule!$F$11,Schedule!$I$87:$I$291,"I")),(SUMIFS(Schedule!AC$87:AC$291,Schedule!$K$87:$K$291,Concrete,Schedule!AB$87:AB$291,Q$30,Schedule!AA$87:AA$291,P31,Schedule!$G$87:$G$291,Schedule!$F$9,Schedule!$I$87:$I$291,"")+SUMIFS(Schedule!AC$87:AC$291,Schedule!$K$87:$K$291,Concrete,Schedule!AB$87:AB$291,Q$30,Schedule!AA$87:AA$291,P31,Schedule!$G$87:$G$291,Schedule!$F$9,Schedule!$I$87:$I$291,"I"))+(SUMIFS(Schedule!AC$87:AC$291,Schedule!$K$87:$K$291,Concrete,Schedule!AB$87:AB$291,Q$30,Schedule!AA$87:AA$291,P31,Schedule!$G$87:$G$291,Schedule!$F$10,Schedule!$I$87:$I$291,"")+SUMIFS(Schedule!AC$87:AC$291,Schedule!$K$87:$K$291,Concrete,Schedule!AB$87:AB$291,Q$30,Schedule!AA$87:AA$291,P31,Schedule!$G$87:$G$291,Schedule!$F$10,Schedule!$I$87:$I$291,"I"))+(SUMIFS(Schedule!AC$87:AC$291,Schedule!$K$87:$K$291,Concrete,Schedule!AB$87:AB$291,Q$30,Schedule!AA$87:AA$291,P31,Schedule!$G$87:$G$291,Schedule!$F$11,Schedule!$I$87:$I$291,"")+SUMIFS(Schedule!AC$87:AC$291,Schedule!$K$87:$K$291,Concrete,Schedule!AB$87:AB$291,Q$30,Schedule!AA$87:AA$291,P31,Schedule!$G$87:$G$291,Schedule!$F$11,Schedule!$I$87:$I$291,"I"))+(SUMIFS(Schedule!AC$87:AC$291,Schedule!$K$87:$K$291,Concrete,Schedule!AB$87:AB$291,Q$30,Schedule!AA$87:AA$291,P31,Schedule!$G$87:$G$291,Schedule!$F$8,Schedule!$I$87:$I$291,"")+SUMIFS(Schedule!AC$87:AC$291,Schedule!$K$87:$K$291,Concrete,Schedule!AB$87:AB$291,Q$30,Schedule!AA$87:AA$291,P31,Schedule!$G$87:$G$291,Schedule!$F$8,Schedule!$I$87:$I$291,"I"))))</f>
        <v>0</v>
      </c>
      <c r="S31" s="279">
        <v>2</v>
      </c>
      <c r="T31" s="280"/>
      <c r="U31" s="281">
        <f>IF($C$3="",(SUMIFS(Schedule!AF$87:AF$291,Schedule!$K$87:$K$291,Concrete,Schedule!AE$87:AE$291,T$30,Schedule!AD$87:AD$291,S31,Schedule!$G$87:$G$291,Schedule!$F$9,Schedule!$I$87:$I$291,"")+SUMIFS(Schedule!AF$87:AF$291,Schedule!$K$87:$K$291,Concrete,Schedule!AE$87:AE$291,T$30,Schedule!AD$87:AD$291,S31,Schedule!$G$87:$G$291,Schedule!$F$9,Schedule!$I$87:$I$291,"I"))+(SUMIFS(Schedule!AF$87:AF$291,Schedule!$K$87:$K$291,Concrete,Schedule!AE$87:AE$291,T$30,Schedule!AD$87:AD$291,S31,Schedule!$G$87:$G$291,Schedule!$F$10,Schedule!$I$87:$I$291,"")+SUMIFS(Schedule!AF$87:AF$291,Schedule!$K$87:$K$291,Concrete,Schedule!AE$87:AE$291,T$30,Schedule!AD$87:AD$291,S31,Schedule!$G$87:$G$291,Schedule!$F$10,Schedule!$I$87:$I$291,"I"))+(SUMIFS(Schedule!AF$87:AF$291,Schedule!$K$87:$K$291,Concrete,Schedule!AE$87:AE$291,T$30,Schedule!AD$87:AD$291,S31,Schedule!$G$87:$G$291,Schedule!$F$11,Schedule!$I$87:$I$291,"")+SUMIFS(Schedule!AF$87:AF$291,Schedule!$K$87:$K$291,Concrete,Schedule!AE$87:AE$291,T$30,Schedule!AD$87:AD$291,S31,Schedule!$G$87:$G$291,Schedule!$F$11,Schedule!$I$87:$I$291,"I")),IF($C$3='Sum Res'!$S$5,(SUMIFS(Schedule!AF$87:AF$291,Schedule!$K$87:$K$291,Concrete,Schedule!AE$87:AE$291,T$30,Schedule!AD$87:AD$291,S31,Schedule!$G$87:$G$291,Schedule!$F$9,Schedule!$I$87:$I$291,"")+SUMIFS(Schedule!AF$87:AF$291,Schedule!$K$87:$K$291,Concrete,Schedule!AE$87:AE$291,T$30,Schedule!AD$87:AD$291,S31,Schedule!$G$87:$G$291,Schedule!$F$9,Schedule!$I$87:$I$291,"I"))+(SUMIFS(Schedule!AF$87:AF$291,Schedule!$K$87:$K$291,Concrete,Schedule!AE$87:AE$291,T$30,Schedule!AD$87:AD$291,S31,Schedule!$G$87:$G$291,Schedule!$F$10,Schedule!$I$87:$I$291,"")+SUMIFS(Schedule!AF$87:AF$291,Schedule!$K$87:$K$291,Concrete,Schedule!AE$87:AE$291,T$30,Schedule!AD$87:AD$291,S31,Schedule!$G$87:$G$291,Schedule!$F$10,Schedule!$I$87:$I$291,"I"))+(SUMIFS(Schedule!AF$87:AF$291,Schedule!$K$87:$K$291,Concrete,Schedule!AE$87:AE$291,T$30,Schedule!AD$87:AD$291,S31,Schedule!$G$87:$G$291,Schedule!$F$11,Schedule!$I$87:$I$291,"")+SUMIFS(Schedule!AF$87:AF$291,Schedule!$K$87:$K$291,Concrete,Schedule!AE$87:AE$291,T$30,Schedule!AD$87:AD$291,S31,Schedule!$G$87:$G$291,Schedule!$F$11,Schedule!$I$87:$I$291,"I")),(SUMIFS(Schedule!AF$87:AF$291,Schedule!$K$87:$K$291,Concrete,Schedule!AE$87:AE$291,T$30,Schedule!AD$87:AD$291,S31,Schedule!$G$87:$G$291,Schedule!$F$9,Schedule!$I$87:$I$291,"")+SUMIFS(Schedule!AF$87:AF$291,Schedule!$K$87:$K$291,Concrete,Schedule!AE$87:AE$291,T$30,Schedule!AD$87:AD$291,S31,Schedule!$G$87:$G$291,Schedule!$F$9,Schedule!$I$87:$I$291,"I"))+(SUMIFS(Schedule!AF$87:AF$291,Schedule!$K$87:$K$291,Concrete,Schedule!AE$87:AE$291,T$30,Schedule!AD$87:AD$291,S31,Schedule!$G$87:$G$291,Schedule!$F$10,Schedule!$I$87:$I$291,"")+SUMIFS(Schedule!AF$87:AF$291,Schedule!$K$87:$K$291,Concrete,Schedule!AE$87:AE$291,T$30,Schedule!AD$87:AD$291,S31,Schedule!$G$87:$G$291,Schedule!$F$10,Schedule!$I$87:$I$291,"I"))+(SUMIFS(Schedule!AF$87:AF$291,Schedule!$K$87:$K$291,Concrete,Schedule!AE$87:AE$291,T$30,Schedule!AD$87:AD$291,S31,Schedule!$G$87:$G$291,Schedule!$F$11,Schedule!$I$87:$I$291,"")+SUMIFS(Schedule!AF$87:AF$291,Schedule!$K$87:$K$291,Concrete,Schedule!AE$87:AE$291,T$30,Schedule!AD$87:AD$291,S31,Schedule!$G$87:$G$291,Schedule!$F$11,Schedule!$I$87:$I$291,"I"))+(SUMIFS(Schedule!AF$87:AF$291,Schedule!$K$87:$K$291,Concrete,Schedule!AE$87:AE$291,T$30,Schedule!AD$87:AD$291,S31,Schedule!$G$87:$G$291,Schedule!$F$8,Schedule!$I$87:$I$291,"")+SUMIFS(Schedule!AF$87:AF$291,Schedule!$K$87:$K$291,Concrete,Schedule!AE$87:AE$291,T$30,Schedule!AD$87:AD$291,S31,Schedule!$G$87:$G$291,Schedule!$F$8,Schedule!$I$87:$I$291,"I"))))</f>
        <v>0</v>
      </c>
      <c r="V31" s="279">
        <v>2</v>
      </c>
      <c r="W31" s="280"/>
      <c r="X31" s="281">
        <f>IF($C$3="",(SUMIFS(Schedule!AI$87:AI$291,Schedule!$K$87:$K$291,Concrete,Schedule!AH$87:AH$291,W$30,Schedule!AG$87:AG$291,V31,Schedule!$G$87:$G$291,Schedule!$F$9,Schedule!$I$87:$I$291,"")+SUMIFS(Schedule!AI$87:AI$291,Schedule!$K$87:$K$291,Concrete,Schedule!AH$87:AH$291,W$30,Schedule!AG$87:AG$291,V31,Schedule!$G$87:$G$291,Schedule!$F$9,Schedule!$I$87:$I$291,"I"))+(SUMIFS(Schedule!AI$87:AI$291,Schedule!$K$87:$K$291,Concrete,Schedule!AH$87:AH$291,W$30,Schedule!AG$87:AG$291,V31,Schedule!$G$87:$G$291,Schedule!$F$10,Schedule!$I$87:$I$291,"")+SUMIFS(Schedule!AI$87:AI$291,Schedule!$K$87:$K$291,Concrete,Schedule!AH$87:AH$291,W$30,Schedule!AG$87:AG$291,V31,Schedule!$G$87:$G$291,Schedule!$F$10,Schedule!$I$87:$I$291,"I"))+(SUMIFS(Schedule!AI$87:AI$291,Schedule!$K$87:$K$291,Concrete,Schedule!AH$87:AH$291,W$30,Schedule!AG$87:AG$291,V31,Schedule!$G$87:$G$291,Schedule!$F$11,Schedule!$I$87:$I$291,"")+SUMIFS(Schedule!AI$87:AI$291,Schedule!$K$87:$K$291,Concrete,Schedule!AH$87:AH$291,W$30,Schedule!AG$87:AG$291,V31,Schedule!$G$87:$G$291,Schedule!$F$11,Schedule!$I$87:$I$291,"I")),IF($C$3='Sum Res'!$S$5,(SUMIFS(Schedule!AI$87:AI$291,Schedule!$K$87:$K$291,Concrete,Schedule!AH$87:AH$291,W$30,Schedule!AG$87:AG$291,V31,Schedule!$G$87:$G$291,Schedule!$F$9,Schedule!$I$87:$I$291,"")+SUMIFS(Schedule!AI$87:AI$291,Schedule!$K$87:$K$291,Concrete,Schedule!AH$87:AH$291,W$30,Schedule!AG$87:AG$291,V31,Schedule!$G$87:$G$291,Schedule!$F$9,Schedule!$I$87:$I$291,"I"))+(SUMIFS(Schedule!AI$87:AI$291,Schedule!$K$87:$K$291,Concrete,Schedule!AH$87:AH$291,W$30,Schedule!AG$87:AG$291,V31,Schedule!$G$87:$G$291,Schedule!$F$10,Schedule!$I$87:$I$291,"")+SUMIFS(Schedule!AI$87:AI$291,Schedule!$K$87:$K$291,Concrete,Schedule!AH$87:AH$291,W$30,Schedule!AG$87:AG$291,V31,Schedule!$G$87:$G$291,Schedule!$F$10,Schedule!$I$87:$I$291,"I"))+(SUMIFS(Schedule!AI$87:AI$291,Schedule!$K$87:$K$291,Concrete,Schedule!AH$87:AH$291,W$30,Schedule!AG$87:AG$291,V31,Schedule!$G$87:$G$291,Schedule!$F$11,Schedule!$I$87:$I$291,"")+SUMIFS(Schedule!AI$87:AI$291,Schedule!$K$87:$K$291,Concrete,Schedule!AH$87:AH$291,W$30,Schedule!AG$87:AG$291,V31,Schedule!$G$87:$G$291,Schedule!$F$11,Schedule!$I$87:$I$291,"I")),(SUMIFS(Schedule!AI$87:AI$291,Schedule!$K$87:$K$291,Concrete,Schedule!AH$87:AH$291,W$30,Schedule!AG$87:AG$291,V31,Schedule!$G$87:$G$291,Schedule!$F$9,Schedule!$I$87:$I$291,"")+SUMIFS(Schedule!AI$87:AI$291,Schedule!$K$87:$K$291,Concrete,Schedule!AH$87:AH$291,W$30,Schedule!AG$87:AG$291,V31,Schedule!$G$87:$G$291,Schedule!$F$9,Schedule!$I$87:$I$291,"I"))+(SUMIFS(Schedule!AI$87:AI$291,Schedule!$K$87:$K$291,Concrete,Schedule!AH$87:AH$291,W$30,Schedule!AG$87:AG$291,V31,Schedule!$G$87:$G$291,Schedule!$F$10,Schedule!$I$87:$I$291,"")+SUMIFS(Schedule!AI$87:AI$291,Schedule!$K$87:$K$291,Concrete,Schedule!AH$87:AH$291,W$30,Schedule!AG$87:AG$291,V31,Schedule!$G$87:$G$291,Schedule!$F$10,Schedule!$I$87:$I$291,"I"))+(SUMIFS(Schedule!AI$87:AI$291,Schedule!$K$87:$K$291,Concrete,Schedule!AH$87:AH$291,W$30,Schedule!AG$87:AG$291,V31,Schedule!$G$87:$G$291,Schedule!$F$11,Schedule!$I$87:$I$291,"")+SUMIFS(Schedule!AI$87:AI$291,Schedule!$K$87:$K$291,Concrete,Schedule!AH$87:AH$291,W$30,Schedule!AG$87:AG$291,V31,Schedule!$G$87:$G$291,Schedule!$F$11,Schedule!$I$87:$I$291,"I"))+(SUMIFS(Schedule!AI$87:AI$291,Schedule!$K$87:$K$291,Concrete,Schedule!AH$87:AH$291,W$30,Schedule!AG$87:AG$291,V31,Schedule!$G$87:$G$291,Schedule!$F$8,Schedule!$I$87:$I$291,"")+SUMIFS(Schedule!AI$87:AI$291,Schedule!$K$87:$K$291,Concrete,Schedule!AH$87:AH$291,W$30,Schedule!AG$87:AG$291,V31,Schedule!$G$87:$G$291,Schedule!$F$8,Schedule!$I$87:$I$291,"I"))))</f>
        <v>0</v>
      </c>
      <c r="Y31" s="279">
        <v>2</v>
      </c>
      <c r="Z31" s="280"/>
      <c r="AA31" s="281">
        <f>IF($C$3="",(SUMIFS(Schedule!AL$87:AL$291,Schedule!$K$87:$K$291,Concrete,Schedule!AK$87:AK$291,Z$30,Schedule!AJ$87:AJ$291,Y31,Schedule!$G$87:$G$291,Schedule!$F$9,Schedule!$I$87:$I$291,"")+SUMIFS(Schedule!AL$87:AL$291,Schedule!$K$87:$K$291,Concrete,Schedule!AK$87:AK$291,Z$30,Schedule!AJ$87:AJ$291,Y31,Schedule!$G$87:$G$291,Schedule!$F$9,Schedule!$I$87:$I$291,"I"))+(SUMIFS(Schedule!AL$87:AL$291,Schedule!$K$87:$K$291,Concrete,Schedule!AK$87:AK$291,Z$30,Schedule!AJ$87:AJ$291,Y31,Schedule!$G$87:$G$291,Schedule!$F$10,Schedule!$I$87:$I$291,"")+SUMIFS(Schedule!AL$87:AL$291,Schedule!$K$87:$K$291,Concrete,Schedule!AK$87:AK$291,Z$30,Schedule!AJ$87:AJ$291,Y31,Schedule!$G$87:$G$291,Schedule!$F$10,Schedule!$I$87:$I$291,"I"))+(SUMIFS(Schedule!AL$87:AL$291,Schedule!$K$87:$K$291,Concrete,Schedule!AK$87:AK$291,Z$30,Schedule!AJ$87:AJ$291,Y31,Schedule!$G$87:$G$291,Schedule!$F$11,Schedule!$I$87:$I$291,"")+SUMIFS(Schedule!AL$87:AL$291,Schedule!$K$87:$K$291,Concrete,Schedule!AK$87:AK$291,Z$30,Schedule!AJ$87:AJ$291,Y31,Schedule!$G$87:$G$291,Schedule!$F$11,Schedule!$I$87:$I$291,"I")),IF($C$3='Sum Res'!$S$5,(SUMIFS(Schedule!AL$87:AL$291,Schedule!$K$87:$K$291,Concrete,Schedule!AK$87:AK$291,Z$30,Schedule!AJ$87:AJ$291,Y31,Schedule!$G$87:$G$291,Schedule!$F$9,Schedule!$I$87:$I$291,"")+SUMIFS(Schedule!AL$87:AL$291,Schedule!$K$87:$K$291,Concrete,Schedule!AK$87:AK$291,Z$30,Schedule!AJ$87:AJ$291,Y31,Schedule!$G$87:$G$291,Schedule!$F$9,Schedule!$I$87:$I$291,"I"))+(SUMIFS(Schedule!AL$87:AL$291,Schedule!$K$87:$K$291,Concrete,Schedule!AK$87:AK$291,Z$30,Schedule!AJ$87:AJ$291,Y31,Schedule!$G$87:$G$291,Schedule!$F$10,Schedule!$I$87:$I$291,"")+SUMIFS(Schedule!AL$87:AL$291,Schedule!$K$87:$K$291,Concrete,Schedule!AK$87:AK$291,Z$30,Schedule!AJ$87:AJ$291,Y31,Schedule!$G$87:$G$291,Schedule!$F$10,Schedule!$I$87:$I$291,"I"))+(SUMIFS(Schedule!AL$87:AL$291,Schedule!$K$87:$K$291,Concrete,Schedule!AK$87:AK$291,Z$30,Schedule!AJ$87:AJ$291,Y31,Schedule!$G$87:$G$291,Schedule!$F$11,Schedule!$I$87:$I$291,"")+SUMIFS(Schedule!AL$87:AL$291,Schedule!$K$87:$K$291,Concrete,Schedule!AK$87:AK$291,Z$30,Schedule!AJ$87:AJ$291,Y31,Schedule!$G$87:$G$291,Schedule!$F$11,Schedule!$I$87:$I$291,"I")),(SUMIFS(Schedule!AL$87:AL$291,Schedule!$K$87:$K$291,Concrete,Schedule!AK$87:AK$291,Z$30,Schedule!AJ$87:AJ$291,Y31,Schedule!$G$87:$G$291,Schedule!$F$9,Schedule!$I$87:$I$291,"")+SUMIFS(Schedule!AL$87:AL$291,Schedule!$K$87:$K$291,Concrete,Schedule!AK$87:AK$291,Z$30,Schedule!AJ$87:AJ$291,Y31,Schedule!$G$87:$G$291,Schedule!$F$9,Schedule!$I$87:$I$291,"I"))+(SUMIFS(Schedule!AL$87:AL$291,Schedule!$K$87:$K$291,Concrete,Schedule!AK$87:AK$291,Z$30,Schedule!AJ$87:AJ$291,Y31,Schedule!$G$87:$G$291,Schedule!$F$10,Schedule!$I$87:$I$291,"")+SUMIFS(Schedule!AL$87:AL$291,Schedule!$K$87:$K$291,Concrete,Schedule!AK$87:AK$291,Z$30,Schedule!AJ$87:AJ$291,Y31,Schedule!$G$87:$G$291,Schedule!$F$10,Schedule!$I$87:$I$291,"I"))+(SUMIFS(Schedule!AL$87:AL$291,Schedule!$K$87:$K$291,Concrete,Schedule!AK$87:AK$291,Z$30,Schedule!AJ$87:AJ$291,Y31,Schedule!$G$87:$G$291,Schedule!$F$11,Schedule!$I$87:$I$291,"")+SUMIFS(Schedule!AL$87:AL$291,Schedule!$K$87:$K$291,Concrete,Schedule!AK$87:AK$291,Z$30,Schedule!AJ$87:AJ$291,Y31,Schedule!$G$87:$G$291,Schedule!$F$11,Schedule!$I$87:$I$291,"I"))+(SUMIFS(Schedule!AL$87:AL$291,Schedule!$K$87:$K$291,Concrete,Schedule!AK$87:AK$291,Z$30,Schedule!AJ$87:AJ$291,Y31,Schedule!$G$87:$G$291,Schedule!$F$8,Schedule!$I$87:$I$291,"")+SUMIFS(Schedule!AL$87:AL$291,Schedule!$K$87:$K$291,Concrete,Schedule!AK$87:AK$291,Z$30,Schedule!AJ$87:AJ$291,Y31,Schedule!$G$87:$G$291,Schedule!$F$8,Schedule!$I$87:$I$291,"I"))))</f>
        <v>0</v>
      </c>
      <c r="AB31" s="279">
        <v>2</v>
      </c>
      <c r="AC31" s="280"/>
      <c r="AD31" s="281">
        <f>IF($C$3="",(SUMIFS(Schedule!AO$87:AO$291,Schedule!$K$87:$K$291,Concrete,Schedule!AN$87:AN$291,AC$30,Schedule!AM$87:AM$291,AB31,Schedule!$G$87:$G$291,Schedule!$F$9,Schedule!$I$87:$I$291,"")+SUMIFS(Schedule!AO$87:AO$291,Schedule!$K$87:$K$291,Concrete,Schedule!AN$87:AN$291,AC$30,Schedule!AM$87:AM$291,AB31,Schedule!$G$87:$G$291,Schedule!$F$9,Schedule!$I$87:$I$291,"I"))+(SUMIFS(Schedule!AO$87:AO$291,Schedule!$K$87:$K$291,Concrete,Schedule!AN$87:AN$291,AC$30,Schedule!AM$87:AM$291,AB31,Schedule!$G$87:$G$291,Schedule!$F$10,Schedule!$I$87:$I$291,"")+SUMIFS(Schedule!AO$87:AO$291,Schedule!$K$87:$K$291,Concrete,Schedule!AN$87:AN$291,AC$30,Schedule!AM$87:AM$291,AB31,Schedule!$G$87:$G$291,Schedule!$F$10,Schedule!$I$87:$I$291,"I"))+(SUMIFS(Schedule!AO$87:AO$291,Schedule!$K$87:$K$291,Concrete,Schedule!AN$87:AN$291,AC$30,Schedule!AM$87:AM$291,AB31,Schedule!$G$87:$G$291,Schedule!$F$11,Schedule!$I$87:$I$291,"")+SUMIFS(Schedule!AO$87:AO$291,Schedule!$K$87:$K$291,Concrete,Schedule!AN$87:AN$291,AC$30,Schedule!AM$87:AM$291,AB31,Schedule!$G$87:$G$291,Schedule!$F$11,Schedule!$I$87:$I$291,"I")),IF($C$3='Sum Res'!$S$5,(SUMIFS(Schedule!AO$87:AO$291,Schedule!$K$87:$K$291,Concrete,Schedule!AN$87:AN$291,AC$30,Schedule!AM$87:AM$291,AB31,Schedule!$G$87:$G$291,Schedule!$F$9,Schedule!$I$87:$I$291,"")+SUMIFS(Schedule!AO$87:AO$291,Schedule!$K$87:$K$291,Concrete,Schedule!AN$87:AN$291,AC$30,Schedule!AM$87:AM$291,AB31,Schedule!$G$87:$G$291,Schedule!$F$9,Schedule!$I$87:$I$291,"I"))+(SUMIFS(Schedule!AO$87:AO$291,Schedule!$K$87:$K$291,Concrete,Schedule!AN$87:AN$291,AC$30,Schedule!AM$87:AM$291,AB31,Schedule!$G$87:$G$291,Schedule!$F$10,Schedule!$I$87:$I$291,"")+SUMIFS(Schedule!AO$87:AO$291,Schedule!$K$87:$K$291,Concrete,Schedule!AN$87:AN$291,AC$30,Schedule!AM$87:AM$291,AB31,Schedule!$G$87:$G$291,Schedule!$F$10,Schedule!$I$87:$I$291,"I"))+(SUMIFS(Schedule!AO$87:AO$291,Schedule!$K$87:$K$291,Concrete,Schedule!AN$87:AN$291,AC$30,Schedule!AM$87:AM$291,AB31,Schedule!$G$87:$G$291,Schedule!$F$11,Schedule!$I$87:$I$291,"")+SUMIFS(Schedule!AO$87:AO$291,Schedule!$K$87:$K$291,Concrete,Schedule!AN$87:AN$291,AC$30,Schedule!AM$87:AM$291,AB31,Schedule!$G$87:$G$291,Schedule!$F$11,Schedule!$I$87:$I$291,"I")),(SUMIFS(Schedule!AO$87:AO$291,Schedule!$K$87:$K$291,Concrete,Schedule!AN$87:AN$291,AC$30,Schedule!AM$87:AM$291,AB31,Schedule!$G$87:$G$291,Schedule!$F$9,Schedule!$I$87:$I$291,"")+SUMIFS(Schedule!AO$87:AO$291,Schedule!$K$87:$K$291,Concrete,Schedule!AN$87:AN$291,AC$30,Schedule!AM$87:AM$291,AB31,Schedule!$G$87:$G$291,Schedule!$F$9,Schedule!$I$87:$I$291,"I"))+(SUMIFS(Schedule!AO$87:AO$291,Schedule!$K$87:$K$291,Concrete,Schedule!AN$87:AN$291,AC$30,Schedule!AM$87:AM$291,AB31,Schedule!$G$87:$G$291,Schedule!$F$10,Schedule!$I$87:$I$291,"")+SUMIFS(Schedule!AO$87:AO$291,Schedule!$K$87:$K$291,Concrete,Schedule!AN$87:AN$291,AC$30,Schedule!AM$87:AM$291,AB31,Schedule!$G$87:$G$291,Schedule!$F$10,Schedule!$I$87:$I$291,"I"))+(SUMIFS(Schedule!AO$87:AO$291,Schedule!$K$87:$K$291,Concrete,Schedule!AN$87:AN$291,AC$30,Schedule!AM$87:AM$291,AB31,Schedule!$G$87:$G$291,Schedule!$F$11,Schedule!$I$87:$I$291,"")+SUMIFS(Schedule!AO$87:AO$291,Schedule!$K$87:$K$291,Concrete,Schedule!AN$87:AN$291,AC$30,Schedule!AM$87:AM$291,AB31,Schedule!$G$87:$G$291,Schedule!$F$11,Schedule!$I$87:$I$291,"I"))+(SUMIFS(Schedule!AO$87:AO$291,Schedule!$K$87:$K$291,Concrete,Schedule!AN$87:AN$291,AC$30,Schedule!AM$87:AM$291,AB31,Schedule!$G$87:$G$291,Schedule!$F$8,Schedule!$I$87:$I$291,"")+SUMIFS(Schedule!AO$87:AO$291,Schedule!$K$87:$K$291,Concrete,Schedule!AN$87:AN$291,AC$30,Schedule!AM$87:AM$291,AB31,Schedule!$G$87:$G$291,Schedule!$F$8,Schedule!$I$87:$I$291,"I"))))</f>
        <v>0</v>
      </c>
      <c r="AE31" s="282">
        <f t="shared" si="6"/>
        <v>0</v>
      </c>
      <c r="AF31" s="283">
        <f>AE31/48</f>
        <v>0</v>
      </c>
    </row>
    <row r="32" spans="2:32" ht="15" x14ac:dyDescent="0.2">
      <c r="B32" s="580"/>
      <c r="C32" s="561"/>
      <c r="D32" s="284">
        <v>3</v>
      </c>
      <c r="E32" s="285"/>
      <c r="F32" s="286">
        <f>IF($C$3="",(SUMIFS(Schedule!Q$87:Q$291,Schedule!$K$87:$K$291,Concrete,Schedule!P$87:P$291,E$30,Schedule!O$87:O$291,D32,Schedule!$G$87:$G$291,Schedule!$F$9,Schedule!$I$87:$I$291,"")+SUMIFS(Schedule!Q$87:Q$291,Schedule!$K$87:$K$291,Concrete,Schedule!P$87:P$291,E$30,Schedule!O$87:O$291,D32,Schedule!$G$87:$G$291,Schedule!$F$9,Schedule!$I$87:$I$291,"I"))+(SUMIFS(Schedule!Q$87:Q$291,Schedule!$K$87:$K$291,Concrete,Schedule!P$87:P$291,E$30,Schedule!O$87:O$291,D32,Schedule!$G$87:$G$291,Schedule!$F$10,Schedule!$I$87:$I$291,"")+SUMIFS(Schedule!Q$87:Q$291,Schedule!$K$87:$K$291,Concrete,Schedule!P$87:P$291,E$30,Schedule!O$87:O$291,D32,Schedule!$G$87:$G$291,Schedule!$F$10,Schedule!$I$87:$I$291,"I"))+(SUMIFS(Schedule!Q$87:Q$291,Schedule!$K$87:$K$291,Concrete,Schedule!P$87:P$291,E$30,Schedule!O$87:O$291,D32,Schedule!$G$87:$G$291,Schedule!$F$11,Schedule!$I$87:$I$291,"")+SUMIFS(Schedule!Q$87:Q$291,Schedule!$K$87:$K$291,Concrete,Schedule!P$87:P$291,E$30,Schedule!O$87:O$291,D32,Schedule!$G$87:$G$291,Schedule!$F$11,Schedule!$I$87:$I$291,"I")),IF($C$3='Sum Res'!$S$5,(SUMIFS(Schedule!Q$87:Q$291,Schedule!$K$87:$K$291,Concrete,Schedule!P$87:P$291,E$30,Schedule!O$87:O$291,D32,Schedule!$G$87:$G$291,Schedule!$F$9,Schedule!$I$87:$I$291,"")+SUMIFS(Schedule!Q$87:Q$291,Schedule!$K$87:$K$291,Concrete,Schedule!P$87:P$291,E$30,Schedule!O$87:O$291,D32,Schedule!$G$87:$G$291,Schedule!$F$9,Schedule!$I$87:$I$291,"I"))+(SUMIFS(Schedule!Q$87:Q$291,Schedule!$K$87:$K$291,Concrete,Schedule!P$87:P$291,E$30,Schedule!O$87:O$291,D32,Schedule!$G$87:$G$291,Schedule!$F$10,Schedule!$I$87:$I$291,"")+SUMIFS(Schedule!Q$87:Q$291,Schedule!$K$87:$K$291,Concrete,Schedule!P$87:P$291,E$30,Schedule!O$87:O$291,D32,Schedule!$G$87:$G$291,Schedule!$F$10,Schedule!$I$87:$I$291,"I"))+(SUMIFS(Schedule!Q$87:Q$291,Schedule!$K$87:$K$291,Concrete,Schedule!P$87:P$291,E$30,Schedule!O$87:O$291,D32,Schedule!$G$87:$G$291,Schedule!$F$11,Schedule!$I$87:$I$291,"")+SUMIFS(Schedule!Q$87:Q$291,Schedule!$K$87:$K$291,Concrete,Schedule!P$87:P$291,E$30,Schedule!O$87:O$291,D32,Schedule!$G$87:$G$291,Schedule!$F$11,Schedule!$I$87:$I$291,"I")),(SUMIFS(Schedule!Q$87:Q$291,Schedule!$K$87:$K$291,Concrete,Schedule!P$87:P$291,E$30,Schedule!O$87:O$291,D32,Schedule!$G$87:$G$291,Schedule!$F$9,Schedule!$I$87:$I$291,"")+SUMIFS(Schedule!Q$87:Q$291,Schedule!$K$87:$K$291,Concrete,Schedule!P$87:P$291,E$30,Schedule!O$87:O$291,D32,Schedule!$G$87:$G$291,Schedule!$F$9,Schedule!$I$87:$I$291,"I"))+(SUMIFS(Schedule!Q$87:Q$291,Schedule!$K$87:$K$291,Concrete,Schedule!P$87:P$291,E$30,Schedule!O$87:O$291,D32,Schedule!$G$87:$G$291,Schedule!$F$10,Schedule!$I$87:$I$291,"")+SUMIFS(Schedule!Q$87:Q$291,Schedule!$K$87:$K$291,Concrete,Schedule!P$87:P$291,E$30,Schedule!O$87:O$291,D32,Schedule!$G$87:$G$291,Schedule!$F$10,Schedule!$I$87:$I$291,"I"))+(SUMIFS(Schedule!Q$87:Q$291,Schedule!$K$87:$K$291,Concrete,Schedule!P$87:P$291,E$30,Schedule!O$87:O$291,D32,Schedule!$G$87:$G$291,Schedule!$F$11,Schedule!$I$87:$I$291,"")+SUMIFS(Schedule!Q$87:Q$291,Schedule!$K$87:$K$291,Concrete,Schedule!P$87:P$291,E$30,Schedule!O$87:O$291,D32,Schedule!$G$87:$G$291,Schedule!$F$11,Schedule!$I$87:$I$291,"I"))+(SUMIFS(Schedule!Q$87:Q$291,Schedule!$K$87:$K$291,Concrete,Schedule!P$87:P$291,E$30,Schedule!O$87:O$291,D32,Schedule!$G$87:$G$291,Schedule!$F$8,Schedule!$I$87:$I$291,"")+SUMIFS(Schedule!Q$87:Q$291,Schedule!$K$87:$K$291,Concrete,Schedule!P$87:P$291,E$30,Schedule!O$87:O$291,D32,Schedule!$G$87:$G$291,Schedule!$F$8,Schedule!$I$87:$I$291,"I"))))</f>
        <v>0</v>
      </c>
      <c r="G32" s="284">
        <v>3</v>
      </c>
      <c r="H32" s="285"/>
      <c r="I32" s="286">
        <f>IF($C$3="",(SUMIFS(Schedule!T$87:T$291,Schedule!$K$87:$K$291,Concrete,Schedule!S$87:S$291,H$30,Schedule!R$87:R$291,G32,Schedule!$G$87:$G$291,Schedule!$F$9,Schedule!$I$87:$I$291,"")+SUMIFS(Schedule!T$87:T$291,Schedule!$K$87:$K$291,Concrete,Schedule!S$87:S$291,H$30,Schedule!R$87:R$291,G32,Schedule!$G$87:$G$291,Schedule!$F$9,Schedule!$I$87:$I$291,"I"))+(SUMIFS(Schedule!T$87:T$291,Schedule!$K$87:$K$291,Concrete,Schedule!S$87:S$291,H$30,Schedule!R$87:R$291,G32,Schedule!$G$87:$G$291,Schedule!$F$10,Schedule!$I$87:$I$291,"")+SUMIFS(Schedule!T$87:T$291,Schedule!$K$87:$K$291,Concrete,Schedule!S$87:S$291,H$30,Schedule!R$87:R$291,G32,Schedule!$G$87:$G$291,Schedule!$F$10,Schedule!$I$87:$I$291,"I"))+(SUMIFS(Schedule!T$87:T$291,Schedule!$K$87:$K$291,Concrete,Schedule!S$87:S$291,H$30,Schedule!R$87:R$291,G32,Schedule!$G$87:$G$291,Schedule!$F$11,Schedule!$I$87:$I$291,"")+SUMIFS(Schedule!T$87:T$291,Schedule!$K$87:$K$291,Concrete,Schedule!S$87:S$291,H$30,Schedule!R$87:R$291,G32,Schedule!$G$87:$G$291,Schedule!$F$11,Schedule!$I$87:$I$291,"I")),IF($C$3='Sum Res'!$S$5,(SUMIFS(Schedule!T$87:T$291,Schedule!$K$87:$K$291,Concrete,Schedule!S$87:S$291,H$30,Schedule!R$87:R$291,G32,Schedule!$G$87:$G$291,Schedule!$F$9,Schedule!$I$87:$I$291,"")+SUMIFS(Schedule!T$87:T$291,Schedule!$K$87:$K$291,Concrete,Schedule!S$87:S$291,H$30,Schedule!R$87:R$291,G32,Schedule!$G$87:$G$291,Schedule!$F$9,Schedule!$I$87:$I$291,"I"))+(SUMIFS(Schedule!T$87:T$291,Schedule!$K$87:$K$291,Concrete,Schedule!S$87:S$291,H$30,Schedule!R$87:R$291,G32,Schedule!$G$87:$G$291,Schedule!$F$10,Schedule!$I$87:$I$291,"")+SUMIFS(Schedule!T$87:T$291,Schedule!$K$87:$K$291,Concrete,Schedule!S$87:S$291,H$30,Schedule!R$87:R$291,G32,Schedule!$G$87:$G$291,Schedule!$F$10,Schedule!$I$87:$I$291,"I"))+(SUMIFS(Schedule!T$87:T$291,Schedule!$K$87:$K$291,Concrete,Schedule!S$87:S$291,H$30,Schedule!R$87:R$291,G32,Schedule!$G$87:$G$291,Schedule!$F$11,Schedule!$I$87:$I$291,"")+SUMIFS(Schedule!T$87:T$291,Schedule!$K$87:$K$291,Concrete,Schedule!S$87:S$291,H$30,Schedule!R$87:R$291,G32,Schedule!$G$87:$G$291,Schedule!$F$11,Schedule!$I$87:$I$291,"I")),(SUMIFS(Schedule!T$87:T$291,Schedule!$K$87:$K$291,Concrete,Schedule!S$87:S$291,H$30,Schedule!R$87:R$291,G32,Schedule!$G$87:$G$291,Schedule!$F$9,Schedule!$I$87:$I$291,"")+SUMIFS(Schedule!T$87:T$291,Schedule!$K$87:$K$291,Concrete,Schedule!S$87:S$291,H$30,Schedule!R$87:R$291,G32,Schedule!$G$87:$G$291,Schedule!$F$9,Schedule!$I$87:$I$291,"I"))+(SUMIFS(Schedule!T$87:T$291,Schedule!$K$87:$K$291,Concrete,Schedule!S$87:S$291,H$30,Schedule!R$87:R$291,G32,Schedule!$G$87:$G$291,Schedule!$F$10,Schedule!$I$87:$I$291,"")+SUMIFS(Schedule!T$87:T$291,Schedule!$K$87:$K$291,Concrete,Schedule!S$87:S$291,H$30,Schedule!R$87:R$291,G32,Schedule!$G$87:$G$291,Schedule!$F$10,Schedule!$I$87:$I$291,"I"))+(SUMIFS(Schedule!T$87:T$291,Schedule!$K$87:$K$291,Concrete,Schedule!S$87:S$291,H$30,Schedule!R$87:R$291,G32,Schedule!$G$87:$G$291,Schedule!$F$11,Schedule!$I$87:$I$291,"")+SUMIFS(Schedule!T$87:T$291,Schedule!$K$87:$K$291,Concrete,Schedule!S$87:S$291,H$30,Schedule!R$87:R$291,G32,Schedule!$G$87:$G$291,Schedule!$F$11,Schedule!$I$87:$I$291,"I"))+(SUMIFS(Schedule!T$87:T$291,Schedule!$K$87:$K$291,Concrete,Schedule!S$87:S$291,H$30,Schedule!R$87:R$291,G32,Schedule!$G$87:$G$291,Schedule!$F$8,Schedule!$I$87:$I$291,"")+SUMIFS(Schedule!T$87:T$291,Schedule!$K$87:$K$291,Concrete,Schedule!S$87:S$291,H$30,Schedule!R$87:R$291,G32,Schedule!$G$87:$G$291,Schedule!$F$8,Schedule!$I$87:$I$291,"I"))))</f>
        <v>0</v>
      </c>
      <c r="J32" s="284">
        <v>3</v>
      </c>
      <c r="K32" s="285"/>
      <c r="L32" s="286">
        <f>IF($C$3="",(SUMIFS(Schedule!W$87:W$291,Schedule!$K$87:$K$291,Concrete,Schedule!V$87:V$291,K$30,Schedule!U$87:U$291,J32,Schedule!$G$87:$G$291,Schedule!$F$9,Schedule!$I$87:$I$291,"")+SUMIFS(Schedule!W$87:W$291,Schedule!$K$87:$K$291,Concrete,Schedule!V$87:V$291,K$30,Schedule!U$87:U$291,J32,Schedule!$G$87:$G$291,Schedule!$F$9,Schedule!$I$87:$I$291,"I"))+(SUMIFS(Schedule!W$87:W$291,Schedule!$K$87:$K$291,Concrete,Schedule!V$87:V$291,K$30,Schedule!U$87:U$291,J32,Schedule!$G$87:$G$291,Schedule!$F$10,Schedule!$I$87:$I$291,"")+SUMIFS(Schedule!W$87:W$291,Schedule!$K$87:$K$291,Concrete,Schedule!V$87:V$291,K$30,Schedule!U$87:U$291,J32,Schedule!$G$87:$G$291,Schedule!$F$10,Schedule!$I$87:$I$291,"I"))+(SUMIFS(Schedule!W$87:W$291,Schedule!$K$87:$K$291,Concrete,Schedule!V$87:V$291,K$30,Schedule!U$87:U$291,J32,Schedule!$G$87:$G$291,Schedule!$F$11,Schedule!$I$87:$I$291,"")+SUMIFS(Schedule!W$87:W$291,Schedule!$K$87:$K$291,Concrete,Schedule!V$87:V$291,K$30,Schedule!U$87:U$291,J32,Schedule!$G$87:$G$291,Schedule!$F$11,Schedule!$I$87:$I$291,"I")),IF($C$3='Sum Res'!$S$5,(SUMIFS(Schedule!W$87:W$291,Schedule!$K$87:$K$291,Concrete,Schedule!V$87:V$291,K$30,Schedule!U$87:U$291,J32,Schedule!$G$87:$G$291,Schedule!$F$9,Schedule!$I$87:$I$291,"")+SUMIFS(Schedule!W$87:W$291,Schedule!$K$87:$K$291,Concrete,Schedule!V$87:V$291,K$30,Schedule!U$87:U$291,J32,Schedule!$G$87:$G$291,Schedule!$F$9,Schedule!$I$87:$I$291,"I"))+(SUMIFS(Schedule!W$87:W$291,Schedule!$K$87:$K$291,Concrete,Schedule!V$87:V$291,K$30,Schedule!U$87:U$291,J32,Schedule!$G$87:$G$291,Schedule!$F$10,Schedule!$I$87:$I$291,"")+SUMIFS(Schedule!W$87:W$291,Schedule!$K$87:$K$291,Concrete,Schedule!V$87:V$291,K$30,Schedule!U$87:U$291,J32,Schedule!$G$87:$G$291,Schedule!$F$10,Schedule!$I$87:$I$291,"I"))+(SUMIFS(Schedule!W$87:W$291,Schedule!$K$87:$K$291,Concrete,Schedule!V$87:V$291,K$30,Schedule!U$87:U$291,J32,Schedule!$G$87:$G$291,Schedule!$F$11,Schedule!$I$87:$I$291,"")+SUMIFS(Schedule!W$87:W$291,Schedule!$K$87:$K$291,Concrete,Schedule!V$87:V$291,K$30,Schedule!U$87:U$291,J32,Schedule!$G$87:$G$291,Schedule!$F$11,Schedule!$I$87:$I$291,"I")),(SUMIFS(Schedule!W$87:W$291,Schedule!$K$87:$K$291,Concrete,Schedule!V$87:V$291,K$30,Schedule!U$87:U$291,J32,Schedule!$G$87:$G$291,Schedule!$F$9,Schedule!$I$87:$I$291,"")+SUMIFS(Schedule!W$87:W$291,Schedule!$K$87:$K$291,Concrete,Schedule!V$87:V$291,K$30,Schedule!U$87:U$291,J32,Schedule!$G$87:$G$291,Schedule!$F$9,Schedule!$I$87:$I$291,"I"))+(SUMIFS(Schedule!W$87:W$291,Schedule!$K$87:$K$291,Concrete,Schedule!V$87:V$291,K$30,Schedule!U$87:U$291,J32,Schedule!$G$87:$G$291,Schedule!$F$10,Schedule!$I$87:$I$291,"")+SUMIFS(Schedule!W$87:W$291,Schedule!$K$87:$K$291,Concrete,Schedule!V$87:V$291,K$30,Schedule!U$87:U$291,J32,Schedule!$G$87:$G$291,Schedule!$F$10,Schedule!$I$87:$I$291,"I"))+(SUMIFS(Schedule!W$87:W$291,Schedule!$K$87:$K$291,Concrete,Schedule!V$87:V$291,K$30,Schedule!U$87:U$291,J32,Schedule!$G$87:$G$291,Schedule!$F$11,Schedule!$I$87:$I$291,"")+SUMIFS(Schedule!W$87:W$291,Schedule!$K$87:$K$291,Concrete,Schedule!V$87:V$291,K$30,Schedule!U$87:U$291,J32,Schedule!$G$87:$G$291,Schedule!$F$11,Schedule!$I$87:$I$291,"I"))+(SUMIFS(Schedule!W$87:W$291,Schedule!$K$87:$K$291,Concrete,Schedule!V$87:V$291,K$30,Schedule!U$87:U$291,J32,Schedule!$G$87:$G$291,Schedule!$F$8,Schedule!$I$87:$I$291,"")+SUMIFS(Schedule!W$87:W$291,Schedule!$K$87:$K$291,Concrete,Schedule!V$87:V$291,K$30,Schedule!U$87:U$291,J32,Schedule!$G$87:$G$291,Schedule!$F$8,Schedule!$I$87:$I$291,"I"))))</f>
        <v>0</v>
      </c>
      <c r="M32" s="284">
        <v>3</v>
      </c>
      <c r="N32" s="285"/>
      <c r="O32" s="286">
        <f>IF($C$3="",(SUMIFS(Schedule!Z$87:Z$291,Schedule!$K$87:$K$291,Concrete,Schedule!Y$87:Y$291,N$30,Schedule!X$87:X$291,M32,Schedule!$G$87:$G$291,Schedule!$F$9,Schedule!$I$87:$I$291,"")+SUMIFS(Schedule!Z$87:Z$291,Schedule!$K$87:$K$291,Concrete,Schedule!Y$87:Y$291,N$30,Schedule!X$87:X$291,M32,Schedule!$G$87:$G$291,Schedule!$F$9,Schedule!$I$87:$I$291,"I"))+(SUMIFS(Schedule!Z$87:Z$291,Schedule!$K$87:$K$291,Concrete,Schedule!Y$87:Y$291,N$30,Schedule!X$87:X$291,M32,Schedule!$G$87:$G$291,Schedule!$F$10,Schedule!$I$87:$I$291,"")+SUMIFS(Schedule!Z$87:Z$291,Schedule!$K$87:$K$291,Concrete,Schedule!Y$87:Y$291,N$30,Schedule!X$87:X$291,M32,Schedule!$G$87:$G$291,Schedule!$F$10,Schedule!$I$87:$I$291,"I"))+(SUMIFS(Schedule!Z$87:Z$291,Schedule!$K$87:$K$291,Concrete,Schedule!Y$87:Y$291,N$30,Schedule!X$87:X$291,M32,Schedule!$G$87:$G$291,Schedule!$F$11,Schedule!$I$87:$I$291,"")+SUMIFS(Schedule!Z$87:Z$291,Schedule!$K$87:$K$291,Concrete,Schedule!Y$87:Y$291,N$30,Schedule!X$87:X$291,M32,Schedule!$G$87:$G$291,Schedule!$F$11,Schedule!$I$87:$I$291,"I")),IF($C$3='Sum Res'!$S$5,(SUMIFS(Schedule!Z$87:Z$291,Schedule!$K$87:$K$291,Concrete,Schedule!Y$87:Y$291,N$30,Schedule!X$87:X$291,M32,Schedule!$G$87:$G$291,Schedule!$F$9,Schedule!$I$87:$I$291,"")+SUMIFS(Schedule!Z$87:Z$291,Schedule!$K$87:$K$291,Concrete,Schedule!Y$87:Y$291,N$30,Schedule!X$87:X$291,M32,Schedule!$G$87:$G$291,Schedule!$F$9,Schedule!$I$87:$I$291,"I"))+(SUMIFS(Schedule!Z$87:Z$291,Schedule!$K$87:$K$291,Concrete,Schedule!Y$87:Y$291,N$30,Schedule!X$87:X$291,M32,Schedule!$G$87:$G$291,Schedule!$F$10,Schedule!$I$87:$I$291,"")+SUMIFS(Schedule!Z$87:Z$291,Schedule!$K$87:$K$291,Concrete,Schedule!Y$87:Y$291,N$30,Schedule!X$87:X$291,M32,Schedule!$G$87:$G$291,Schedule!$F$10,Schedule!$I$87:$I$291,"I"))+(SUMIFS(Schedule!Z$87:Z$291,Schedule!$K$87:$K$291,Concrete,Schedule!Y$87:Y$291,N$30,Schedule!X$87:X$291,M32,Schedule!$G$87:$G$291,Schedule!$F$11,Schedule!$I$87:$I$291,"")+SUMIFS(Schedule!Z$87:Z$291,Schedule!$K$87:$K$291,Concrete,Schedule!Y$87:Y$291,N$30,Schedule!X$87:X$291,M32,Schedule!$G$87:$G$291,Schedule!$F$11,Schedule!$I$87:$I$291,"I")),(SUMIFS(Schedule!Z$87:Z$291,Schedule!$K$87:$K$291,Concrete,Schedule!Y$87:Y$291,N$30,Schedule!X$87:X$291,M32,Schedule!$G$87:$G$291,Schedule!$F$9,Schedule!$I$87:$I$291,"")+SUMIFS(Schedule!Z$87:Z$291,Schedule!$K$87:$K$291,Concrete,Schedule!Y$87:Y$291,N$30,Schedule!X$87:X$291,M32,Schedule!$G$87:$G$291,Schedule!$F$9,Schedule!$I$87:$I$291,"I"))+(SUMIFS(Schedule!Z$87:Z$291,Schedule!$K$87:$K$291,Concrete,Schedule!Y$87:Y$291,N$30,Schedule!X$87:X$291,M32,Schedule!$G$87:$G$291,Schedule!$F$10,Schedule!$I$87:$I$291,"")+SUMIFS(Schedule!Z$87:Z$291,Schedule!$K$87:$K$291,Concrete,Schedule!Y$87:Y$291,N$30,Schedule!X$87:X$291,M32,Schedule!$G$87:$G$291,Schedule!$F$10,Schedule!$I$87:$I$291,"I"))+(SUMIFS(Schedule!Z$87:Z$291,Schedule!$K$87:$K$291,Concrete,Schedule!Y$87:Y$291,N$30,Schedule!X$87:X$291,M32,Schedule!$G$87:$G$291,Schedule!$F$11,Schedule!$I$87:$I$291,"")+SUMIFS(Schedule!Z$87:Z$291,Schedule!$K$87:$K$291,Concrete,Schedule!Y$87:Y$291,N$30,Schedule!X$87:X$291,M32,Schedule!$G$87:$G$291,Schedule!$F$11,Schedule!$I$87:$I$291,"I"))+(SUMIFS(Schedule!Z$87:Z$291,Schedule!$K$87:$K$291,Concrete,Schedule!Y$87:Y$291,N$30,Schedule!X$87:X$291,M32,Schedule!$G$87:$G$291,Schedule!$F$8,Schedule!$I$87:$I$291,"")+SUMIFS(Schedule!Z$87:Z$291,Schedule!$K$87:$K$291,Concrete,Schedule!Y$87:Y$291,N$30,Schedule!X$87:X$291,M32,Schedule!$G$87:$G$291,Schedule!$F$8,Schedule!$I$87:$I$291,"I"))))</f>
        <v>0</v>
      </c>
      <c r="P32" s="284">
        <v>3</v>
      </c>
      <c r="Q32" s="285"/>
      <c r="R32" s="286">
        <f>IF($C$3="",(SUMIFS(Schedule!AC$87:AC$291,Schedule!$K$87:$K$291,Concrete,Schedule!AB$87:AB$291,Q$30,Schedule!AA$87:AA$291,P32,Schedule!$G$87:$G$291,Schedule!$F$9,Schedule!$I$87:$I$291,"")+SUMIFS(Schedule!AC$87:AC$291,Schedule!$K$87:$K$291,Concrete,Schedule!AB$87:AB$291,Q$30,Schedule!AA$87:AA$291,P32,Schedule!$G$87:$G$291,Schedule!$F$9,Schedule!$I$87:$I$291,"I"))+(SUMIFS(Schedule!AC$87:AC$291,Schedule!$K$87:$K$291,Concrete,Schedule!AB$87:AB$291,Q$30,Schedule!AA$87:AA$291,P32,Schedule!$G$87:$G$291,Schedule!$F$10,Schedule!$I$87:$I$291,"")+SUMIFS(Schedule!AC$87:AC$291,Schedule!$K$87:$K$291,Concrete,Schedule!AB$87:AB$291,Q$30,Schedule!AA$87:AA$291,P32,Schedule!$G$87:$G$291,Schedule!$F$10,Schedule!$I$87:$I$291,"I"))+(SUMIFS(Schedule!AC$87:AC$291,Schedule!$K$87:$K$291,Concrete,Schedule!AB$87:AB$291,Q$30,Schedule!AA$87:AA$291,P32,Schedule!$G$87:$G$291,Schedule!$F$11,Schedule!$I$87:$I$291,"")+SUMIFS(Schedule!AC$87:AC$291,Schedule!$K$87:$K$291,Concrete,Schedule!AB$87:AB$291,Q$30,Schedule!AA$87:AA$291,P32,Schedule!$G$87:$G$291,Schedule!$F$11,Schedule!$I$87:$I$291,"I")),IF($C$3='Sum Res'!$S$5,(SUMIFS(Schedule!AC$87:AC$291,Schedule!$K$87:$K$291,Concrete,Schedule!AB$87:AB$291,Q$30,Schedule!AA$87:AA$291,P32,Schedule!$G$87:$G$291,Schedule!$F$9,Schedule!$I$87:$I$291,"")+SUMIFS(Schedule!AC$87:AC$291,Schedule!$K$87:$K$291,Concrete,Schedule!AB$87:AB$291,Q$30,Schedule!AA$87:AA$291,P32,Schedule!$G$87:$G$291,Schedule!$F$9,Schedule!$I$87:$I$291,"I"))+(SUMIFS(Schedule!AC$87:AC$291,Schedule!$K$87:$K$291,Concrete,Schedule!AB$87:AB$291,Q$30,Schedule!AA$87:AA$291,P32,Schedule!$G$87:$G$291,Schedule!$F$10,Schedule!$I$87:$I$291,"")+SUMIFS(Schedule!AC$87:AC$291,Schedule!$K$87:$K$291,Concrete,Schedule!AB$87:AB$291,Q$30,Schedule!AA$87:AA$291,P32,Schedule!$G$87:$G$291,Schedule!$F$10,Schedule!$I$87:$I$291,"I"))+(SUMIFS(Schedule!AC$87:AC$291,Schedule!$K$87:$K$291,Concrete,Schedule!AB$87:AB$291,Q$30,Schedule!AA$87:AA$291,P32,Schedule!$G$87:$G$291,Schedule!$F$11,Schedule!$I$87:$I$291,"")+SUMIFS(Schedule!AC$87:AC$291,Schedule!$K$87:$K$291,Concrete,Schedule!AB$87:AB$291,Q$30,Schedule!AA$87:AA$291,P32,Schedule!$G$87:$G$291,Schedule!$F$11,Schedule!$I$87:$I$291,"I")),(SUMIFS(Schedule!AC$87:AC$291,Schedule!$K$87:$K$291,Concrete,Schedule!AB$87:AB$291,Q$30,Schedule!AA$87:AA$291,P32,Schedule!$G$87:$G$291,Schedule!$F$9,Schedule!$I$87:$I$291,"")+SUMIFS(Schedule!AC$87:AC$291,Schedule!$K$87:$K$291,Concrete,Schedule!AB$87:AB$291,Q$30,Schedule!AA$87:AA$291,P32,Schedule!$G$87:$G$291,Schedule!$F$9,Schedule!$I$87:$I$291,"I"))+(SUMIFS(Schedule!AC$87:AC$291,Schedule!$K$87:$K$291,Concrete,Schedule!AB$87:AB$291,Q$30,Schedule!AA$87:AA$291,P32,Schedule!$G$87:$G$291,Schedule!$F$10,Schedule!$I$87:$I$291,"")+SUMIFS(Schedule!AC$87:AC$291,Schedule!$K$87:$K$291,Concrete,Schedule!AB$87:AB$291,Q$30,Schedule!AA$87:AA$291,P32,Schedule!$G$87:$G$291,Schedule!$F$10,Schedule!$I$87:$I$291,"I"))+(SUMIFS(Schedule!AC$87:AC$291,Schedule!$K$87:$K$291,Concrete,Schedule!AB$87:AB$291,Q$30,Schedule!AA$87:AA$291,P32,Schedule!$G$87:$G$291,Schedule!$F$11,Schedule!$I$87:$I$291,"")+SUMIFS(Schedule!AC$87:AC$291,Schedule!$K$87:$K$291,Concrete,Schedule!AB$87:AB$291,Q$30,Schedule!AA$87:AA$291,P32,Schedule!$G$87:$G$291,Schedule!$F$11,Schedule!$I$87:$I$291,"I"))+(SUMIFS(Schedule!AC$87:AC$291,Schedule!$K$87:$K$291,Concrete,Schedule!AB$87:AB$291,Q$30,Schedule!AA$87:AA$291,P32,Schedule!$G$87:$G$291,Schedule!$F$8,Schedule!$I$87:$I$291,"")+SUMIFS(Schedule!AC$87:AC$291,Schedule!$K$87:$K$291,Concrete,Schedule!AB$87:AB$291,Q$30,Schedule!AA$87:AA$291,P32,Schedule!$G$87:$G$291,Schedule!$F$8,Schedule!$I$87:$I$291,"I"))))</f>
        <v>0</v>
      </c>
      <c r="S32" s="284">
        <v>3</v>
      </c>
      <c r="T32" s="285"/>
      <c r="U32" s="286">
        <f>IF($C$3="",(SUMIFS(Schedule!AF$87:AF$291,Schedule!$K$87:$K$291,Concrete,Schedule!AE$87:AE$291,T$30,Schedule!AD$87:AD$291,S32,Schedule!$G$87:$G$291,Schedule!$F$9,Schedule!$I$87:$I$291,"")+SUMIFS(Schedule!AF$87:AF$291,Schedule!$K$87:$K$291,Concrete,Schedule!AE$87:AE$291,T$30,Schedule!AD$87:AD$291,S32,Schedule!$G$87:$G$291,Schedule!$F$9,Schedule!$I$87:$I$291,"I"))+(SUMIFS(Schedule!AF$87:AF$291,Schedule!$K$87:$K$291,Concrete,Schedule!AE$87:AE$291,T$30,Schedule!AD$87:AD$291,S32,Schedule!$G$87:$G$291,Schedule!$F$10,Schedule!$I$87:$I$291,"")+SUMIFS(Schedule!AF$87:AF$291,Schedule!$K$87:$K$291,Concrete,Schedule!AE$87:AE$291,T$30,Schedule!AD$87:AD$291,S32,Schedule!$G$87:$G$291,Schedule!$F$10,Schedule!$I$87:$I$291,"I"))+(SUMIFS(Schedule!AF$87:AF$291,Schedule!$K$87:$K$291,Concrete,Schedule!AE$87:AE$291,T$30,Schedule!AD$87:AD$291,S32,Schedule!$G$87:$G$291,Schedule!$F$11,Schedule!$I$87:$I$291,"")+SUMIFS(Schedule!AF$87:AF$291,Schedule!$K$87:$K$291,Concrete,Schedule!AE$87:AE$291,T$30,Schedule!AD$87:AD$291,S32,Schedule!$G$87:$G$291,Schedule!$F$11,Schedule!$I$87:$I$291,"I")),IF($C$3='Sum Res'!$S$5,(SUMIFS(Schedule!AF$87:AF$291,Schedule!$K$87:$K$291,Concrete,Schedule!AE$87:AE$291,T$30,Schedule!AD$87:AD$291,S32,Schedule!$G$87:$G$291,Schedule!$F$9,Schedule!$I$87:$I$291,"")+SUMIFS(Schedule!AF$87:AF$291,Schedule!$K$87:$K$291,Concrete,Schedule!AE$87:AE$291,T$30,Schedule!AD$87:AD$291,S32,Schedule!$G$87:$G$291,Schedule!$F$9,Schedule!$I$87:$I$291,"I"))+(SUMIFS(Schedule!AF$87:AF$291,Schedule!$K$87:$K$291,Concrete,Schedule!AE$87:AE$291,T$30,Schedule!AD$87:AD$291,S32,Schedule!$G$87:$G$291,Schedule!$F$10,Schedule!$I$87:$I$291,"")+SUMIFS(Schedule!AF$87:AF$291,Schedule!$K$87:$K$291,Concrete,Schedule!AE$87:AE$291,T$30,Schedule!AD$87:AD$291,S32,Schedule!$G$87:$G$291,Schedule!$F$10,Schedule!$I$87:$I$291,"I"))+(SUMIFS(Schedule!AF$87:AF$291,Schedule!$K$87:$K$291,Concrete,Schedule!AE$87:AE$291,T$30,Schedule!AD$87:AD$291,S32,Schedule!$G$87:$G$291,Schedule!$F$11,Schedule!$I$87:$I$291,"")+SUMIFS(Schedule!AF$87:AF$291,Schedule!$K$87:$K$291,Concrete,Schedule!AE$87:AE$291,T$30,Schedule!AD$87:AD$291,S32,Schedule!$G$87:$G$291,Schedule!$F$11,Schedule!$I$87:$I$291,"I")),(SUMIFS(Schedule!AF$87:AF$291,Schedule!$K$87:$K$291,Concrete,Schedule!AE$87:AE$291,T$30,Schedule!AD$87:AD$291,S32,Schedule!$G$87:$G$291,Schedule!$F$9,Schedule!$I$87:$I$291,"")+SUMIFS(Schedule!AF$87:AF$291,Schedule!$K$87:$K$291,Concrete,Schedule!AE$87:AE$291,T$30,Schedule!AD$87:AD$291,S32,Schedule!$G$87:$G$291,Schedule!$F$9,Schedule!$I$87:$I$291,"I"))+(SUMIFS(Schedule!AF$87:AF$291,Schedule!$K$87:$K$291,Concrete,Schedule!AE$87:AE$291,T$30,Schedule!AD$87:AD$291,S32,Schedule!$G$87:$G$291,Schedule!$F$10,Schedule!$I$87:$I$291,"")+SUMIFS(Schedule!AF$87:AF$291,Schedule!$K$87:$K$291,Concrete,Schedule!AE$87:AE$291,T$30,Schedule!AD$87:AD$291,S32,Schedule!$G$87:$G$291,Schedule!$F$10,Schedule!$I$87:$I$291,"I"))+(SUMIFS(Schedule!AF$87:AF$291,Schedule!$K$87:$K$291,Concrete,Schedule!AE$87:AE$291,T$30,Schedule!AD$87:AD$291,S32,Schedule!$G$87:$G$291,Schedule!$F$11,Schedule!$I$87:$I$291,"")+SUMIFS(Schedule!AF$87:AF$291,Schedule!$K$87:$K$291,Concrete,Schedule!AE$87:AE$291,T$30,Schedule!AD$87:AD$291,S32,Schedule!$G$87:$G$291,Schedule!$F$11,Schedule!$I$87:$I$291,"I"))+(SUMIFS(Schedule!AF$87:AF$291,Schedule!$K$87:$K$291,Concrete,Schedule!AE$87:AE$291,T$30,Schedule!AD$87:AD$291,S32,Schedule!$G$87:$G$291,Schedule!$F$8,Schedule!$I$87:$I$291,"")+SUMIFS(Schedule!AF$87:AF$291,Schedule!$K$87:$K$291,Concrete,Schedule!AE$87:AE$291,T$30,Schedule!AD$87:AD$291,S32,Schedule!$G$87:$G$291,Schedule!$F$8,Schedule!$I$87:$I$291,"I"))))</f>
        <v>0</v>
      </c>
      <c r="V32" s="284">
        <v>3</v>
      </c>
      <c r="W32" s="285"/>
      <c r="X32" s="286">
        <f>IF($C$3="",(SUMIFS(Schedule!AI$87:AI$291,Schedule!$K$87:$K$291,Concrete,Schedule!AH$87:AH$291,W$30,Schedule!AG$87:AG$291,V32,Schedule!$G$87:$G$291,Schedule!$F$9,Schedule!$I$87:$I$291,"")+SUMIFS(Schedule!AI$87:AI$291,Schedule!$K$87:$K$291,Concrete,Schedule!AH$87:AH$291,W$30,Schedule!AG$87:AG$291,V32,Schedule!$G$87:$G$291,Schedule!$F$9,Schedule!$I$87:$I$291,"I"))+(SUMIFS(Schedule!AI$87:AI$291,Schedule!$K$87:$K$291,Concrete,Schedule!AH$87:AH$291,W$30,Schedule!AG$87:AG$291,V32,Schedule!$G$87:$G$291,Schedule!$F$10,Schedule!$I$87:$I$291,"")+SUMIFS(Schedule!AI$87:AI$291,Schedule!$K$87:$K$291,Concrete,Schedule!AH$87:AH$291,W$30,Schedule!AG$87:AG$291,V32,Schedule!$G$87:$G$291,Schedule!$F$10,Schedule!$I$87:$I$291,"I"))+(SUMIFS(Schedule!AI$87:AI$291,Schedule!$K$87:$K$291,Concrete,Schedule!AH$87:AH$291,W$30,Schedule!AG$87:AG$291,V32,Schedule!$G$87:$G$291,Schedule!$F$11,Schedule!$I$87:$I$291,"")+SUMIFS(Schedule!AI$87:AI$291,Schedule!$K$87:$K$291,Concrete,Schedule!AH$87:AH$291,W$30,Schedule!AG$87:AG$291,V32,Schedule!$G$87:$G$291,Schedule!$F$11,Schedule!$I$87:$I$291,"I")),IF($C$3='Sum Res'!$S$5,(SUMIFS(Schedule!AI$87:AI$291,Schedule!$K$87:$K$291,Concrete,Schedule!AH$87:AH$291,W$30,Schedule!AG$87:AG$291,V32,Schedule!$G$87:$G$291,Schedule!$F$9,Schedule!$I$87:$I$291,"")+SUMIFS(Schedule!AI$87:AI$291,Schedule!$K$87:$K$291,Concrete,Schedule!AH$87:AH$291,W$30,Schedule!AG$87:AG$291,V32,Schedule!$G$87:$G$291,Schedule!$F$9,Schedule!$I$87:$I$291,"I"))+(SUMIFS(Schedule!AI$87:AI$291,Schedule!$K$87:$K$291,Concrete,Schedule!AH$87:AH$291,W$30,Schedule!AG$87:AG$291,V32,Schedule!$G$87:$G$291,Schedule!$F$10,Schedule!$I$87:$I$291,"")+SUMIFS(Schedule!AI$87:AI$291,Schedule!$K$87:$K$291,Concrete,Schedule!AH$87:AH$291,W$30,Schedule!AG$87:AG$291,V32,Schedule!$G$87:$G$291,Schedule!$F$10,Schedule!$I$87:$I$291,"I"))+(SUMIFS(Schedule!AI$87:AI$291,Schedule!$K$87:$K$291,Concrete,Schedule!AH$87:AH$291,W$30,Schedule!AG$87:AG$291,V32,Schedule!$G$87:$G$291,Schedule!$F$11,Schedule!$I$87:$I$291,"")+SUMIFS(Schedule!AI$87:AI$291,Schedule!$K$87:$K$291,Concrete,Schedule!AH$87:AH$291,W$30,Schedule!AG$87:AG$291,V32,Schedule!$G$87:$G$291,Schedule!$F$11,Schedule!$I$87:$I$291,"I")),(SUMIFS(Schedule!AI$87:AI$291,Schedule!$K$87:$K$291,Concrete,Schedule!AH$87:AH$291,W$30,Schedule!AG$87:AG$291,V32,Schedule!$G$87:$G$291,Schedule!$F$9,Schedule!$I$87:$I$291,"")+SUMIFS(Schedule!AI$87:AI$291,Schedule!$K$87:$K$291,Concrete,Schedule!AH$87:AH$291,W$30,Schedule!AG$87:AG$291,V32,Schedule!$G$87:$G$291,Schedule!$F$9,Schedule!$I$87:$I$291,"I"))+(SUMIFS(Schedule!AI$87:AI$291,Schedule!$K$87:$K$291,Concrete,Schedule!AH$87:AH$291,W$30,Schedule!AG$87:AG$291,V32,Schedule!$G$87:$G$291,Schedule!$F$10,Schedule!$I$87:$I$291,"")+SUMIFS(Schedule!AI$87:AI$291,Schedule!$K$87:$K$291,Concrete,Schedule!AH$87:AH$291,W$30,Schedule!AG$87:AG$291,V32,Schedule!$G$87:$G$291,Schedule!$F$10,Schedule!$I$87:$I$291,"I"))+(SUMIFS(Schedule!AI$87:AI$291,Schedule!$K$87:$K$291,Concrete,Schedule!AH$87:AH$291,W$30,Schedule!AG$87:AG$291,V32,Schedule!$G$87:$G$291,Schedule!$F$11,Schedule!$I$87:$I$291,"")+SUMIFS(Schedule!AI$87:AI$291,Schedule!$K$87:$K$291,Concrete,Schedule!AH$87:AH$291,W$30,Schedule!AG$87:AG$291,V32,Schedule!$G$87:$G$291,Schedule!$F$11,Schedule!$I$87:$I$291,"I"))+(SUMIFS(Schedule!AI$87:AI$291,Schedule!$K$87:$K$291,Concrete,Schedule!AH$87:AH$291,W$30,Schedule!AG$87:AG$291,V32,Schedule!$G$87:$G$291,Schedule!$F$8,Schedule!$I$87:$I$291,"")+SUMIFS(Schedule!AI$87:AI$291,Schedule!$K$87:$K$291,Concrete,Schedule!AH$87:AH$291,W$30,Schedule!AG$87:AG$291,V32,Schedule!$G$87:$G$291,Schedule!$F$8,Schedule!$I$87:$I$291,"I"))))</f>
        <v>0</v>
      </c>
      <c r="Y32" s="284">
        <v>3</v>
      </c>
      <c r="Z32" s="285"/>
      <c r="AA32" s="286">
        <f>IF($C$3="",(SUMIFS(Schedule!AL$87:AL$291,Schedule!$K$87:$K$291,Concrete,Schedule!AK$87:AK$291,Z$30,Schedule!AJ$87:AJ$291,Y32,Schedule!$G$87:$G$291,Schedule!$F$9,Schedule!$I$87:$I$291,"")+SUMIFS(Schedule!AL$87:AL$291,Schedule!$K$87:$K$291,Concrete,Schedule!AK$87:AK$291,Z$30,Schedule!AJ$87:AJ$291,Y32,Schedule!$G$87:$G$291,Schedule!$F$9,Schedule!$I$87:$I$291,"I"))+(SUMIFS(Schedule!AL$87:AL$291,Schedule!$K$87:$K$291,Concrete,Schedule!AK$87:AK$291,Z$30,Schedule!AJ$87:AJ$291,Y32,Schedule!$G$87:$G$291,Schedule!$F$10,Schedule!$I$87:$I$291,"")+SUMIFS(Schedule!AL$87:AL$291,Schedule!$K$87:$K$291,Concrete,Schedule!AK$87:AK$291,Z$30,Schedule!AJ$87:AJ$291,Y32,Schedule!$G$87:$G$291,Schedule!$F$10,Schedule!$I$87:$I$291,"I"))+(SUMIFS(Schedule!AL$87:AL$291,Schedule!$K$87:$K$291,Concrete,Schedule!AK$87:AK$291,Z$30,Schedule!AJ$87:AJ$291,Y32,Schedule!$G$87:$G$291,Schedule!$F$11,Schedule!$I$87:$I$291,"")+SUMIFS(Schedule!AL$87:AL$291,Schedule!$K$87:$K$291,Concrete,Schedule!AK$87:AK$291,Z$30,Schedule!AJ$87:AJ$291,Y32,Schedule!$G$87:$G$291,Schedule!$F$11,Schedule!$I$87:$I$291,"I")),IF($C$3='Sum Res'!$S$5,(SUMIFS(Schedule!AL$87:AL$291,Schedule!$K$87:$K$291,Concrete,Schedule!AK$87:AK$291,Z$30,Schedule!AJ$87:AJ$291,Y32,Schedule!$G$87:$G$291,Schedule!$F$9,Schedule!$I$87:$I$291,"")+SUMIFS(Schedule!AL$87:AL$291,Schedule!$K$87:$K$291,Concrete,Schedule!AK$87:AK$291,Z$30,Schedule!AJ$87:AJ$291,Y32,Schedule!$G$87:$G$291,Schedule!$F$9,Schedule!$I$87:$I$291,"I"))+(SUMIFS(Schedule!AL$87:AL$291,Schedule!$K$87:$K$291,Concrete,Schedule!AK$87:AK$291,Z$30,Schedule!AJ$87:AJ$291,Y32,Schedule!$G$87:$G$291,Schedule!$F$10,Schedule!$I$87:$I$291,"")+SUMIFS(Schedule!AL$87:AL$291,Schedule!$K$87:$K$291,Concrete,Schedule!AK$87:AK$291,Z$30,Schedule!AJ$87:AJ$291,Y32,Schedule!$G$87:$G$291,Schedule!$F$10,Schedule!$I$87:$I$291,"I"))+(SUMIFS(Schedule!AL$87:AL$291,Schedule!$K$87:$K$291,Concrete,Schedule!AK$87:AK$291,Z$30,Schedule!AJ$87:AJ$291,Y32,Schedule!$G$87:$G$291,Schedule!$F$11,Schedule!$I$87:$I$291,"")+SUMIFS(Schedule!AL$87:AL$291,Schedule!$K$87:$K$291,Concrete,Schedule!AK$87:AK$291,Z$30,Schedule!AJ$87:AJ$291,Y32,Schedule!$G$87:$G$291,Schedule!$F$11,Schedule!$I$87:$I$291,"I")),(SUMIFS(Schedule!AL$87:AL$291,Schedule!$K$87:$K$291,Concrete,Schedule!AK$87:AK$291,Z$30,Schedule!AJ$87:AJ$291,Y32,Schedule!$G$87:$G$291,Schedule!$F$9,Schedule!$I$87:$I$291,"")+SUMIFS(Schedule!AL$87:AL$291,Schedule!$K$87:$K$291,Concrete,Schedule!AK$87:AK$291,Z$30,Schedule!AJ$87:AJ$291,Y32,Schedule!$G$87:$G$291,Schedule!$F$9,Schedule!$I$87:$I$291,"I"))+(SUMIFS(Schedule!AL$87:AL$291,Schedule!$K$87:$K$291,Concrete,Schedule!AK$87:AK$291,Z$30,Schedule!AJ$87:AJ$291,Y32,Schedule!$G$87:$G$291,Schedule!$F$10,Schedule!$I$87:$I$291,"")+SUMIFS(Schedule!AL$87:AL$291,Schedule!$K$87:$K$291,Concrete,Schedule!AK$87:AK$291,Z$30,Schedule!AJ$87:AJ$291,Y32,Schedule!$G$87:$G$291,Schedule!$F$10,Schedule!$I$87:$I$291,"I"))+(SUMIFS(Schedule!AL$87:AL$291,Schedule!$K$87:$K$291,Concrete,Schedule!AK$87:AK$291,Z$30,Schedule!AJ$87:AJ$291,Y32,Schedule!$G$87:$G$291,Schedule!$F$11,Schedule!$I$87:$I$291,"")+SUMIFS(Schedule!AL$87:AL$291,Schedule!$K$87:$K$291,Concrete,Schedule!AK$87:AK$291,Z$30,Schedule!AJ$87:AJ$291,Y32,Schedule!$G$87:$G$291,Schedule!$F$11,Schedule!$I$87:$I$291,"I"))+(SUMIFS(Schedule!AL$87:AL$291,Schedule!$K$87:$K$291,Concrete,Schedule!AK$87:AK$291,Z$30,Schedule!AJ$87:AJ$291,Y32,Schedule!$G$87:$G$291,Schedule!$F$8,Schedule!$I$87:$I$291,"")+SUMIFS(Schedule!AL$87:AL$291,Schedule!$K$87:$K$291,Concrete,Schedule!AK$87:AK$291,Z$30,Schedule!AJ$87:AJ$291,Y32,Schedule!$G$87:$G$291,Schedule!$F$8,Schedule!$I$87:$I$291,"I"))))</f>
        <v>0</v>
      </c>
      <c r="AB32" s="284">
        <v>3</v>
      </c>
      <c r="AC32" s="285"/>
      <c r="AD32" s="286">
        <f>IF($C$3="",(SUMIFS(Schedule!AO$87:AO$291,Schedule!$K$87:$K$291,Concrete,Schedule!AN$87:AN$291,AC$30,Schedule!AM$87:AM$291,AB32,Schedule!$G$87:$G$291,Schedule!$F$9,Schedule!$I$87:$I$291,"")+SUMIFS(Schedule!AO$87:AO$291,Schedule!$K$87:$K$291,Concrete,Schedule!AN$87:AN$291,AC$30,Schedule!AM$87:AM$291,AB32,Schedule!$G$87:$G$291,Schedule!$F$9,Schedule!$I$87:$I$291,"I"))+(SUMIFS(Schedule!AO$87:AO$291,Schedule!$K$87:$K$291,Concrete,Schedule!AN$87:AN$291,AC$30,Schedule!AM$87:AM$291,AB32,Schedule!$G$87:$G$291,Schedule!$F$10,Schedule!$I$87:$I$291,"")+SUMIFS(Schedule!AO$87:AO$291,Schedule!$K$87:$K$291,Concrete,Schedule!AN$87:AN$291,AC$30,Schedule!AM$87:AM$291,AB32,Schedule!$G$87:$G$291,Schedule!$F$10,Schedule!$I$87:$I$291,"I"))+(SUMIFS(Schedule!AO$87:AO$291,Schedule!$K$87:$K$291,Concrete,Schedule!AN$87:AN$291,AC$30,Schedule!AM$87:AM$291,AB32,Schedule!$G$87:$G$291,Schedule!$F$11,Schedule!$I$87:$I$291,"")+SUMIFS(Schedule!AO$87:AO$291,Schedule!$K$87:$K$291,Concrete,Schedule!AN$87:AN$291,AC$30,Schedule!AM$87:AM$291,AB32,Schedule!$G$87:$G$291,Schedule!$F$11,Schedule!$I$87:$I$291,"I")),IF($C$3='Sum Res'!$S$5,(SUMIFS(Schedule!AO$87:AO$291,Schedule!$K$87:$K$291,Concrete,Schedule!AN$87:AN$291,AC$30,Schedule!AM$87:AM$291,AB32,Schedule!$G$87:$G$291,Schedule!$F$9,Schedule!$I$87:$I$291,"")+SUMIFS(Schedule!AO$87:AO$291,Schedule!$K$87:$K$291,Concrete,Schedule!AN$87:AN$291,AC$30,Schedule!AM$87:AM$291,AB32,Schedule!$G$87:$G$291,Schedule!$F$9,Schedule!$I$87:$I$291,"I"))+(SUMIFS(Schedule!AO$87:AO$291,Schedule!$K$87:$K$291,Concrete,Schedule!AN$87:AN$291,AC$30,Schedule!AM$87:AM$291,AB32,Schedule!$G$87:$G$291,Schedule!$F$10,Schedule!$I$87:$I$291,"")+SUMIFS(Schedule!AO$87:AO$291,Schedule!$K$87:$K$291,Concrete,Schedule!AN$87:AN$291,AC$30,Schedule!AM$87:AM$291,AB32,Schedule!$G$87:$G$291,Schedule!$F$10,Schedule!$I$87:$I$291,"I"))+(SUMIFS(Schedule!AO$87:AO$291,Schedule!$K$87:$K$291,Concrete,Schedule!AN$87:AN$291,AC$30,Schedule!AM$87:AM$291,AB32,Schedule!$G$87:$G$291,Schedule!$F$11,Schedule!$I$87:$I$291,"")+SUMIFS(Schedule!AO$87:AO$291,Schedule!$K$87:$K$291,Concrete,Schedule!AN$87:AN$291,AC$30,Schedule!AM$87:AM$291,AB32,Schedule!$G$87:$G$291,Schedule!$F$11,Schedule!$I$87:$I$291,"I")),(SUMIFS(Schedule!AO$87:AO$291,Schedule!$K$87:$K$291,Concrete,Schedule!AN$87:AN$291,AC$30,Schedule!AM$87:AM$291,AB32,Schedule!$G$87:$G$291,Schedule!$F$9,Schedule!$I$87:$I$291,"")+SUMIFS(Schedule!AO$87:AO$291,Schedule!$K$87:$K$291,Concrete,Schedule!AN$87:AN$291,AC$30,Schedule!AM$87:AM$291,AB32,Schedule!$G$87:$G$291,Schedule!$F$9,Schedule!$I$87:$I$291,"I"))+(SUMIFS(Schedule!AO$87:AO$291,Schedule!$K$87:$K$291,Concrete,Schedule!AN$87:AN$291,AC$30,Schedule!AM$87:AM$291,AB32,Schedule!$G$87:$G$291,Schedule!$F$10,Schedule!$I$87:$I$291,"")+SUMIFS(Schedule!AO$87:AO$291,Schedule!$K$87:$K$291,Concrete,Schedule!AN$87:AN$291,AC$30,Schedule!AM$87:AM$291,AB32,Schedule!$G$87:$G$291,Schedule!$F$10,Schedule!$I$87:$I$291,"I"))+(SUMIFS(Schedule!AO$87:AO$291,Schedule!$K$87:$K$291,Concrete,Schedule!AN$87:AN$291,AC$30,Schedule!AM$87:AM$291,AB32,Schedule!$G$87:$G$291,Schedule!$F$11,Schedule!$I$87:$I$291,"")+SUMIFS(Schedule!AO$87:AO$291,Schedule!$K$87:$K$291,Concrete,Schedule!AN$87:AN$291,AC$30,Schedule!AM$87:AM$291,AB32,Schedule!$G$87:$G$291,Schedule!$F$11,Schedule!$I$87:$I$291,"I"))+(SUMIFS(Schedule!AO$87:AO$291,Schedule!$K$87:$K$291,Concrete,Schedule!AN$87:AN$291,AC$30,Schedule!AM$87:AM$291,AB32,Schedule!$G$87:$G$291,Schedule!$F$8,Schedule!$I$87:$I$291,"")+SUMIFS(Schedule!AO$87:AO$291,Schedule!$K$87:$K$291,Concrete,Schedule!AN$87:AN$291,AC$30,Schedule!AM$87:AM$291,AB32,Schedule!$G$87:$G$291,Schedule!$F$8,Schedule!$I$87:$I$291,"I"))))</f>
        <v>0</v>
      </c>
      <c r="AE32" s="287">
        <f t="shared" si="6"/>
        <v>0</v>
      </c>
      <c r="AF32" s="288">
        <f t="shared" ref="AF32:AF34" si="7">AE32/48</f>
        <v>0</v>
      </c>
    </row>
    <row r="33" spans="2:36" ht="15" x14ac:dyDescent="0.2">
      <c r="B33" s="580"/>
      <c r="C33" s="561"/>
      <c r="D33" s="289">
        <v>4</v>
      </c>
      <c r="E33" s="280"/>
      <c r="F33" s="281">
        <f>IF($C$3="",(SUMIFS(Schedule!Q$87:Q$291,Schedule!$K$87:$K$291,Concrete,Schedule!P$87:P$291,E$30,Schedule!O$87:O$291,D33,Schedule!$G$87:$G$291,Schedule!$F$9,Schedule!$I$87:$I$291,"")+SUMIFS(Schedule!Q$87:Q$291,Schedule!$K$87:$K$291,Concrete,Schedule!P$87:P$291,E$30,Schedule!O$87:O$291,D33,Schedule!$G$87:$G$291,Schedule!$F$9,Schedule!$I$87:$I$291,"I"))+(SUMIFS(Schedule!Q$87:Q$291,Schedule!$K$87:$K$291,Concrete,Schedule!P$87:P$291,E$30,Schedule!O$87:O$291,D33,Schedule!$G$87:$G$291,Schedule!$F$10,Schedule!$I$87:$I$291,"")+SUMIFS(Schedule!Q$87:Q$291,Schedule!$K$87:$K$291,Concrete,Schedule!P$87:P$291,E$30,Schedule!O$87:O$291,D33,Schedule!$G$87:$G$291,Schedule!$F$10,Schedule!$I$87:$I$291,"I"))+(SUMIFS(Schedule!Q$87:Q$291,Schedule!$K$87:$K$291,Concrete,Schedule!P$87:P$291,E$30,Schedule!O$87:O$291,D33,Schedule!$G$87:$G$291,Schedule!$F$11,Schedule!$I$87:$I$291,"")+SUMIFS(Schedule!Q$87:Q$291,Schedule!$K$87:$K$291,Concrete,Schedule!P$87:P$291,E$30,Schedule!O$87:O$291,D33,Schedule!$G$87:$G$291,Schedule!$F$11,Schedule!$I$87:$I$291,"I")),IF($C$3='Sum Res'!$S$5,(SUMIFS(Schedule!Q$87:Q$291,Schedule!$K$87:$K$291,Concrete,Schedule!P$87:P$291,E$30,Schedule!O$87:O$291,D33,Schedule!$G$87:$G$291,Schedule!$F$9,Schedule!$I$87:$I$291,"")+SUMIFS(Schedule!Q$87:Q$291,Schedule!$K$87:$K$291,Concrete,Schedule!P$87:P$291,E$30,Schedule!O$87:O$291,D33,Schedule!$G$87:$G$291,Schedule!$F$9,Schedule!$I$87:$I$291,"I"))+(SUMIFS(Schedule!Q$87:Q$291,Schedule!$K$87:$K$291,Concrete,Schedule!P$87:P$291,E$30,Schedule!O$87:O$291,D33,Schedule!$G$87:$G$291,Schedule!$F$10,Schedule!$I$87:$I$291,"")+SUMIFS(Schedule!Q$87:Q$291,Schedule!$K$87:$K$291,Concrete,Schedule!P$87:P$291,E$30,Schedule!O$87:O$291,D33,Schedule!$G$87:$G$291,Schedule!$F$10,Schedule!$I$87:$I$291,"I"))+(SUMIFS(Schedule!Q$87:Q$291,Schedule!$K$87:$K$291,Concrete,Schedule!P$87:P$291,E$30,Schedule!O$87:O$291,D33,Schedule!$G$87:$G$291,Schedule!$F$11,Schedule!$I$87:$I$291,"")+SUMIFS(Schedule!Q$87:Q$291,Schedule!$K$87:$K$291,Concrete,Schedule!P$87:P$291,E$30,Schedule!O$87:O$291,D33,Schedule!$G$87:$G$291,Schedule!$F$11,Schedule!$I$87:$I$291,"I")),(SUMIFS(Schedule!Q$87:Q$291,Schedule!$K$87:$K$291,Concrete,Schedule!P$87:P$291,E$30,Schedule!O$87:O$291,D33,Schedule!$G$87:$G$291,Schedule!$F$9,Schedule!$I$87:$I$291,"")+SUMIFS(Schedule!Q$87:Q$291,Schedule!$K$87:$K$291,Concrete,Schedule!P$87:P$291,E$30,Schedule!O$87:O$291,D33,Schedule!$G$87:$G$291,Schedule!$F$9,Schedule!$I$87:$I$291,"I"))+(SUMIFS(Schedule!Q$87:Q$291,Schedule!$K$87:$K$291,Concrete,Schedule!P$87:P$291,E$30,Schedule!O$87:O$291,D33,Schedule!$G$87:$G$291,Schedule!$F$10,Schedule!$I$87:$I$291,"")+SUMIFS(Schedule!Q$87:Q$291,Schedule!$K$87:$K$291,Concrete,Schedule!P$87:P$291,E$30,Schedule!O$87:O$291,D33,Schedule!$G$87:$G$291,Schedule!$F$10,Schedule!$I$87:$I$291,"I"))+(SUMIFS(Schedule!Q$87:Q$291,Schedule!$K$87:$K$291,Concrete,Schedule!P$87:P$291,E$30,Schedule!O$87:O$291,D33,Schedule!$G$87:$G$291,Schedule!$F$11,Schedule!$I$87:$I$291,"")+SUMIFS(Schedule!Q$87:Q$291,Schedule!$K$87:$K$291,Concrete,Schedule!P$87:P$291,E$30,Schedule!O$87:O$291,D33,Schedule!$G$87:$G$291,Schedule!$F$11,Schedule!$I$87:$I$291,"I"))+(SUMIFS(Schedule!Q$87:Q$291,Schedule!$K$87:$K$291,Concrete,Schedule!P$87:P$291,E$30,Schedule!O$87:O$291,D33,Schedule!$G$87:$G$291,Schedule!$F$8,Schedule!$I$87:$I$291,"")+SUMIFS(Schedule!Q$87:Q$291,Schedule!$K$87:$K$291,Concrete,Schedule!P$87:P$291,E$30,Schedule!O$87:O$291,D33,Schedule!$G$87:$G$291,Schedule!$F$8,Schedule!$I$87:$I$291,"I"))))</f>
        <v>0</v>
      </c>
      <c r="G33" s="289">
        <v>4</v>
      </c>
      <c r="H33" s="280"/>
      <c r="I33" s="281">
        <f>IF($C$3="",(SUMIFS(Schedule!T$87:T$291,Schedule!$K$87:$K$291,Concrete,Schedule!S$87:S$291,H$30,Schedule!R$87:R$291,G33,Schedule!$G$87:$G$291,Schedule!$F$9,Schedule!$I$87:$I$291,"")+SUMIFS(Schedule!T$87:T$291,Schedule!$K$87:$K$291,Concrete,Schedule!S$87:S$291,H$30,Schedule!R$87:R$291,G33,Schedule!$G$87:$G$291,Schedule!$F$9,Schedule!$I$87:$I$291,"I"))+(SUMIFS(Schedule!T$87:T$291,Schedule!$K$87:$K$291,Concrete,Schedule!S$87:S$291,H$30,Schedule!R$87:R$291,G33,Schedule!$G$87:$G$291,Schedule!$F$10,Schedule!$I$87:$I$291,"")+SUMIFS(Schedule!T$87:T$291,Schedule!$K$87:$K$291,Concrete,Schedule!S$87:S$291,H$30,Schedule!R$87:R$291,G33,Schedule!$G$87:$G$291,Schedule!$F$10,Schedule!$I$87:$I$291,"I"))+(SUMIFS(Schedule!T$87:T$291,Schedule!$K$87:$K$291,Concrete,Schedule!S$87:S$291,H$30,Schedule!R$87:R$291,G33,Schedule!$G$87:$G$291,Schedule!$F$11,Schedule!$I$87:$I$291,"")+SUMIFS(Schedule!T$87:T$291,Schedule!$K$87:$K$291,Concrete,Schedule!S$87:S$291,H$30,Schedule!R$87:R$291,G33,Schedule!$G$87:$G$291,Schedule!$F$11,Schedule!$I$87:$I$291,"I")),IF($C$3='Sum Res'!$S$5,(SUMIFS(Schedule!T$87:T$291,Schedule!$K$87:$K$291,Concrete,Schedule!S$87:S$291,H$30,Schedule!R$87:R$291,G33,Schedule!$G$87:$G$291,Schedule!$F$9,Schedule!$I$87:$I$291,"")+SUMIFS(Schedule!T$87:T$291,Schedule!$K$87:$K$291,Concrete,Schedule!S$87:S$291,H$30,Schedule!R$87:R$291,G33,Schedule!$G$87:$G$291,Schedule!$F$9,Schedule!$I$87:$I$291,"I"))+(SUMIFS(Schedule!T$87:T$291,Schedule!$K$87:$K$291,Concrete,Schedule!S$87:S$291,H$30,Schedule!R$87:R$291,G33,Schedule!$G$87:$G$291,Schedule!$F$10,Schedule!$I$87:$I$291,"")+SUMIFS(Schedule!T$87:T$291,Schedule!$K$87:$K$291,Concrete,Schedule!S$87:S$291,H$30,Schedule!R$87:R$291,G33,Schedule!$G$87:$G$291,Schedule!$F$10,Schedule!$I$87:$I$291,"I"))+(SUMIFS(Schedule!T$87:T$291,Schedule!$K$87:$K$291,Concrete,Schedule!S$87:S$291,H$30,Schedule!R$87:R$291,G33,Schedule!$G$87:$G$291,Schedule!$F$11,Schedule!$I$87:$I$291,"")+SUMIFS(Schedule!T$87:T$291,Schedule!$K$87:$K$291,Concrete,Schedule!S$87:S$291,H$30,Schedule!R$87:R$291,G33,Schedule!$G$87:$G$291,Schedule!$F$11,Schedule!$I$87:$I$291,"I")),(SUMIFS(Schedule!T$87:T$291,Schedule!$K$87:$K$291,Concrete,Schedule!S$87:S$291,H$30,Schedule!R$87:R$291,G33,Schedule!$G$87:$G$291,Schedule!$F$9,Schedule!$I$87:$I$291,"")+SUMIFS(Schedule!T$87:T$291,Schedule!$K$87:$K$291,Concrete,Schedule!S$87:S$291,H$30,Schedule!R$87:R$291,G33,Schedule!$G$87:$G$291,Schedule!$F$9,Schedule!$I$87:$I$291,"I"))+(SUMIFS(Schedule!T$87:T$291,Schedule!$K$87:$K$291,Concrete,Schedule!S$87:S$291,H$30,Schedule!R$87:R$291,G33,Schedule!$G$87:$G$291,Schedule!$F$10,Schedule!$I$87:$I$291,"")+SUMIFS(Schedule!T$87:T$291,Schedule!$K$87:$K$291,Concrete,Schedule!S$87:S$291,H$30,Schedule!R$87:R$291,G33,Schedule!$G$87:$G$291,Schedule!$F$10,Schedule!$I$87:$I$291,"I"))+(SUMIFS(Schedule!T$87:T$291,Schedule!$K$87:$K$291,Concrete,Schedule!S$87:S$291,H$30,Schedule!R$87:R$291,G33,Schedule!$G$87:$G$291,Schedule!$F$11,Schedule!$I$87:$I$291,"")+SUMIFS(Schedule!T$87:T$291,Schedule!$K$87:$K$291,Concrete,Schedule!S$87:S$291,H$30,Schedule!R$87:R$291,G33,Schedule!$G$87:$G$291,Schedule!$F$11,Schedule!$I$87:$I$291,"I"))+(SUMIFS(Schedule!T$87:T$291,Schedule!$K$87:$K$291,Concrete,Schedule!S$87:S$291,H$30,Schedule!R$87:R$291,G33,Schedule!$G$87:$G$291,Schedule!$F$8,Schedule!$I$87:$I$291,"")+SUMIFS(Schedule!T$87:T$291,Schedule!$K$87:$K$291,Concrete,Schedule!S$87:S$291,H$30,Schedule!R$87:R$291,G33,Schedule!$G$87:$G$291,Schedule!$F$8,Schedule!$I$87:$I$291,"I"))))</f>
        <v>0</v>
      </c>
      <c r="J33" s="289">
        <v>4</v>
      </c>
      <c r="K33" s="280"/>
      <c r="L33" s="281">
        <f>IF($C$3="",(SUMIFS(Schedule!W$87:W$291,Schedule!$K$87:$K$291,Concrete,Schedule!V$87:V$291,K$30,Schedule!U$87:U$291,J33,Schedule!$G$87:$G$291,Schedule!$F$9,Schedule!$I$87:$I$291,"")+SUMIFS(Schedule!W$87:W$291,Schedule!$K$87:$K$291,Concrete,Schedule!V$87:V$291,K$30,Schedule!U$87:U$291,J33,Schedule!$G$87:$G$291,Schedule!$F$9,Schedule!$I$87:$I$291,"I"))+(SUMIFS(Schedule!W$87:W$291,Schedule!$K$87:$K$291,Concrete,Schedule!V$87:V$291,K$30,Schedule!U$87:U$291,J33,Schedule!$G$87:$G$291,Schedule!$F$10,Schedule!$I$87:$I$291,"")+SUMIFS(Schedule!W$87:W$291,Schedule!$K$87:$K$291,Concrete,Schedule!V$87:V$291,K$30,Schedule!U$87:U$291,J33,Schedule!$G$87:$G$291,Schedule!$F$10,Schedule!$I$87:$I$291,"I"))+(SUMIFS(Schedule!W$87:W$291,Schedule!$K$87:$K$291,Concrete,Schedule!V$87:V$291,K$30,Schedule!U$87:U$291,J33,Schedule!$G$87:$G$291,Schedule!$F$11,Schedule!$I$87:$I$291,"")+SUMIFS(Schedule!W$87:W$291,Schedule!$K$87:$K$291,Concrete,Schedule!V$87:V$291,K$30,Schedule!U$87:U$291,J33,Schedule!$G$87:$G$291,Schedule!$F$11,Schedule!$I$87:$I$291,"I")),IF($C$3='Sum Res'!$S$5,(SUMIFS(Schedule!W$87:W$291,Schedule!$K$87:$K$291,Concrete,Schedule!V$87:V$291,K$30,Schedule!U$87:U$291,J33,Schedule!$G$87:$G$291,Schedule!$F$9,Schedule!$I$87:$I$291,"")+SUMIFS(Schedule!W$87:W$291,Schedule!$K$87:$K$291,Concrete,Schedule!V$87:V$291,K$30,Schedule!U$87:U$291,J33,Schedule!$G$87:$G$291,Schedule!$F$9,Schedule!$I$87:$I$291,"I"))+(SUMIFS(Schedule!W$87:W$291,Schedule!$K$87:$K$291,Concrete,Schedule!V$87:V$291,K$30,Schedule!U$87:U$291,J33,Schedule!$G$87:$G$291,Schedule!$F$10,Schedule!$I$87:$I$291,"")+SUMIFS(Schedule!W$87:W$291,Schedule!$K$87:$K$291,Concrete,Schedule!V$87:V$291,K$30,Schedule!U$87:U$291,J33,Schedule!$G$87:$G$291,Schedule!$F$10,Schedule!$I$87:$I$291,"I"))+(SUMIFS(Schedule!W$87:W$291,Schedule!$K$87:$K$291,Concrete,Schedule!V$87:V$291,K$30,Schedule!U$87:U$291,J33,Schedule!$G$87:$G$291,Schedule!$F$11,Schedule!$I$87:$I$291,"")+SUMIFS(Schedule!W$87:W$291,Schedule!$K$87:$K$291,Concrete,Schedule!V$87:V$291,K$30,Schedule!U$87:U$291,J33,Schedule!$G$87:$G$291,Schedule!$F$11,Schedule!$I$87:$I$291,"I")),(SUMIFS(Schedule!W$87:W$291,Schedule!$K$87:$K$291,Concrete,Schedule!V$87:V$291,K$30,Schedule!U$87:U$291,J33,Schedule!$G$87:$G$291,Schedule!$F$9,Schedule!$I$87:$I$291,"")+SUMIFS(Schedule!W$87:W$291,Schedule!$K$87:$K$291,Concrete,Schedule!V$87:V$291,K$30,Schedule!U$87:U$291,J33,Schedule!$G$87:$G$291,Schedule!$F$9,Schedule!$I$87:$I$291,"I"))+(SUMIFS(Schedule!W$87:W$291,Schedule!$K$87:$K$291,Concrete,Schedule!V$87:V$291,K$30,Schedule!U$87:U$291,J33,Schedule!$G$87:$G$291,Schedule!$F$10,Schedule!$I$87:$I$291,"")+SUMIFS(Schedule!W$87:W$291,Schedule!$K$87:$K$291,Concrete,Schedule!V$87:V$291,K$30,Schedule!U$87:U$291,J33,Schedule!$G$87:$G$291,Schedule!$F$10,Schedule!$I$87:$I$291,"I"))+(SUMIFS(Schedule!W$87:W$291,Schedule!$K$87:$K$291,Concrete,Schedule!V$87:V$291,K$30,Schedule!U$87:U$291,J33,Schedule!$G$87:$G$291,Schedule!$F$11,Schedule!$I$87:$I$291,"")+SUMIFS(Schedule!W$87:W$291,Schedule!$K$87:$K$291,Concrete,Schedule!V$87:V$291,K$30,Schedule!U$87:U$291,J33,Schedule!$G$87:$G$291,Schedule!$F$11,Schedule!$I$87:$I$291,"I"))+(SUMIFS(Schedule!W$87:W$291,Schedule!$K$87:$K$291,Concrete,Schedule!V$87:V$291,K$30,Schedule!U$87:U$291,J33,Schedule!$G$87:$G$291,Schedule!$F$8,Schedule!$I$87:$I$291,"")+SUMIFS(Schedule!W$87:W$291,Schedule!$K$87:$K$291,Concrete,Schedule!V$87:V$291,K$30,Schedule!U$87:U$291,J33,Schedule!$G$87:$G$291,Schedule!$F$8,Schedule!$I$87:$I$291,"I"))))</f>
        <v>0</v>
      </c>
      <c r="M33" s="289">
        <v>4</v>
      </c>
      <c r="N33" s="280"/>
      <c r="O33" s="281">
        <f>IF($C$3="",(SUMIFS(Schedule!Z$87:Z$291,Schedule!$K$87:$K$291,Concrete,Schedule!Y$87:Y$291,N$30,Schedule!X$87:X$291,M33,Schedule!$G$87:$G$291,Schedule!$F$9,Schedule!$I$87:$I$291,"")+SUMIFS(Schedule!Z$87:Z$291,Schedule!$K$87:$K$291,Concrete,Schedule!Y$87:Y$291,N$30,Schedule!X$87:X$291,M33,Schedule!$G$87:$G$291,Schedule!$F$9,Schedule!$I$87:$I$291,"I"))+(SUMIFS(Schedule!Z$87:Z$291,Schedule!$K$87:$K$291,Concrete,Schedule!Y$87:Y$291,N$30,Schedule!X$87:X$291,M33,Schedule!$G$87:$G$291,Schedule!$F$10,Schedule!$I$87:$I$291,"")+SUMIFS(Schedule!Z$87:Z$291,Schedule!$K$87:$K$291,Concrete,Schedule!Y$87:Y$291,N$30,Schedule!X$87:X$291,M33,Schedule!$G$87:$G$291,Schedule!$F$10,Schedule!$I$87:$I$291,"I"))+(SUMIFS(Schedule!Z$87:Z$291,Schedule!$K$87:$K$291,Concrete,Schedule!Y$87:Y$291,N$30,Schedule!X$87:X$291,M33,Schedule!$G$87:$G$291,Schedule!$F$11,Schedule!$I$87:$I$291,"")+SUMIFS(Schedule!Z$87:Z$291,Schedule!$K$87:$K$291,Concrete,Schedule!Y$87:Y$291,N$30,Schedule!X$87:X$291,M33,Schedule!$G$87:$G$291,Schedule!$F$11,Schedule!$I$87:$I$291,"I")),IF($C$3='Sum Res'!$S$5,(SUMIFS(Schedule!Z$87:Z$291,Schedule!$K$87:$K$291,Concrete,Schedule!Y$87:Y$291,N$30,Schedule!X$87:X$291,M33,Schedule!$G$87:$G$291,Schedule!$F$9,Schedule!$I$87:$I$291,"")+SUMIFS(Schedule!Z$87:Z$291,Schedule!$K$87:$K$291,Concrete,Schedule!Y$87:Y$291,N$30,Schedule!X$87:X$291,M33,Schedule!$G$87:$G$291,Schedule!$F$9,Schedule!$I$87:$I$291,"I"))+(SUMIFS(Schedule!Z$87:Z$291,Schedule!$K$87:$K$291,Concrete,Schedule!Y$87:Y$291,N$30,Schedule!X$87:X$291,M33,Schedule!$G$87:$G$291,Schedule!$F$10,Schedule!$I$87:$I$291,"")+SUMIFS(Schedule!Z$87:Z$291,Schedule!$K$87:$K$291,Concrete,Schedule!Y$87:Y$291,N$30,Schedule!X$87:X$291,M33,Schedule!$G$87:$G$291,Schedule!$F$10,Schedule!$I$87:$I$291,"I"))+(SUMIFS(Schedule!Z$87:Z$291,Schedule!$K$87:$K$291,Concrete,Schedule!Y$87:Y$291,N$30,Schedule!X$87:X$291,M33,Schedule!$G$87:$G$291,Schedule!$F$11,Schedule!$I$87:$I$291,"")+SUMIFS(Schedule!Z$87:Z$291,Schedule!$K$87:$K$291,Concrete,Schedule!Y$87:Y$291,N$30,Schedule!X$87:X$291,M33,Schedule!$G$87:$G$291,Schedule!$F$11,Schedule!$I$87:$I$291,"I")),(SUMIFS(Schedule!Z$87:Z$291,Schedule!$K$87:$K$291,Concrete,Schedule!Y$87:Y$291,N$30,Schedule!X$87:X$291,M33,Schedule!$G$87:$G$291,Schedule!$F$9,Schedule!$I$87:$I$291,"")+SUMIFS(Schedule!Z$87:Z$291,Schedule!$K$87:$K$291,Concrete,Schedule!Y$87:Y$291,N$30,Schedule!X$87:X$291,M33,Schedule!$G$87:$G$291,Schedule!$F$9,Schedule!$I$87:$I$291,"I"))+(SUMIFS(Schedule!Z$87:Z$291,Schedule!$K$87:$K$291,Concrete,Schedule!Y$87:Y$291,N$30,Schedule!X$87:X$291,M33,Schedule!$G$87:$G$291,Schedule!$F$10,Schedule!$I$87:$I$291,"")+SUMIFS(Schedule!Z$87:Z$291,Schedule!$K$87:$K$291,Concrete,Schedule!Y$87:Y$291,N$30,Schedule!X$87:X$291,M33,Schedule!$G$87:$G$291,Schedule!$F$10,Schedule!$I$87:$I$291,"I"))+(SUMIFS(Schedule!Z$87:Z$291,Schedule!$K$87:$K$291,Concrete,Schedule!Y$87:Y$291,N$30,Schedule!X$87:X$291,M33,Schedule!$G$87:$G$291,Schedule!$F$11,Schedule!$I$87:$I$291,"")+SUMIFS(Schedule!Z$87:Z$291,Schedule!$K$87:$K$291,Concrete,Schedule!Y$87:Y$291,N$30,Schedule!X$87:X$291,M33,Schedule!$G$87:$G$291,Schedule!$F$11,Schedule!$I$87:$I$291,"I"))+(SUMIFS(Schedule!Z$87:Z$291,Schedule!$K$87:$K$291,Concrete,Schedule!Y$87:Y$291,N$30,Schedule!X$87:X$291,M33,Schedule!$G$87:$G$291,Schedule!$F$8,Schedule!$I$87:$I$291,"")+SUMIFS(Schedule!Z$87:Z$291,Schedule!$K$87:$K$291,Concrete,Schedule!Y$87:Y$291,N$30,Schedule!X$87:X$291,M33,Schedule!$G$87:$G$291,Schedule!$F$8,Schedule!$I$87:$I$291,"I"))))</f>
        <v>0</v>
      </c>
      <c r="P33" s="289">
        <v>4</v>
      </c>
      <c r="Q33" s="280"/>
      <c r="R33" s="281">
        <f>IF($C$3="",(SUMIFS(Schedule!AC$87:AC$291,Schedule!$K$87:$K$291,Concrete,Schedule!AB$87:AB$291,Q$30,Schedule!AA$87:AA$291,P33,Schedule!$G$87:$G$291,Schedule!$F$9,Schedule!$I$87:$I$291,"")+SUMIFS(Schedule!AC$87:AC$291,Schedule!$K$87:$K$291,Concrete,Schedule!AB$87:AB$291,Q$30,Schedule!AA$87:AA$291,P33,Schedule!$G$87:$G$291,Schedule!$F$9,Schedule!$I$87:$I$291,"I"))+(SUMIFS(Schedule!AC$87:AC$291,Schedule!$K$87:$K$291,Concrete,Schedule!AB$87:AB$291,Q$30,Schedule!AA$87:AA$291,P33,Schedule!$G$87:$G$291,Schedule!$F$10,Schedule!$I$87:$I$291,"")+SUMIFS(Schedule!AC$87:AC$291,Schedule!$K$87:$K$291,Concrete,Schedule!AB$87:AB$291,Q$30,Schedule!AA$87:AA$291,P33,Schedule!$G$87:$G$291,Schedule!$F$10,Schedule!$I$87:$I$291,"I"))+(SUMIFS(Schedule!AC$87:AC$291,Schedule!$K$87:$K$291,Concrete,Schedule!AB$87:AB$291,Q$30,Schedule!AA$87:AA$291,P33,Schedule!$G$87:$G$291,Schedule!$F$11,Schedule!$I$87:$I$291,"")+SUMIFS(Schedule!AC$87:AC$291,Schedule!$K$87:$K$291,Concrete,Schedule!AB$87:AB$291,Q$30,Schedule!AA$87:AA$291,P33,Schedule!$G$87:$G$291,Schedule!$F$11,Schedule!$I$87:$I$291,"I")),IF($C$3='Sum Res'!$S$5,(SUMIFS(Schedule!AC$87:AC$291,Schedule!$K$87:$K$291,Concrete,Schedule!AB$87:AB$291,Q$30,Schedule!AA$87:AA$291,P33,Schedule!$G$87:$G$291,Schedule!$F$9,Schedule!$I$87:$I$291,"")+SUMIFS(Schedule!AC$87:AC$291,Schedule!$K$87:$K$291,Concrete,Schedule!AB$87:AB$291,Q$30,Schedule!AA$87:AA$291,P33,Schedule!$G$87:$G$291,Schedule!$F$9,Schedule!$I$87:$I$291,"I"))+(SUMIFS(Schedule!AC$87:AC$291,Schedule!$K$87:$K$291,Concrete,Schedule!AB$87:AB$291,Q$30,Schedule!AA$87:AA$291,P33,Schedule!$G$87:$G$291,Schedule!$F$10,Schedule!$I$87:$I$291,"")+SUMIFS(Schedule!AC$87:AC$291,Schedule!$K$87:$K$291,Concrete,Schedule!AB$87:AB$291,Q$30,Schedule!AA$87:AA$291,P33,Schedule!$G$87:$G$291,Schedule!$F$10,Schedule!$I$87:$I$291,"I"))+(SUMIFS(Schedule!AC$87:AC$291,Schedule!$K$87:$K$291,Concrete,Schedule!AB$87:AB$291,Q$30,Schedule!AA$87:AA$291,P33,Schedule!$G$87:$G$291,Schedule!$F$11,Schedule!$I$87:$I$291,"")+SUMIFS(Schedule!AC$87:AC$291,Schedule!$K$87:$K$291,Concrete,Schedule!AB$87:AB$291,Q$30,Schedule!AA$87:AA$291,P33,Schedule!$G$87:$G$291,Schedule!$F$11,Schedule!$I$87:$I$291,"I")),(SUMIFS(Schedule!AC$87:AC$291,Schedule!$K$87:$K$291,Concrete,Schedule!AB$87:AB$291,Q$30,Schedule!AA$87:AA$291,P33,Schedule!$G$87:$G$291,Schedule!$F$9,Schedule!$I$87:$I$291,"")+SUMIFS(Schedule!AC$87:AC$291,Schedule!$K$87:$K$291,Concrete,Schedule!AB$87:AB$291,Q$30,Schedule!AA$87:AA$291,P33,Schedule!$G$87:$G$291,Schedule!$F$9,Schedule!$I$87:$I$291,"I"))+(SUMIFS(Schedule!AC$87:AC$291,Schedule!$K$87:$K$291,Concrete,Schedule!AB$87:AB$291,Q$30,Schedule!AA$87:AA$291,P33,Schedule!$G$87:$G$291,Schedule!$F$10,Schedule!$I$87:$I$291,"")+SUMIFS(Schedule!AC$87:AC$291,Schedule!$K$87:$K$291,Concrete,Schedule!AB$87:AB$291,Q$30,Schedule!AA$87:AA$291,P33,Schedule!$G$87:$G$291,Schedule!$F$10,Schedule!$I$87:$I$291,"I"))+(SUMIFS(Schedule!AC$87:AC$291,Schedule!$K$87:$K$291,Concrete,Schedule!AB$87:AB$291,Q$30,Schedule!AA$87:AA$291,P33,Schedule!$G$87:$G$291,Schedule!$F$11,Schedule!$I$87:$I$291,"")+SUMIFS(Schedule!AC$87:AC$291,Schedule!$K$87:$K$291,Concrete,Schedule!AB$87:AB$291,Q$30,Schedule!AA$87:AA$291,P33,Schedule!$G$87:$G$291,Schedule!$F$11,Schedule!$I$87:$I$291,"I"))+(SUMIFS(Schedule!AC$87:AC$291,Schedule!$K$87:$K$291,Concrete,Schedule!AB$87:AB$291,Q$30,Schedule!AA$87:AA$291,P33,Schedule!$G$87:$G$291,Schedule!$F$8,Schedule!$I$87:$I$291,"")+SUMIFS(Schedule!AC$87:AC$291,Schedule!$K$87:$K$291,Concrete,Schedule!AB$87:AB$291,Q$30,Schedule!AA$87:AA$291,P33,Schedule!$G$87:$G$291,Schedule!$F$8,Schedule!$I$87:$I$291,"I"))))</f>
        <v>0</v>
      </c>
      <c r="S33" s="289">
        <v>4</v>
      </c>
      <c r="T33" s="280"/>
      <c r="U33" s="281">
        <f>IF($C$3="",(SUMIFS(Schedule!AF$87:AF$291,Schedule!$K$87:$K$291,Concrete,Schedule!AE$87:AE$291,T$30,Schedule!AD$87:AD$291,S33,Schedule!$G$87:$G$291,Schedule!$F$9,Schedule!$I$87:$I$291,"")+SUMIFS(Schedule!AF$87:AF$291,Schedule!$K$87:$K$291,Concrete,Schedule!AE$87:AE$291,T$30,Schedule!AD$87:AD$291,S33,Schedule!$G$87:$G$291,Schedule!$F$9,Schedule!$I$87:$I$291,"I"))+(SUMIFS(Schedule!AF$87:AF$291,Schedule!$K$87:$K$291,Concrete,Schedule!AE$87:AE$291,T$30,Schedule!AD$87:AD$291,S33,Schedule!$G$87:$G$291,Schedule!$F$10,Schedule!$I$87:$I$291,"")+SUMIFS(Schedule!AF$87:AF$291,Schedule!$K$87:$K$291,Concrete,Schedule!AE$87:AE$291,T$30,Schedule!AD$87:AD$291,S33,Schedule!$G$87:$G$291,Schedule!$F$10,Schedule!$I$87:$I$291,"I"))+(SUMIFS(Schedule!AF$87:AF$291,Schedule!$K$87:$K$291,Concrete,Schedule!AE$87:AE$291,T$30,Schedule!AD$87:AD$291,S33,Schedule!$G$87:$G$291,Schedule!$F$11,Schedule!$I$87:$I$291,"")+SUMIFS(Schedule!AF$87:AF$291,Schedule!$K$87:$K$291,Concrete,Schedule!AE$87:AE$291,T$30,Schedule!AD$87:AD$291,S33,Schedule!$G$87:$G$291,Schedule!$F$11,Schedule!$I$87:$I$291,"I")),IF($C$3='Sum Res'!$S$5,(SUMIFS(Schedule!AF$87:AF$291,Schedule!$K$87:$K$291,Concrete,Schedule!AE$87:AE$291,T$30,Schedule!AD$87:AD$291,S33,Schedule!$G$87:$G$291,Schedule!$F$9,Schedule!$I$87:$I$291,"")+SUMIFS(Schedule!AF$87:AF$291,Schedule!$K$87:$K$291,Concrete,Schedule!AE$87:AE$291,T$30,Schedule!AD$87:AD$291,S33,Schedule!$G$87:$G$291,Schedule!$F$9,Schedule!$I$87:$I$291,"I"))+(SUMIFS(Schedule!AF$87:AF$291,Schedule!$K$87:$K$291,Concrete,Schedule!AE$87:AE$291,T$30,Schedule!AD$87:AD$291,S33,Schedule!$G$87:$G$291,Schedule!$F$10,Schedule!$I$87:$I$291,"")+SUMIFS(Schedule!AF$87:AF$291,Schedule!$K$87:$K$291,Concrete,Schedule!AE$87:AE$291,T$30,Schedule!AD$87:AD$291,S33,Schedule!$G$87:$G$291,Schedule!$F$10,Schedule!$I$87:$I$291,"I"))+(SUMIFS(Schedule!AF$87:AF$291,Schedule!$K$87:$K$291,Concrete,Schedule!AE$87:AE$291,T$30,Schedule!AD$87:AD$291,S33,Schedule!$G$87:$G$291,Schedule!$F$11,Schedule!$I$87:$I$291,"")+SUMIFS(Schedule!AF$87:AF$291,Schedule!$K$87:$K$291,Concrete,Schedule!AE$87:AE$291,T$30,Schedule!AD$87:AD$291,S33,Schedule!$G$87:$G$291,Schedule!$F$11,Schedule!$I$87:$I$291,"I")),(SUMIFS(Schedule!AF$87:AF$291,Schedule!$K$87:$K$291,Concrete,Schedule!AE$87:AE$291,T$30,Schedule!AD$87:AD$291,S33,Schedule!$G$87:$G$291,Schedule!$F$9,Schedule!$I$87:$I$291,"")+SUMIFS(Schedule!AF$87:AF$291,Schedule!$K$87:$K$291,Concrete,Schedule!AE$87:AE$291,T$30,Schedule!AD$87:AD$291,S33,Schedule!$G$87:$G$291,Schedule!$F$9,Schedule!$I$87:$I$291,"I"))+(SUMIFS(Schedule!AF$87:AF$291,Schedule!$K$87:$K$291,Concrete,Schedule!AE$87:AE$291,T$30,Schedule!AD$87:AD$291,S33,Schedule!$G$87:$G$291,Schedule!$F$10,Schedule!$I$87:$I$291,"")+SUMIFS(Schedule!AF$87:AF$291,Schedule!$K$87:$K$291,Concrete,Schedule!AE$87:AE$291,T$30,Schedule!AD$87:AD$291,S33,Schedule!$G$87:$G$291,Schedule!$F$10,Schedule!$I$87:$I$291,"I"))+(SUMIFS(Schedule!AF$87:AF$291,Schedule!$K$87:$K$291,Concrete,Schedule!AE$87:AE$291,T$30,Schedule!AD$87:AD$291,S33,Schedule!$G$87:$G$291,Schedule!$F$11,Schedule!$I$87:$I$291,"")+SUMIFS(Schedule!AF$87:AF$291,Schedule!$K$87:$K$291,Concrete,Schedule!AE$87:AE$291,T$30,Schedule!AD$87:AD$291,S33,Schedule!$G$87:$G$291,Schedule!$F$11,Schedule!$I$87:$I$291,"I"))+(SUMIFS(Schedule!AF$87:AF$291,Schedule!$K$87:$K$291,Concrete,Schedule!AE$87:AE$291,T$30,Schedule!AD$87:AD$291,S33,Schedule!$G$87:$G$291,Schedule!$F$8,Schedule!$I$87:$I$291,"")+SUMIFS(Schedule!AF$87:AF$291,Schedule!$K$87:$K$291,Concrete,Schedule!AE$87:AE$291,T$30,Schedule!AD$87:AD$291,S33,Schedule!$G$87:$G$291,Schedule!$F$8,Schedule!$I$87:$I$291,"I"))))</f>
        <v>0</v>
      </c>
      <c r="V33" s="289">
        <v>4</v>
      </c>
      <c r="W33" s="280"/>
      <c r="X33" s="281">
        <f>IF($C$3="",(SUMIFS(Schedule!AI$87:AI$291,Schedule!$K$87:$K$291,Concrete,Schedule!AH$87:AH$291,W$30,Schedule!AG$87:AG$291,V33,Schedule!$G$87:$G$291,Schedule!$F$9,Schedule!$I$87:$I$291,"")+SUMIFS(Schedule!AI$87:AI$291,Schedule!$K$87:$K$291,Concrete,Schedule!AH$87:AH$291,W$30,Schedule!AG$87:AG$291,V33,Schedule!$G$87:$G$291,Schedule!$F$9,Schedule!$I$87:$I$291,"I"))+(SUMIFS(Schedule!AI$87:AI$291,Schedule!$K$87:$K$291,Concrete,Schedule!AH$87:AH$291,W$30,Schedule!AG$87:AG$291,V33,Schedule!$G$87:$G$291,Schedule!$F$10,Schedule!$I$87:$I$291,"")+SUMIFS(Schedule!AI$87:AI$291,Schedule!$K$87:$K$291,Concrete,Schedule!AH$87:AH$291,W$30,Schedule!AG$87:AG$291,V33,Schedule!$G$87:$G$291,Schedule!$F$10,Schedule!$I$87:$I$291,"I"))+(SUMIFS(Schedule!AI$87:AI$291,Schedule!$K$87:$K$291,Concrete,Schedule!AH$87:AH$291,W$30,Schedule!AG$87:AG$291,V33,Schedule!$G$87:$G$291,Schedule!$F$11,Schedule!$I$87:$I$291,"")+SUMIFS(Schedule!AI$87:AI$291,Schedule!$K$87:$K$291,Concrete,Schedule!AH$87:AH$291,W$30,Schedule!AG$87:AG$291,V33,Schedule!$G$87:$G$291,Schedule!$F$11,Schedule!$I$87:$I$291,"I")),IF($C$3='Sum Res'!$S$5,(SUMIFS(Schedule!AI$87:AI$291,Schedule!$K$87:$K$291,Concrete,Schedule!AH$87:AH$291,W$30,Schedule!AG$87:AG$291,V33,Schedule!$G$87:$G$291,Schedule!$F$9,Schedule!$I$87:$I$291,"")+SUMIFS(Schedule!AI$87:AI$291,Schedule!$K$87:$K$291,Concrete,Schedule!AH$87:AH$291,W$30,Schedule!AG$87:AG$291,V33,Schedule!$G$87:$G$291,Schedule!$F$9,Schedule!$I$87:$I$291,"I"))+(SUMIFS(Schedule!AI$87:AI$291,Schedule!$K$87:$K$291,Concrete,Schedule!AH$87:AH$291,W$30,Schedule!AG$87:AG$291,V33,Schedule!$G$87:$G$291,Schedule!$F$10,Schedule!$I$87:$I$291,"")+SUMIFS(Schedule!AI$87:AI$291,Schedule!$K$87:$K$291,Concrete,Schedule!AH$87:AH$291,W$30,Schedule!AG$87:AG$291,V33,Schedule!$G$87:$G$291,Schedule!$F$10,Schedule!$I$87:$I$291,"I"))+(SUMIFS(Schedule!AI$87:AI$291,Schedule!$K$87:$K$291,Concrete,Schedule!AH$87:AH$291,W$30,Schedule!AG$87:AG$291,V33,Schedule!$G$87:$G$291,Schedule!$F$11,Schedule!$I$87:$I$291,"")+SUMIFS(Schedule!AI$87:AI$291,Schedule!$K$87:$K$291,Concrete,Schedule!AH$87:AH$291,W$30,Schedule!AG$87:AG$291,V33,Schedule!$G$87:$G$291,Schedule!$F$11,Schedule!$I$87:$I$291,"I")),(SUMIFS(Schedule!AI$87:AI$291,Schedule!$K$87:$K$291,Concrete,Schedule!AH$87:AH$291,W$30,Schedule!AG$87:AG$291,V33,Schedule!$G$87:$G$291,Schedule!$F$9,Schedule!$I$87:$I$291,"")+SUMIFS(Schedule!AI$87:AI$291,Schedule!$K$87:$K$291,Concrete,Schedule!AH$87:AH$291,W$30,Schedule!AG$87:AG$291,V33,Schedule!$G$87:$G$291,Schedule!$F$9,Schedule!$I$87:$I$291,"I"))+(SUMIFS(Schedule!AI$87:AI$291,Schedule!$K$87:$K$291,Concrete,Schedule!AH$87:AH$291,W$30,Schedule!AG$87:AG$291,V33,Schedule!$G$87:$G$291,Schedule!$F$10,Schedule!$I$87:$I$291,"")+SUMIFS(Schedule!AI$87:AI$291,Schedule!$K$87:$K$291,Concrete,Schedule!AH$87:AH$291,W$30,Schedule!AG$87:AG$291,V33,Schedule!$G$87:$G$291,Schedule!$F$10,Schedule!$I$87:$I$291,"I"))+(SUMIFS(Schedule!AI$87:AI$291,Schedule!$K$87:$K$291,Concrete,Schedule!AH$87:AH$291,W$30,Schedule!AG$87:AG$291,V33,Schedule!$G$87:$G$291,Schedule!$F$11,Schedule!$I$87:$I$291,"")+SUMIFS(Schedule!AI$87:AI$291,Schedule!$K$87:$K$291,Concrete,Schedule!AH$87:AH$291,W$30,Schedule!AG$87:AG$291,V33,Schedule!$G$87:$G$291,Schedule!$F$11,Schedule!$I$87:$I$291,"I"))+(SUMIFS(Schedule!AI$87:AI$291,Schedule!$K$87:$K$291,Concrete,Schedule!AH$87:AH$291,W$30,Schedule!AG$87:AG$291,V33,Schedule!$G$87:$G$291,Schedule!$F$8,Schedule!$I$87:$I$291,"")+SUMIFS(Schedule!AI$87:AI$291,Schedule!$K$87:$K$291,Concrete,Schedule!AH$87:AH$291,W$30,Schedule!AG$87:AG$291,V33,Schedule!$G$87:$G$291,Schedule!$F$8,Schedule!$I$87:$I$291,"I"))))</f>
        <v>0</v>
      </c>
      <c r="Y33" s="289">
        <v>4</v>
      </c>
      <c r="Z33" s="280"/>
      <c r="AA33" s="281">
        <f>IF($C$3="",(SUMIFS(Schedule!AL$87:AL$291,Schedule!$K$87:$K$291,Concrete,Schedule!AK$87:AK$291,Z$30,Schedule!AJ$87:AJ$291,Y33,Schedule!$G$87:$G$291,Schedule!$F$9,Schedule!$I$87:$I$291,"")+SUMIFS(Schedule!AL$87:AL$291,Schedule!$K$87:$K$291,Concrete,Schedule!AK$87:AK$291,Z$30,Schedule!AJ$87:AJ$291,Y33,Schedule!$G$87:$G$291,Schedule!$F$9,Schedule!$I$87:$I$291,"I"))+(SUMIFS(Schedule!AL$87:AL$291,Schedule!$K$87:$K$291,Concrete,Schedule!AK$87:AK$291,Z$30,Schedule!AJ$87:AJ$291,Y33,Schedule!$G$87:$G$291,Schedule!$F$10,Schedule!$I$87:$I$291,"")+SUMIFS(Schedule!AL$87:AL$291,Schedule!$K$87:$K$291,Concrete,Schedule!AK$87:AK$291,Z$30,Schedule!AJ$87:AJ$291,Y33,Schedule!$G$87:$G$291,Schedule!$F$10,Schedule!$I$87:$I$291,"I"))+(SUMIFS(Schedule!AL$87:AL$291,Schedule!$K$87:$K$291,Concrete,Schedule!AK$87:AK$291,Z$30,Schedule!AJ$87:AJ$291,Y33,Schedule!$G$87:$G$291,Schedule!$F$11,Schedule!$I$87:$I$291,"")+SUMIFS(Schedule!AL$87:AL$291,Schedule!$K$87:$K$291,Concrete,Schedule!AK$87:AK$291,Z$30,Schedule!AJ$87:AJ$291,Y33,Schedule!$G$87:$G$291,Schedule!$F$11,Schedule!$I$87:$I$291,"I")),IF($C$3='Sum Res'!$S$5,(SUMIFS(Schedule!AL$87:AL$291,Schedule!$K$87:$K$291,Concrete,Schedule!AK$87:AK$291,Z$30,Schedule!AJ$87:AJ$291,Y33,Schedule!$G$87:$G$291,Schedule!$F$9,Schedule!$I$87:$I$291,"")+SUMIFS(Schedule!AL$87:AL$291,Schedule!$K$87:$K$291,Concrete,Schedule!AK$87:AK$291,Z$30,Schedule!AJ$87:AJ$291,Y33,Schedule!$G$87:$G$291,Schedule!$F$9,Schedule!$I$87:$I$291,"I"))+(SUMIFS(Schedule!AL$87:AL$291,Schedule!$K$87:$K$291,Concrete,Schedule!AK$87:AK$291,Z$30,Schedule!AJ$87:AJ$291,Y33,Schedule!$G$87:$G$291,Schedule!$F$10,Schedule!$I$87:$I$291,"")+SUMIFS(Schedule!AL$87:AL$291,Schedule!$K$87:$K$291,Concrete,Schedule!AK$87:AK$291,Z$30,Schedule!AJ$87:AJ$291,Y33,Schedule!$G$87:$G$291,Schedule!$F$10,Schedule!$I$87:$I$291,"I"))+(SUMIFS(Schedule!AL$87:AL$291,Schedule!$K$87:$K$291,Concrete,Schedule!AK$87:AK$291,Z$30,Schedule!AJ$87:AJ$291,Y33,Schedule!$G$87:$G$291,Schedule!$F$11,Schedule!$I$87:$I$291,"")+SUMIFS(Schedule!AL$87:AL$291,Schedule!$K$87:$K$291,Concrete,Schedule!AK$87:AK$291,Z$30,Schedule!AJ$87:AJ$291,Y33,Schedule!$G$87:$G$291,Schedule!$F$11,Schedule!$I$87:$I$291,"I")),(SUMIFS(Schedule!AL$87:AL$291,Schedule!$K$87:$K$291,Concrete,Schedule!AK$87:AK$291,Z$30,Schedule!AJ$87:AJ$291,Y33,Schedule!$G$87:$G$291,Schedule!$F$9,Schedule!$I$87:$I$291,"")+SUMIFS(Schedule!AL$87:AL$291,Schedule!$K$87:$K$291,Concrete,Schedule!AK$87:AK$291,Z$30,Schedule!AJ$87:AJ$291,Y33,Schedule!$G$87:$G$291,Schedule!$F$9,Schedule!$I$87:$I$291,"I"))+(SUMIFS(Schedule!AL$87:AL$291,Schedule!$K$87:$K$291,Concrete,Schedule!AK$87:AK$291,Z$30,Schedule!AJ$87:AJ$291,Y33,Schedule!$G$87:$G$291,Schedule!$F$10,Schedule!$I$87:$I$291,"")+SUMIFS(Schedule!AL$87:AL$291,Schedule!$K$87:$K$291,Concrete,Schedule!AK$87:AK$291,Z$30,Schedule!AJ$87:AJ$291,Y33,Schedule!$G$87:$G$291,Schedule!$F$10,Schedule!$I$87:$I$291,"I"))+(SUMIFS(Schedule!AL$87:AL$291,Schedule!$K$87:$K$291,Concrete,Schedule!AK$87:AK$291,Z$30,Schedule!AJ$87:AJ$291,Y33,Schedule!$G$87:$G$291,Schedule!$F$11,Schedule!$I$87:$I$291,"")+SUMIFS(Schedule!AL$87:AL$291,Schedule!$K$87:$K$291,Concrete,Schedule!AK$87:AK$291,Z$30,Schedule!AJ$87:AJ$291,Y33,Schedule!$G$87:$G$291,Schedule!$F$11,Schedule!$I$87:$I$291,"I"))+(SUMIFS(Schedule!AL$87:AL$291,Schedule!$K$87:$K$291,Concrete,Schedule!AK$87:AK$291,Z$30,Schedule!AJ$87:AJ$291,Y33,Schedule!$G$87:$G$291,Schedule!$F$8,Schedule!$I$87:$I$291,"")+SUMIFS(Schedule!AL$87:AL$291,Schedule!$K$87:$K$291,Concrete,Schedule!AK$87:AK$291,Z$30,Schedule!AJ$87:AJ$291,Y33,Schedule!$G$87:$G$291,Schedule!$F$8,Schedule!$I$87:$I$291,"I"))))</f>
        <v>0</v>
      </c>
      <c r="AB33" s="289">
        <v>4</v>
      </c>
      <c r="AC33" s="280"/>
      <c r="AD33" s="281">
        <f>IF($C$3="",(SUMIFS(Schedule!AO$87:AO$291,Schedule!$K$87:$K$291,Concrete,Schedule!AN$87:AN$291,AC$30,Schedule!AM$87:AM$291,AB33,Schedule!$G$87:$G$291,Schedule!$F$9,Schedule!$I$87:$I$291,"")+SUMIFS(Schedule!AO$87:AO$291,Schedule!$K$87:$K$291,Concrete,Schedule!AN$87:AN$291,AC$30,Schedule!AM$87:AM$291,AB33,Schedule!$G$87:$G$291,Schedule!$F$9,Schedule!$I$87:$I$291,"I"))+(SUMIFS(Schedule!AO$87:AO$291,Schedule!$K$87:$K$291,Concrete,Schedule!AN$87:AN$291,AC$30,Schedule!AM$87:AM$291,AB33,Schedule!$G$87:$G$291,Schedule!$F$10,Schedule!$I$87:$I$291,"")+SUMIFS(Schedule!AO$87:AO$291,Schedule!$K$87:$K$291,Concrete,Schedule!AN$87:AN$291,AC$30,Schedule!AM$87:AM$291,AB33,Schedule!$G$87:$G$291,Schedule!$F$10,Schedule!$I$87:$I$291,"I"))+(SUMIFS(Schedule!AO$87:AO$291,Schedule!$K$87:$K$291,Concrete,Schedule!AN$87:AN$291,AC$30,Schedule!AM$87:AM$291,AB33,Schedule!$G$87:$G$291,Schedule!$F$11,Schedule!$I$87:$I$291,"")+SUMIFS(Schedule!AO$87:AO$291,Schedule!$K$87:$K$291,Concrete,Schedule!AN$87:AN$291,AC$30,Schedule!AM$87:AM$291,AB33,Schedule!$G$87:$G$291,Schedule!$F$11,Schedule!$I$87:$I$291,"I")),IF($C$3='Sum Res'!$S$5,(SUMIFS(Schedule!AO$87:AO$291,Schedule!$K$87:$K$291,Concrete,Schedule!AN$87:AN$291,AC$30,Schedule!AM$87:AM$291,AB33,Schedule!$G$87:$G$291,Schedule!$F$9,Schedule!$I$87:$I$291,"")+SUMIFS(Schedule!AO$87:AO$291,Schedule!$K$87:$K$291,Concrete,Schedule!AN$87:AN$291,AC$30,Schedule!AM$87:AM$291,AB33,Schedule!$G$87:$G$291,Schedule!$F$9,Schedule!$I$87:$I$291,"I"))+(SUMIFS(Schedule!AO$87:AO$291,Schedule!$K$87:$K$291,Concrete,Schedule!AN$87:AN$291,AC$30,Schedule!AM$87:AM$291,AB33,Schedule!$G$87:$G$291,Schedule!$F$10,Schedule!$I$87:$I$291,"")+SUMIFS(Schedule!AO$87:AO$291,Schedule!$K$87:$K$291,Concrete,Schedule!AN$87:AN$291,AC$30,Schedule!AM$87:AM$291,AB33,Schedule!$G$87:$G$291,Schedule!$F$10,Schedule!$I$87:$I$291,"I"))+(SUMIFS(Schedule!AO$87:AO$291,Schedule!$K$87:$K$291,Concrete,Schedule!AN$87:AN$291,AC$30,Schedule!AM$87:AM$291,AB33,Schedule!$G$87:$G$291,Schedule!$F$11,Schedule!$I$87:$I$291,"")+SUMIFS(Schedule!AO$87:AO$291,Schedule!$K$87:$K$291,Concrete,Schedule!AN$87:AN$291,AC$30,Schedule!AM$87:AM$291,AB33,Schedule!$G$87:$G$291,Schedule!$F$11,Schedule!$I$87:$I$291,"I")),(SUMIFS(Schedule!AO$87:AO$291,Schedule!$K$87:$K$291,Concrete,Schedule!AN$87:AN$291,AC$30,Schedule!AM$87:AM$291,AB33,Schedule!$G$87:$G$291,Schedule!$F$9,Schedule!$I$87:$I$291,"")+SUMIFS(Schedule!AO$87:AO$291,Schedule!$K$87:$K$291,Concrete,Schedule!AN$87:AN$291,AC$30,Schedule!AM$87:AM$291,AB33,Schedule!$G$87:$G$291,Schedule!$F$9,Schedule!$I$87:$I$291,"I"))+(SUMIFS(Schedule!AO$87:AO$291,Schedule!$K$87:$K$291,Concrete,Schedule!AN$87:AN$291,AC$30,Schedule!AM$87:AM$291,AB33,Schedule!$G$87:$G$291,Schedule!$F$10,Schedule!$I$87:$I$291,"")+SUMIFS(Schedule!AO$87:AO$291,Schedule!$K$87:$K$291,Concrete,Schedule!AN$87:AN$291,AC$30,Schedule!AM$87:AM$291,AB33,Schedule!$G$87:$G$291,Schedule!$F$10,Schedule!$I$87:$I$291,"I"))+(SUMIFS(Schedule!AO$87:AO$291,Schedule!$K$87:$K$291,Concrete,Schedule!AN$87:AN$291,AC$30,Schedule!AM$87:AM$291,AB33,Schedule!$G$87:$G$291,Schedule!$F$11,Schedule!$I$87:$I$291,"")+SUMIFS(Schedule!AO$87:AO$291,Schedule!$K$87:$K$291,Concrete,Schedule!AN$87:AN$291,AC$30,Schedule!AM$87:AM$291,AB33,Schedule!$G$87:$G$291,Schedule!$F$11,Schedule!$I$87:$I$291,"I"))+(SUMIFS(Schedule!AO$87:AO$291,Schedule!$K$87:$K$291,Concrete,Schedule!AN$87:AN$291,AC$30,Schedule!AM$87:AM$291,AB33,Schedule!$G$87:$G$291,Schedule!$F$8,Schedule!$I$87:$I$291,"")+SUMIFS(Schedule!AO$87:AO$291,Schedule!$K$87:$K$291,Concrete,Schedule!AN$87:AN$291,AC$30,Schedule!AM$87:AM$291,AB33,Schedule!$G$87:$G$291,Schedule!$F$8,Schedule!$I$87:$I$291,"I"))))</f>
        <v>0</v>
      </c>
      <c r="AE33" s="282">
        <f t="shared" si="6"/>
        <v>0</v>
      </c>
      <c r="AF33" s="283">
        <f t="shared" si="7"/>
        <v>0</v>
      </c>
      <c r="AJ33" s="177" t="b">
        <f>AND(WallType=Concrete,TASK='Break down of Inv'!$AJ$13)</f>
        <v>0</v>
      </c>
    </row>
    <row r="34" spans="2:36" ht="15.75" thickBot="1" x14ac:dyDescent="0.25">
      <c r="B34" s="580"/>
      <c r="C34" s="562"/>
      <c r="D34" s="290">
        <v>5</v>
      </c>
      <c r="E34" s="291"/>
      <c r="F34" s="292">
        <f>IF($C$3="",(SUMIFS(Schedule!Q$87:Q$291,Schedule!$K$87:$K$291,Concrete,Schedule!P$87:P$291,E$30,Schedule!O$87:O$291,D34,Schedule!$G$87:$G$291,Schedule!$F$9,Schedule!$I$87:$I$291,"")+SUMIFS(Schedule!Q$87:Q$291,Schedule!$K$87:$K$291,Concrete,Schedule!P$87:P$291,E$30,Schedule!O$87:O$291,D34,Schedule!$G$87:$G$291,Schedule!$F$9,Schedule!$I$87:$I$291,"I"))+(SUMIFS(Schedule!Q$87:Q$291,Schedule!$K$87:$K$291,Concrete,Schedule!P$87:P$291,E$30,Schedule!O$87:O$291,D34,Schedule!$G$87:$G$291,Schedule!$F$10,Schedule!$I$87:$I$291,"")+SUMIFS(Schedule!Q$87:Q$291,Schedule!$K$87:$K$291,Concrete,Schedule!P$87:P$291,E$30,Schedule!O$87:O$291,D34,Schedule!$G$87:$G$291,Schedule!$F$10,Schedule!$I$87:$I$291,"I"))+(SUMIFS(Schedule!Q$87:Q$291,Schedule!$K$87:$K$291,Concrete,Schedule!P$87:P$291,E$30,Schedule!O$87:O$291,D34,Schedule!$G$87:$G$291,Schedule!$F$11,Schedule!$I$87:$I$291,"")+SUMIFS(Schedule!Q$87:Q$291,Schedule!$K$87:$K$291,Concrete,Schedule!P$87:P$291,E$30,Schedule!O$87:O$291,D34,Schedule!$G$87:$G$291,Schedule!$F$11,Schedule!$I$87:$I$291,"I")),IF($C$3='Sum Res'!$S$5,(SUMIFS(Schedule!Q$87:Q$291,Schedule!$K$87:$K$291,Concrete,Schedule!P$87:P$291,E$30,Schedule!O$87:O$291,D34,Schedule!$G$87:$G$291,Schedule!$F$9,Schedule!$I$87:$I$291,"")+SUMIFS(Schedule!Q$87:Q$291,Schedule!$K$87:$K$291,Concrete,Schedule!P$87:P$291,E$30,Schedule!O$87:O$291,D34,Schedule!$G$87:$G$291,Schedule!$F$9,Schedule!$I$87:$I$291,"I"))+(SUMIFS(Schedule!Q$87:Q$291,Schedule!$K$87:$K$291,Concrete,Schedule!P$87:P$291,E$30,Schedule!O$87:O$291,D34,Schedule!$G$87:$G$291,Schedule!$F$10,Schedule!$I$87:$I$291,"")+SUMIFS(Schedule!Q$87:Q$291,Schedule!$K$87:$K$291,Concrete,Schedule!P$87:P$291,E$30,Schedule!O$87:O$291,D34,Schedule!$G$87:$G$291,Schedule!$F$10,Schedule!$I$87:$I$291,"I"))+(SUMIFS(Schedule!Q$87:Q$291,Schedule!$K$87:$K$291,Concrete,Schedule!P$87:P$291,E$30,Schedule!O$87:O$291,D34,Schedule!$G$87:$G$291,Schedule!$F$11,Schedule!$I$87:$I$291,"")+SUMIFS(Schedule!Q$87:Q$291,Schedule!$K$87:$K$291,Concrete,Schedule!P$87:P$291,E$30,Schedule!O$87:O$291,D34,Schedule!$G$87:$G$291,Schedule!$F$11,Schedule!$I$87:$I$291,"I")),(SUMIFS(Schedule!Q$87:Q$291,Schedule!$K$87:$K$291,Concrete,Schedule!P$87:P$291,E$30,Schedule!O$87:O$291,D34,Schedule!$G$87:$G$291,Schedule!$F$9,Schedule!$I$87:$I$291,"")+SUMIFS(Schedule!Q$87:Q$291,Schedule!$K$87:$K$291,Concrete,Schedule!P$87:P$291,E$30,Schedule!O$87:O$291,D34,Schedule!$G$87:$G$291,Schedule!$F$9,Schedule!$I$87:$I$291,"I"))+(SUMIFS(Schedule!Q$87:Q$291,Schedule!$K$87:$K$291,Concrete,Schedule!P$87:P$291,E$30,Schedule!O$87:O$291,D34,Schedule!$G$87:$G$291,Schedule!$F$10,Schedule!$I$87:$I$291,"")+SUMIFS(Schedule!Q$87:Q$291,Schedule!$K$87:$K$291,Concrete,Schedule!P$87:P$291,E$30,Schedule!O$87:O$291,D34,Schedule!$G$87:$G$291,Schedule!$F$10,Schedule!$I$87:$I$291,"I"))+(SUMIFS(Schedule!Q$87:Q$291,Schedule!$K$87:$K$291,Concrete,Schedule!P$87:P$291,E$30,Schedule!O$87:O$291,D34,Schedule!$G$87:$G$291,Schedule!$F$11,Schedule!$I$87:$I$291,"")+SUMIFS(Schedule!Q$87:Q$291,Schedule!$K$87:$K$291,Concrete,Schedule!P$87:P$291,E$30,Schedule!O$87:O$291,D34,Schedule!$G$87:$G$291,Schedule!$F$11,Schedule!$I$87:$I$291,"I"))+(SUMIFS(Schedule!Q$87:Q$291,Schedule!$K$87:$K$291,Concrete,Schedule!P$87:P$291,E$30,Schedule!O$87:O$291,D34,Schedule!$G$87:$G$291,Schedule!$F$8,Schedule!$I$87:$I$291,"")+SUMIFS(Schedule!Q$87:Q$291,Schedule!$K$87:$K$291,Concrete,Schedule!P$87:P$291,E$30,Schedule!O$87:O$291,D34,Schedule!$G$87:$G$291,Schedule!$F$8,Schedule!$I$87:$I$291,"I"))))</f>
        <v>0</v>
      </c>
      <c r="G34" s="290">
        <v>5</v>
      </c>
      <c r="H34" s="291"/>
      <c r="I34" s="292">
        <f>IF($C$3="",(SUMIFS(Schedule!T$87:T$291,Schedule!$K$87:$K$291,Concrete,Schedule!S$87:S$291,H$30,Schedule!R$87:R$291,G34,Schedule!$G$87:$G$291,Schedule!$F$9,Schedule!$I$87:$I$291,"")+SUMIFS(Schedule!T$87:T$291,Schedule!$K$87:$K$291,Concrete,Schedule!S$87:S$291,H$30,Schedule!R$87:R$291,G34,Schedule!$G$87:$G$291,Schedule!$F$9,Schedule!$I$87:$I$291,"I"))+(SUMIFS(Schedule!T$87:T$291,Schedule!$K$87:$K$291,Concrete,Schedule!S$87:S$291,H$30,Schedule!R$87:R$291,G34,Schedule!$G$87:$G$291,Schedule!$F$10,Schedule!$I$87:$I$291,"")+SUMIFS(Schedule!T$87:T$291,Schedule!$K$87:$K$291,Concrete,Schedule!S$87:S$291,H$30,Schedule!R$87:R$291,G34,Schedule!$G$87:$G$291,Schedule!$F$10,Schedule!$I$87:$I$291,"I"))+(SUMIFS(Schedule!T$87:T$291,Schedule!$K$87:$K$291,Concrete,Schedule!S$87:S$291,H$30,Schedule!R$87:R$291,G34,Schedule!$G$87:$G$291,Schedule!$F$11,Schedule!$I$87:$I$291,"")+SUMIFS(Schedule!T$87:T$291,Schedule!$K$87:$K$291,Concrete,Schedule!S$87:S$291,H$30,Schedule!R$87:R$291,G34,Schedule!$G$87:$G$291,Schedule!$F$11,Schedule!$I$87:$I$291,"I")),IF($C$3='Sum Res'!$S$5,(SUMIFS(Schedule!T$87:T$291,Schedule!$K$87:$K$291,Concrete,Schedule!S$87:S$291,H$30,Schedule!R$87:R$291,G34,Schedule!$G$87:$G$291,Schedule!$F$9,Schedule!$I$87:$I$291,"")+SUMIFS(Schedule!T$87:T$291,Schedule!$K$87:$K$291,Concrete,Schedule!S$87:S$291,H$30,Schedule!R$87:R$291,G34,Schedule!$G$87:$G$291,Schedule!$F$9,Schedule!$I$87:$I$291,"I"))+(SUMIFS(Schedule!T$87:T$291,Schedule!$K$87:$K$291,Concrete,Schedule!S$87:S$291,H$30,Schedule!R$87:R$291,G34,Schedule!$G$87:$G$291,Schedule!$F$10,Schedule!$I$87:$I$291,"")+SUMIFS(Schedule!T$87:T$291,Schedule!$K$87:$K$291,Concrete,Schedule!S$87:S$291,H$30,Schedule!R$87:R$291,G34,Schedule!$G$87:$G$291,Schedule!$F$10,Schedule!$I$87:$I$291,"I"))+(SUMIFS(Schedule!T$87:T$291,Schedule!$K$87:$K$291,Concrete,Schedule!S$87:S$291,H$30,Schedule!R$87:R$291,G34,Schedule!$G$87:$G$291,Schedule!$F$11,Schedule!$I$87:$I$291,"")+SUMIFS(Schedule!T$87:T$291,Schedule!$K$87:$K$291,Concrete,Schedule!S$87:S$291,H$30,Schedule!R$87:R$291,G34,Schedule!$G$87:$G$291,Schedule!$F$11,Schedule!$I$87:$I$291,"I")),(SUMIFS(Schedule!T$87:T$291,Schedule!$K$87:$K$291,Concrete,Schedule!S$87:S$291,H$30,Schedule!R$87:R$291,G34,Schedule!$G$87:$G$291,Schedule!$F$9,Schedule!$I$87:$I$291,"")+SUMIFS(Schedule!T$87:T$291,Schedule!$K$87:$K$291,Concrete,Schedule!S$87:S$291,H$30,Schedule!R$87:R$291,G34,Schedule!$G$87:$G$291,Schedule!$F$9,Schedule!$I$87:$I$291,"I"))+(SUMIFS(Schedule!T$87:T$291,Schedule!$K$87:$K$291,Concrete,Schedule!S$87:S$291,H$30,Schedule!R$87:R$291,G34,Schedule!$G$87:$G$291,Schedule!$F$10,Schedule!$I$87:$I$291,"")+SUMIFS(Schedule!T$87:T$291,Schedule!$K$87:$K$291,Concrete,Schedule!S$87:S$291,H$30,Schedule!R$87:R$291,G34,Schedule!$G$87:$G$291,Schedule!$F$10,Schedule!$I$87:$I$291,"I"))+(SUMIFS(Schedule!T$87:T$291,Schedule!$K$87:$K$291,Concrete,Schedule!S$87:S$291,H$30,Schedule!R$87:R$291,G34,Schedule!$G$87:$G$291,Schedule!$F$11,Schedule!$I$87:$I$291,"")+SUMIFS(Schedule!T$87:T$291,Schedule!$K$87:$K$291,Concrete,Schedule!S$87:S$291,H$30,Schedule!R$87:R$291,G34,Schedule!$G$87:$G$291,Schedule!$F$11,Schedule!$I$87:$I$291,"I"))+(SUMIFS(Schedule!T$87:T$291,Schedule!$K$87:$K$291,Concrete,Schedule!S$87:S$291,H$30,Schedule!R$87:R$291,G34,Schedule!$G$87:$G$291,Schedule!$F$8,Schedule!$I$87:$I$291,"")+SUMIFS(Schedule!T$87:T$291,Schedule!$K$87:$K$291,Concrete,Schedule!S$87:S$291,H$30,Schedule!R$87:R$291,G34,Schedule!$G$87:$G$291,Schedule!$F$8,Schedule!$I$87:$I$291,"I"))))</f>
        <v>0</v>
      </c>
      <c r="J34" s="290">
        <v>5</v>
      </c>
      <c r="K34" s="291"/>
      <c r="L34" s="292">
        <f>IF($C$3="",(SUMIFS(Schedule!W$87:W$291,Schedule!$K$87:$K$291,Concrete,Schedule!V$87:V$291,K$30,Schedule!U$87:U$291,J34,Schedule!$G$87:$G$291,Schedule!$F$9,Schedule!$I$87:$I$291,"")+SUMIFS(Schedule!W$87:W$291,Schedule!$K$87:$K$291,Concrete,Schedule!V$87:V$291,K$30,Schedule!U$87:U$291,J34,Schedule!$G$87:$G$291,Schedule!$F$9,Schedule!$I$87:$I$291,"I"))+(SUMIFS(Schedule!W$87:W$291,Schedule!$K$87:$K$291,Concrete,Schedule!V$87:V$291,K$30,Schedule!U$87:U$291,J34,Schedule!$G$87:$G$291,Schedule!$F$10,Schedule!$I$87:$I$291,"")+SUMIFS(Schedule!W$87:W$291,Schedule!$K$87:$K$291,Concrete,Schedule!V$87:V$291,K$30,Schedule!U$87:U$291,J34,Schedule!$G$87:$G$291,Schedule!$F$10,Schedule!$I$87:$I$291,"I"))+(SUMIFS(Schedule!W$87:W$291,Schedule!$K$87:$K$291,Concrete,Schedule!V$87:V$291,K$30,Schedule!U$87:U$291,J34,Schedule!$G$87:$G$291,Schedule!$F$11,Schedule!$I$87:$I$291,"")+SUMIFS(Schedule!W$87:W$291,Schedule!$K$87:$K$291,Concrete,Schedule!V$87:V$291,K$30,Schedule!U$87:U$291,J34,Schedule!$G$87:$G$291,Schedule!$F$11,Schedule!$I$87:$I$291,"I")),IF($C$3='Sum Res'!$S$5,(SUMIFS(Schedule!W$87:W$291,Schedule!$K$87:$K$291,Concrete,Schedule!V$87:V$291,K$30,Schedule!U$87:U$291,J34,Schedule!$G$87:$G$291,Schedule!$F$9,Schedule!$I$87:$I$291,"")+SUMIFS(Schedule!W$87:W$291,Schedule!$K$87:$K$291,Concrete,Schedule!V$87:V$291,K$30,Schedule!U$87:U$291,J34,Schedule!$G$87:$G$291,Schedule!$F$9,Schedule!$I$87:$I$291,"I"))+(SUMIFS(Schedule!W$87:W$291,Schedule!$K$87:$K$291,Concrete,Schedule!V$87:V$291,K$30,Schedule!U$87:U$291,J34,Schedule!$G$87:$G$291,Schedule!$F$10,Schedule!$I$87:$I$291,"")+SUMIFS(Schedule!W$87:W$291,Schedule!$K$87:$K$291,Concrete,Schedule!V$87:V$291,K$30,Schedule!U$87:U$291,J34,Schedule!$G$87:$G$291,Schedule!$F$10,Schedule!$I$87:$I$291,"I"))+(SUMIFS(Schedule!W$87:W$291,Schedule!$K$87:$K$291,Concrete,Schedule!V$87:V$291,K$30,Schedule!U$87:U$291,J34,Schedule!$G$87:$G$291,Schedule!$F$11,Schedule!$I$87:$I$291,"")+SUMIFS(Schedule!W$87:W$291,Schedule!$K$87:$K$291,Concrete,Schedule!V$87:V$291,K$30,Schedule!U$87:U$291,J34,Schedule!$G$87:$G$291,Schedule!$F$11,Schedule!$I$87:$I$291,"I")),(SUMIFS(Schedule!W$87:W$291,Schedule!$K$87:$K$291,Concrete,Schedule!V$87:V$291,K$30,Schedule!U$87:U$291,J34,Schedule!$G$87:$G$291,Schedule!$F$9,Schedule!$I$87:$I$291,"")+SUMIFS(Schedule!W$87:W$291,Schedule!$K$87:$K$291,Concrete,Schedule!V$87:V$291,K$30,Schedule!U$87:U$291,J34,Schedule!$G$87:$G$291,Schedule!$F$9,Schedule!$I$87:$I$291,"I"))+(SUMIFS(Schedule!W$87:W$291,Schedule!$K$87:$K$291,Concrete,Schedule!V$87:V$291,K$30,Schedule!U$87:U$291,J34,Schedule!$G$87:$G$291,Schedule!$F$10,Schedule!$I$87:$I$291,"")+SUMIFS(Schedule!W$87:W$291,Schedule!$K$87:$K$291,Concrete,Schedule!V$87:V$291,K$30,Schedule!U$87:U$291,J34,Schedule!$G$87:$G$291,Schedule!$F$10,Schedule!$I$87:$I$291,"I"))+(SUMIFS(Schedule!W$87:W$291,Schedule!$K$87:$K$291,Concrete,Schedule!V$87:V$291,K$30,Schedule!U$87:U$291,J34,Schedule!$G$87:$G$291,Schedule!$F$11,Schedule!$I$87:$I$291,"")+SUMIFS(Schedule!W$87:W$291,Schedule!$K$87:$K$291,Concrete,Schedule!V$87:V$291,K$30,Schedule!U$87:U$291,J34,Schedule!$G$87:$G$291,Schedule!$F$11,Schedule!$I$87:$I$291,"I"))+(SUMIFS(Schedule!W$87:W$291,Schedule!$K$87:$K$291,Concrete,Schedule!V$87:V$291,K$30,Schedule!U$87:U$291,J34,Schedule!$G$87:$G$291,Schedule!$F$8,Schedule!$I$87:$I$291,"")+SUMIFS(Schedule!W$87:W$291,Schedule!$K$87:$K$291,Concrete,Schedule!V$87:V$291,K$30,Schedule!U$87:U$291,J34,Schedule!$G$87:$G$291,Schedule!$F$8,Schedule!$I$87:$I$291,"I"))))</f>
        <v>0</v>
      </c>
      <c r="M34" s="290">
        <v>5</v>
      </c>
      <c r="N34" s="291"/>
      <c r="O34" s="292">
        <f>IF($C$3="",(SUMIFS(Schedule!Z$87:Z$291,Schedule!$K$87:$K$291,Concrete,Schedule!Y$87:Y$291,N$30,Schedule!X$87:X$291,M34,Schedule!$G$87:$G$291,Schedule!$F$9,Schedule!$I$87:$I$291,"")+SUMIFS(Schedule!Z$87:Z$291,Schedule!$K$87:$K$291,Concrete,Schedule!Y$87:Y$291,N$30,Schedule!X$87:X$291,M34,Schedule!$G$87:$G$291,Schedule!$F$9,Schedule!$I$87:$I$291,"I"))+(SUMIFS(Schedule!Z$87:Z$291,Schedule!$K$87:$K$291,Concrete,Schedule!Y$87:Y$291,N$30,Schedule!X$87:X$291,M34,Schedule!$G$87:$G$291,Schedule!$F$10,Schedule!$I$87:$I$291,"")+SUMIFS(Schedule!Z$87:Z$291,Schedule!$K$87:$K$291,Concrete,Schedule!Y$87:Y$291,N$30,Schedule!X$87:X$291,M34,Schedule!$G$87:$G$291,Schedule!$F$10,Schedule!$I$87:$I$291,"I"))+(SUMIFS(Schedule!Z$87:Z$291,Schedule!$K$87:$K$291,Concrete,Schedule!Y$87:Y$291,N$30,Schedule!X$87:X$291,M34,Schedule!$G$87:$G$291,Schedule!$F$11,Schedule!$I$87:$I$291,"")+SUMIFS(Schedule!Z$87:Z$291,Schedule!$K$87:$K$291,Concrete,Schedule!Y$87:Y$291,N$30,Schedule!X$87:X$291,M34,Schedule!$G$87:$G$291,Schedule!$F$11,Schedule!$I$87:$I$291,"I")),IF($C$3='Sum Res'!$S$5,(SUMIFS(Schedule!Z$87:Z$291,Schedule!$K$87:$K$291,Concrete,Schedule!Y$87:Y$291,N$30,Schedule!X$87:X$291,M34,Schedule!$G$87:$G$291,Schedule!$F$9,Schedule!$I$87:$I$291,"")+SUMIFS(Schedule!Z$87:Z$291,Schedule!$K$87:$K$291,Concrete,Schedule!Y$87:Y$291,N$30,Schedule!X$87:X$291,M34,Schedule!$G$87:$G$291,Schedule!$F$9,Schedule!$I$87:$I$291,"I"))+(SUMIFS(Schedule!Z$87:Z$291,Schedule!$K$87:$K$291,Concrete,Schedule!Y$87:Y$291,N$30,Schedule!X$87:X$291,M34,Schedule!$G$87:$G$291,Schedule!$F$10,Schedule!$I$87:$I$291,"")+SUMIFS(Schedule!Z$87:Z$291,Schedule!$K$87:$K$291,Concrete,Schedule!Y$87:Y$291,N$30,Schedule!X$87:X$291,M34,Schedule!$G$87:$G$291,Schedule!$F$10,Schedule!$I$87:$I$291,"I"))+(SUMIFS(Schedule!Z$87:Z$291,Schedule!$K$87:$K$291,Concrete,Schedule!Y$87:Y$291,N$30,Schedule!X$87:X$291,M34,Schedule!$G$87:$G$291,Schedule!$F$11,Schedule!$I$87:$I$291,"")+SUMIFS(Schedule!Z$87:Z$291,Schedule!$K$87:$K$291,Concrete,Schedule!Y$87:Y$291,N$30,Schedule!X$87:X$291,M34,Schedule!$G$87:$G$291,Schedule!$F$11,Schedule!$I$87:$I$291,"I")),(SUMIFS(Schedule!Z$87:Z$291,Schedule!$K$87:$K$291,Concrete,Schedule!Y$87:Y$291,N$30,Schedule!X$87:X$291,M34,Schedule!$G$87:$G$291,Schedule!$F$9,Schedule!$I$87:$I$291,"")+SUMIFS(Schedule!Z$87:Z$291,Schedule!$K$87:$K$291,Concrete,Schedule!Y$87:Y$291,N$30,Schedule!X$87:X$291,M34,Schedule!$G$87:$G$291,Schedule!$F$9,Schedule!$I$87:$I$291,"I"))+(SUMIFS(Schedule!Z$87:Z$291,Schedule!$K$87:$K$291,Concrete,Schedule!Y$87:Y$291,N$30,Schedule!X$87:X$291,M34,Schedule!$G$87:$G$291,Schedule!$F$10,Schedule!$I$87:$I$291,"")+SUMIFS(Schedule!Z$87:Z$291,Schedule!$K$87:$K$291,Concrete,Schedule!Y$87:Y$291,N$30,Schedule!X$87:X$291,M34,Schedule!$G$87:$G$291,Schedule!$F$10,Schedule!$I$87:$I$291,"I"))+(SUMIFS(Schedule!Z$87:Z$291,Schedule!$K$87:$K$291,Concrete,Schedule!Y$87:Y$291,N$30,Schedule!X$87:X$291,M34,Schedule!$G$87:$G$291,Schedule!$F$11,Schedule!$I$87:$I$291,"")+SUMIFS(Schedule!Z$87:Z$291,Schedule!$K$87:$K$291,Concrete,Schedule!Y$87:Y$291,N$30,Schedule!X$87:X$291,M34,Schedule!$G$87:$G$291,Schedule!$F$11,Schedule!$I$87:$I$291,"I"))+(SUMIFS(Schedule!Z$87:Z$291,Schedule!$K$87:$K$291,Concrete,Schedule!Y$87:Y$291,N$30,Schedule!X$87:X$291,M34,Schedule!$G$87:$G$291,Schedule!$F$8,Schedule!$I$87:$I$291,"")+SUMIFS(Schedule!Z$87:Z$291,Schedule!$K$87:$K$291,Concrete,Schedule!Y$87:Y$291,N$30,Schedule!X$87:X$291,M34,Schedule!$G$87:$G$291,Schedule!$F$8,Schedule!$I$87:$I$291,"I"))))</f>
        <v>0</v>
      </c>
      <c r="P34" s="290">
        <v>5</v>
      </c>
      <c r="Q34" s="291"/>
      <c r="R34" s="292">
        <f>IF($C$3="",(SUMIFS(Schedule!AC$87:AC$291,Schedule!$K$87:$K$291,Concrete,Schedule!AB$87:AB$291,Q$30,Schedule!AA$87:AA$291,P34,Schedule!$G$87:$G$291,Schedule!$F$9,Schedule!$I$87:$I$291,"")+SUMIFS(Schedule!AC$87:AC$291,Schedule!$K$87:$K$291,Concrete,Schedule!AB$87:AB$291,Q$30,Schedule!AA$87:AA$291,P34,Schedule!$G$87:$G$291,Schedule!$F$9,Schedule!$I$87:$I$291,"I"))+(SUMIFS(Schedule!AC$87:AC$291,Schedule!$K$87:$K$291,Concrete,Schedule!AB$87:AB$291,Q$30,Schedule!AA$87:AA$291,P34,Schedule!$G$87:$G$291,Schedule!$F$10,Schedule!$I$87:$I$291,"")+SUMIFS(Schedule!AC$87:AC$291,Schedule!$K$87:$K$291,Concrete,Schedule!AB$87:AB$291,Q$30,Schedule!AA$87:AA$291,P34,Schedule!$G$87:$G$291,Schedule!$F$10,Schedule!$I$87:$I$291,"I"))+(SUMIFS(Schedule!AC$87:AC$291,Schedule!$K$87:$K$291,Concrete,Schedule!AB$87:AB$291,Q$30,Schedule!AA$87:AA$291,P34,Schedule!$G$87:$G$291,Schedule!$F$11,Schedule!$I$87:$I$291,"")+SUMIFS(Schedule!AC$87:AC$291,Schedule!$K$87:$K$291,Concrete,Schedule!AB$87:AB$291,Q$30,Schedule!AA$87:AA$291,P34,Schedule!$G$87:$G$291,Schedule!$F$11,Schedule!$I$87:$I$291,"I")),IF($C$3='Sum Res'!$S$5,(SUMIFS(Schedule!AC$87:AC$291,Schedule!$K$87:$K$291,Concrete,Schedule!AB$87:AB$291,Q$30,Schedule!AA$87:AA$291,P34,Schedule!$G$87:$G$291,Schedule!$F$9,Schedule!$I$87:$I$291,"")+SUMIFS(Schedule!AC$87:AC$291,Schedule!$K$87:$K$291,Concrete,Schedule!AB$87:AB$291,Q$30,Schedule!AA$87:AA$291,P34,Schedule!$G$87:$G$291,Schedule!$F$9,Schedule!$I$87:$I$291,"I"))+(SUMIFS(Schedule!AC$87:AC$291,Schedule!$K$87:$K$291,Concrete,Schedule!AB$87:AB$291,Q$30,Schedule!AA$87:AA$291,P34,Schedule!$G$87:$G$291,Schedule!$F$10,Schedule!$I$87:$I$291,"")+SUMIFS(Schedule!AC$87:AC$291,Schedule!$K$87:$K$291,Concrete,Schedule!AB$87:AB$291,Q$30,Schedule!AA$87:AA$291,P34,Schedule!$G$87:$G$291,Schedule!$F$10,Schedule!$I$87:$I$291,"I"))+(SUMIFS(Schedule!AC$87:AC$291,Schedule!$K$87:$K$291,Concrete,Schedule!AB$87:AB$291,Q$30,Schedule!AA$87:AA$291,P34,Schedule!$G$87:$G$291,Schedule!$F$11,Schedule!$I$87:$I$291,"")+SUMIFS(Schedule!AC$87:AC$291,Schedule!$K$87:$K$291,Concrete,Schedule!AB$87:AB$291,Q$30,Schedule!AA$87:AA$291,P34,Schedule!$G$87:$G$291,Schedule!$F$11,Schedule!$I$87:$I$291,"I")),(SUMIFS(Schedule!AC$87:AC$291,Schedule!$K$87:$K$291,Concrete,Schedule!AB$87:AB$291,Q$30,Schedule!AA$87:AA$291,P34,Schedule!$G$87:$G$291,Schedule!$F$9,Schedule!$I$87:$I$291,"")+SUMIFS(Schedule!AC$87:AC$291,Schedule!$K$87:$K$291,Concrete,Schedule!AB$87:AB$291,Q$30,Schedule!AA$87:AA$291,P34,Schedule!$G$87:$G$291,Schedule!$F$9,Schedule!$I$87:$I$291,"I"))+(SUMIFS(Schedule!AC$87:AC$291,Schedule!$K$87:$K$291,Concrete,Schedule!AB$87:AB$291,Q$30,Schedule!AA$87:AA$291,P34,Schedule!$G$87:$G$291,Schedule!$F$10,Schedule!$I$87:$I$291,"")+SUMIFS(Schedule!AC$87:AC$291,Schedule!$K$87:$K$291,Concrete,Schedule!AB$87:AB$291,Q$30,Schedule!AA$87:AA$291,P34,Schedule!$G$87:$G$291,Schedule!$F$10,Schedule!$I$87:$I$291,"I"))+(SUMIFS(Schedule!AC$87:AC$291,Schedule!$K$87:$K$291,Concrete,Schedule!AB$87:AB$291,Q$30,Schedule!AA$87:AA$291,P34,Schedule!$G$87:$G$291,Schedule!$F$11,Schedule!$I$87:$I$291,"")+SUMIFS(Schedule!AC$87:AC$291,Schedule!$K$87:$K$291,Concrete,Schedule!AB$87:AB$291,Q$30,Schedule!AA$87:AA$291,P34,Schedule!$G$87:$G$291,Schedule!$F$11,Schedule!$I$87:$I$291,"I"))+(SUMIFS(Schedule!AC$87:AC$291,Schedule!$K$87:$K$291,Concrete,Schedule!AB$87:AB$291,Q$30,Schedule!AA$87:AA$291,P34,Schedule!$G$87:$G$291,Schedule!$F$8,Schedule!$I$87:$I$291,"")+SUMIFS(Schedule!AC$87:AC$291,Schedule!$K$87:$K$291,Concrete,Schedule!AB$87:AB$291,Q$30,Schedule!AA$87:AA$291,P34,Schedule!$G$87:$G$291,Schedule!$F$8,Schedule!$I$87:$I$291,"I"))))</f>
        <v>0</v>
      </c>
      <c r="S34" s="290">
        <v>5</v>
      </c>
      <c r="T34" s="291"/>
      <c r="U34" s="292">
        <f>IF($C$3="",(SUMIFS(Schedule!AF$87:AF$291,Schedule!$K$87:$K$291,Concrete,Schedule!AE$87:AE$291,T$30,Schedule!AD$87:AD$291,S34,Schedule!$G$87:$G$291,Schedule!$F$9,Schedule!$I$87:$I$291,"")+SUMIFS(Schedule!AF$87:AF$291,Schedule!$K$87:$K$291,Concrete,Schedule!AE$87:AE$291,T$30,Schedule!AD$87:AD$291,S34,Schedule!$G$87:$G$291,Schedule!$F$9,Schedule!$I$87:$I$291,"I"))+(SUMIFS(Schedule!AF$87:AF$291,Schedule!$K$87:$K$291,Concrete,Schedule!AE$87:AE$291,T$30,Schedule!AD$87:AD$291,S34,Schedule!$G$87:$G$291,Schedule!$F$10,Schedule!$I$87:$I$291,"")+SUMIFS(Schedule!AF$87:AF$291,Schedule!$K$87:$K$291,Concrete,Schedule!AE$87:AE$291,T$30,Schedule!AD$87:AD$291,S34,Schedule!$G$87:$G$291,Schedule!$F$10,Schedule!$I$87:$I$291,"I"))+(SUMIFS(Schedule!AF$87:AF$291,Schedule!$K$87:$K$291,Concrete,Schedule!AE$87:AE$291,T$30,Schedule!AD$87:AD$291,S34,Schedule!$G$87:$G$291,Schedule!$F$11,Schedule!$I$87:$I$291,"")+SUMIFS(Schedule!AF$87:AF$291,Schedule!$K$87:$K$291,Concrete,Schedule!AE$87:AE$291,T$30,Schedule!AD$87:AD$291,S34,Schedule!$G$87:$G$291,Schedule!$F$11,Schedule!$I$87:$I$291,"I")),IF($C$3='Sum Res'!$S$5,(SUMIFS(Schedule!AF$87:AF$291,Schedule!$K$87:$K$291,Concrete,Schedule!AE$87:AE$291,T$30,Schedule!AD$87:AD$291,S34,Schedule!$G$87:$G$291,Schedule!$F$9,Schedule!$I$87:$I$291,"")+SUMIFS(Schedule!AF$87:AF$291,Schedule!$K$87:$K$291,Concrete,Schedule!AE$87:AE$291,T$30,Schedule!AD$87:AD$291,S34,Schedule!$G$87:$G$291,Schedule!$F$9,Schedule!$I$87:$I$291,"I"))+(SUMIFS(Schedule!AF$87:AF$291,Schedule!$K$87:$K$291,Concrete,Schedule!AE$87:AE$291,T$30,Schedule!AD$87:AD$291,S34,Schedule!$G$87:$G$291,Schedule!$F$10,Schedule!$I$87:$I$291,"")+SUMIFS(Schedule!AF$87:AF$291,Schedule!$K$87:$K$291,Concrete,Schedule!AE$87:AE$291,T$30,Schedule!AD$87:AD$291,S34,Schedule!$G$87:$G$291,Schedule!$F$10,Schedule!$I$87:$I$291,"I"))+(SUMIFS(Schedule!AF$87:AF$291,Schedule!$K$87:$K$291,Concrete,Schedule!AE$87:AE$291,T$30,Schedule!AD$87:AD$291,S34,Schedule!$G$87:$G$291,Schedule!$F$11,Schedule!$I$87:$I$291,"")+SUMIFS(Schedule!AF$87:AF$291,Schedule!$K$87:$K$291,Concrete,Schedule!AE$87:AE$291,T$30,Schedule!AD$87:AD$291,S34,Schedule!$G$87:$G$291,Schedule!$F$11,Schedule!$I$87:$I$291,"I")),(SUMIFS(Schedule!AF$87:AF$291,Schedule!$K$87:$K$291,Concrete,Schedule!AE$87:AE$291,T$30,Schedule!AD$87:AD$291,S34,Schedule!$G$87:$G$291,Schedule!$F$9,Schedule!$I$87:$I$291,"")+SUMIFS(Schedule!AF$87:AF$291,Schedule!$K$87:$K$291,Concrete,Schedule!AE$87:AE$291,T$30,Schedule!AD$87:AD$291,S34,Schedule!$G$87:$G$291,Schedule!$F$9,Schedule!$I$87:$I$291,"I"))+(SUMIFS(Schedule!AF$87:AF$291,Schedule!$K$87:$K$291,Concrete,Schedule!AE$87:AE$291,T$30,Schedule!AD$87:AD$291,S34,Schedule!$G$87:$G$291,Schedule!$F$10,Schedule!$I$87:$I$291,"")+SUMIFS(Schedule!AF$87:AF$291,Schedule!$K$87:$K$291,Concrete,Schedule!AE$87:AE$291,T$30,Schedule!AD$87:AD$291,S34,Schedule!$G$87:$G$291,Schedule!$F$10,Schedule!$I$87:$I$291,"I"))+(SUMIFS(Schedule!AF$87:AF$291,Schedule!$K$87:$K$291,Concrete,Schedule!AE$87:AE$291,T$30,Schedule!AD$87:AD$291,S34,Schedule!$G$87:$G$291,Schedule!$F$11,Schedule!$I$87:$I$291,"")+SUMIFS(Schedule!AF$87:AF$291,Schedule!$K$87:$K$291,Concrete,Schedule!AE$87:AE$291,T$30,Schedule!AD$87:AD$291,S34,Schedule!$G$87:$G$291,Schedule!$F$11,Schedule!$I$87:$I$291,"I"))+(SUMIFS(Schedule!AF$87:AF$291,Schedule!$K$87:$K$291,Concrete,Schedule!AE$87:AE$291,T$30,Schedule!AD$87:AD$291,S34,Schedule!$G$87:$G$291,Schedule!$F$8,Schedule!$I$87:$I$291,"")+SUMIFS(Schedule!AF$87:AF$291,Schedule!$K$87:$K$291,Concrete,Schedule!AE$87:AE$291,T$30,Schedule!AD$87:AD$291,S34,Schedule!$G$87:$G$291,Schedule!$F$8,Schedule!$I$87:$I$291,"I"))))</f>
        <v>0</v>
      </c>
      <c r="V34" s="290">
        <v>5</v>
      </c>
      <c r="W34" s="291"/>
      <c r="X34" s="292">
        <f>IF($C$3="",(SUMIFS(Schedule!AI$87:AI$291,Schedule!$K$87:$K$291,Concrete,Schedule!AH$87:AH$291,W$30,Schedule!AG$87:AG$291,V34,Schedule!$G$87:$G$291,Schedule!$F$9,Schedule!$I$87:$I$291,"")+SUMIFS(Schedule!AI$87:AI$291,Schedule!$K$87:$K$291,Concrete,Schedule!AH$87:AH$291,W$30,Schedule!AG$87:AG$291,V34,Schedule!$G$87:$G$291,Schedule!$F$9,Schedule!$I$87:$I$291,"I"))+(SUMIFS(Schedule!AI$87:AI$291,Schedule!$K$87:$K$291,Concrete,Schedule!AH$87:AH$291,W$30,Schedule!AG$87:AG$291,V34,Schedule!$G$87:$G$291,Schedule!$F$10,Schedule!$I$87:$I$291,"")+SUMIFS(Schedule!AI$87:AI$291,Schedule!$K$87:$K$291,Concrete,Schedule!AH$87:AH$291,W$30,Schedule!AG$87:AG$291,V34,Schedule!$G$87:$G$291,Schedule!$F$10,Schedule!$I$87:$I$291,"I"))+(SUMIFS(Schedule!AI$87:AI$291,Schedule!$K$87:$K$291,Concrete,Schedule!AH$87:AH$291,W$30,Schedule!AG$87:AG$291,V34,Schedule!$G$87:$G$291,Schedule!$F$11,Schedule!$I$87:$I$291,"")+SUMIFS(Schedule!AI$87:AI$291,Schedule!$K$87:$K$291,Concrete,Schedule!AH$87:AH$291,W$30,Schedule!AG$87:AG$291,V34,Schedule!$G$87:$G$291,Schedule!$F$11,Schedule!$I$87:$I$291,"I")),IF($C$3='Sum Res'!$S$5,(SUMIFS(Schedule!AI$87:AI$291,Schedule!$K$87:$K$291,Concrete,Schedule!AH$87:AH$291,W$30,Schedule!AG$87:AG$291,V34,Schedule!$G$87:$G$291,Schedule!$F$9,Schedule!$I$87:$I$291,"")+SUMIFS(Schedule!AI$87:AI$291,Schedule!$K$87:$K$291,Concrete,Schedule!AH$87:AH$291,W$30,Schedule!AG$87:AG$291,V34,Schedule!$G$87:$G$291,Schedule!$F$9,Schedule!$I$87:$I$291,"I"))+(SUMIFS(Schedule!AI$87:AI$291,Schedule!$K$87:$K$291,Concrete,Schedule!AH$87:AH$291,W$30,Schedule!AG$87:AG$291,V34,Schedule!$G$87:$G$291,Schedule!$F$10,Schedule!$I$87:$I$291,"")+SUMIFS(Schedule!AI$87:AI$291,Schedule!$K$87:$K$291,Concrete,Schedule!AH$87:AH$291,W$30,Schedule!AG$87:AG$291,V34,Schedule!$G$87:$G$291,Schedule!$F$10,Schedule!$I$87:$I$291,"I"))+(SUMIFS(Schedule!AI$87:AI$291,Schedule!$K$87:$K$291,Concrete,Schedule!AH$87:AH$291,W$30,Schedule!AG$87:AG$291,V34,Schedule!$G$87:$G$291,Schedule!$F$11,Schedule!$I$87:$I$291,"")+SUMIFS(Schedule!AI$87:AI$291,Schedule!$K$87:$K$291,Concrete,Schedule!AH$87:AH$291,W$30,Schedule!AG$87:AG$291,V34,Schedule!$G$87:$G$291,Schedule!$F$11,Schedule!$I$87:$I$291,"I")),(SUMIFS(Schedule!AI$87:AI$291,Schedule!$K$87:$K$291,Concrete,Schedule!AH$87:AH$291,W$30,Schedule!AG$87:AG$291,V34,Schedule!$G$87:$G$291,Schedule!$F$9,Schedule!$I$87:$I$291,"")+SUMIFS(Schedule!AI$87:AI$291,Schedule!$K$87:$K$291,Concrete,Schedule!AH$87:AH$291,W$30,Schedule!AG$87:AG$291,V34,Schedule!$G$87:$G$291,Schedule!$F$9,Schedule!$I$87:$I$291,"I"))+(SUMIFS(Schedule!AI$87:AI$291,Schedule!$K$87:$K$291,Concrete,Schedule!AH$87:AH$291,W$30,Schedule!AG$87:AG$291,V34,Schedule!$G$87:$G$291,Schedule!$F$10,Schedule!$I$87:$I$291,"")+SUMIFS(Schedule!AI$87:AI$291,Schedule!$K$87:$K$291,Concrete,Schedule!AH$87:AH$291,W$30,Schedule!AG$87:AG$291,V34,Schedule!$G$87:$G$291,Schedule!$F$10,Schedule!$I$87:$I$291,"I"))+(SUMIFS(Schedule!AI$87:AI$291,Schedule!$K$87:$K$291,Concrete,Schedule!AH$87:AH$291,W$30,Schedule!AG$87:AG$291,V34,Schedule!$G$87:$G$291,Schedule!$F$11,Schedule!$I$87:$I$291,"")+SUMIFS(Schedule!AI$87:AI$291,Schedule!$K$87:$K$291,Concrete,Schedule!AH$87:AH$291,W$30,Schedule!AG$87:AG$291,V34,Schedule!$G$87:$G$291,Schedule!$F$11,Schedule!$I$87:$I$291,"I"))+(SUMIFS(Schedule!AI$87:AI$291,Schedule!$K$87:$K$291,Concrete,Schedule!AH$87:AH$291,W$30,Schedule!AG$87:AG$291,V34,Schedule!$G$87:$G$291,Schedule!$F$8,Schedule!$I$87:$I$291,"")+SUMIFS(Schedule!AI$87:AI$291,Schedule!$K$87:$K$291,Concrete,Schedule!AH$87:AH$291,W$30,Schedule!AG$87:AG$291,V34,Schedule!$G$87:$G$291,Schedule!$F$8,Schedule!$I$87:$I$291,"I"))))</f>
        <v>0</v>
      </c>
      <c r="Y34" s="290">
        <v>5</v>
      </c>
      <c r="Z34" s="291"/>
      <c r="AA34" s="292">
        <f>IF($C$3="",(SUMIFS(Schedule!AL$87:AL$291,Schedule!$K$87:$K$291,Concrete,Schedule!AK$87:AK$291,Z$30,Schedule!AJ$87:AJ$291,Y34,Schedule!$G$87:$G$291,Schedule!$F$9,Schedule!$I$87:$I$291,"")+SUMIFS(Schedule!AL$87:AL$291,Schedule!$K$87:$K$291,Concrete,Schedule!AK$87:AK$291,Z$30,Schedule!AJ$87:AJ$291,Y34,Schedule!$G$87:$G$291,Schedule!$F$9,Schedule!$I$87:$I$291,"I"))+(SUMIFS(Schedule!AL$87:AL$291,Schedule!$K$87:$K$291,Concrete,Schedule!AK$87:AK$291,Z$30,Schedule!AJ$87:AJ$291,Y34,Schedule!$G$87:$G$291,Schedule!$F$10,Schedule!$I$87:$I$291,"")+SUMIFS(Schedule!AL$87:AL$291,Schedule!$K$87:$K$291,Concrete,Schedule!AK$87:AK$291,Z$30,Schedule!AJ$87:AJ$291,Y34,Schedule!$G$87:$G$291,Schedule!$F$10,Schedule!$I$87:$I$291,"I"))+(SUMIFS(Schedule!AL$87:AL$291,Schedule!$K$87:$K$291,Concrete,Schedule!AK$87:AK$291,Z$30,Schedule!AJ$87:AJ$291,Y34,Schedule!$G$87:$G$291,Schedule!$F$11,Schedule!$I$87:$I$291,"")+SUMIFS(Schedule!AL$87:AL$291,Schedule!$K$87:$K$291,Concrete,Schedule!AK$87:AK$291,Z$30,Schedule!AJ$87:AJ$291,Y34,Schedule!$G$87:$G$291,Schedule!$F$11,Schedule!$I$87:$I$291,"I")),IF($C$3='Sum Res'!$S$5,(SUMIFS(Schedule!AL$87:AL$291,Schedule!$K$87:$K$291,Concrete,Schedule!AK$87:AK$291,Z$30,Schedule!AJ$87:AJ$291,Y34,Schedule!$G$87:$G$291,Schedule!$F$9,Schedule!$I$87:$I$291,"")+SUMIFS(Schedule!AL$87:AL$291,Schedule!$K$87:$K$291,Concrete,Schedule!AK$87:AK$291,Z$30,Schedule!AJ$87:AJ$291,Y34,Schedule!$G$87:$G$291,Schedule!$F$9,Schedule!$I$87:$I$291,"I"))+(SUMIFS(Schedule!AL$87:AL$291,Schedule!$K$87:$K$291,Concrete,Schedule!AK$87:AK$291,Z$30,Schedule!AJ$87:AJ$291,Y34,Schedule!$G$87:$G$291,Schedule!$F$10,Schedule!$I$87:$I$291,"")+SUMIFS(Schedule!AL$87:AL$291,Schedule!$K$87:$K$291,Concrete,Schedule!AK$87:AK$291,Z$30,Schedule!AJ$87:AJ$291,Y34,Schedule!$G$87:$G$291,Schedule!$F$10,Schedule!$I$87:$I$291,"I"))+(SUMIFS(Schedule!AL$87:AL$291,Schedule!$K$87:$K$291,Concrete,Schedule!AK$87:AK$291,Z$30,Schedule!AJ$87:AJ$291,Y34,Schedule!$G$87:$G$291,Schedule!$F$11,Schedule!$I$87:$I$291,"")+SUMIFS(Schedule!AL$87:AL$291,Schedule!$K$87:$K$291,Concrete,Schedule!AK$87:AK$291,Z$30,Schedule!AJ$87:AJ$291,Y34,Schedule!$G$87:$G$291,Schedule!$F$11,Schedule!$I$87:$I$291,"I")),(SUMIFS(Schedule!AL$87:AL$291,Schedule!$K$87:$K$291,Concrete,Schedule!AK$87:AK$291,Z$30,Schedule!AJ$87:AJ$291,Y34,Schedule!$G$87:$G$291,Schedule!$F$9,Schedule!$I$87:$I$291,"")+SUMIFS(Schedule!AL$87:AL$291,Schedule!$K$87:$K$291,Concrete,Schedule!AK$87:AK$291,Z$30,Schedule!AJ$87:AJ$291,Y34,Schedule!$G$87:$G$291,Schedule!$F$9,Schedule!$I$87:$I$291,"I"))+(SUMIFS(Schedule!AL$87:AL$291,Schedule!$K$87:$K$291,Concrete,Schedule!AK$87:AK$291,Z$30,Schedule!AJ$87:AJ$291,Y34,Schedule!$G$87:$G$291,Schedule!$F$10,Schedule!$I$87:$I$291,"")+SUMIFS(Schedule!AL$87:AL$291,Schedule!$K$87:$K$291,Concrete,Schedule!AK$87:AK$291,Z$30,Schedule!AJ$87:AJ$291,Y34,Schedule!$G$87:$G$291,Schedule!$F$10,Schedule!$I$87:$I$291,"I"))+(SUMIFS(Schedule!AL$87:AL$291,Schedule!$K$87:$K$291,Concrete,Schedule!AK$87:AK$291,Z$30,Schedule!AJ$87:AJ$291,Y34,Schedule!$G$87:$G$291,Schedule!$F$11,Schedule!$I$87:$I$291,"")+SUMIFS(Schedule!AL$87:AL$291,Schedule!$K$87:$K$291,Concrete,Schedule!AK$87:AK$291,Z$30,Schedule!AJ$87:AJ$291,Y34,Schedule!$G$87:$G$291,Schedule!$F$11,Schedule!$I$87:$I$291,"I"))+(SUMIFS(Schedule!AL$87:AL$291,Schedule!$K$87:$K$291,Concrete,Schedule!AK$87:AK$291,Z$30,Schedule!AJ$87:AJ$291,Y34,Schedule!$G$87:$G$291,Schedule!$F$8,Schedule!$I$87:$I$291,"")+SUMIFS(Schedule!AL$87:AL$291,Schedule!$K$87:$K$291,Concrete,Schedule!AK$87:AK$291,Z$30,Schedule!AJ$87:AJ$291,Y34,Schedule!$G$87:$G$291,Schedule!$F$8,Schedule!$I$87:$I$291,"I"))))</f>
        <v>0</v>
      </c>
      <c r="AB34" s="290">
        <v>5</v>
      </c>
      <c r="AC34" s="291"/>
      <c r="AD34" s="292">
        <f>IF($C$3="",(SUMIFS(Schedule!AO$87:AO$291,Schedule!$K$87:$K$291,Concrete,Schedule!AN$87:AN$291,AC$30,Schedule!AM$87:AM$291,AB34,Schedule!$G$87:$G$291,Schedule!$F$9,Schedule!$I$87:$I$291,"")+SUMIFS(Schedule!AO$87:AO$291,Schedule!$K$87:$K$291,Concrete,Schedule!AN$87:AN$291,AC$30,Schedule!AM$87:AM$291,AB34,Schedule!$G$87:$G$291,Schedule!$F$9,Schedule!$I$87:$I$291,"I"))+(SUMIFS(Schedule!AO$87:AO$291,Schedule!$K$87:$K$291,Concrete,Schedule!AN$87:AN$291,AC$30,Schedule!AM$87:AM$291,AB34,Schedule!$G$87:$G$291,Schedule!$F$10,Schedule!$I$87:$I$291,"")+SUMIFS(Schedule!AO$87:AO$291,Schedule!$K$87:$K$291,Concrete,Schedule!AN$87:AN$291,AC$30,Schedule!AM$87:AM$291,AB34,Schedule!$G$87:$G$291,Schedule!$F$10,Schedule!$I$87:$I$291,"I"))+(SUMIFS(Schedule!AO$87:AO$291,Schedule!$K$87:$K$291,Concrete,Schedule!AN$87:AN$291,AC$30,Schedule!AM$87:AM$291,AB34,Schedule!$G$87:$G$291,Schedule!$F$11,Schedule!$I$87:$I$291,"")+SUMIFS(Schedule!AO$87:AO$291,Schedule!$K$87:$K$291,Concrete,Schedule!AN$87:AN$291,AC$30,Schedule!AM$87:AM$291,AB34,Schedule!$G$87:$G$291,Schedule!$F$11,Schedule!$I$87:$I$291,"I")),IF($C$3='Sum Res'!$S$5,(SUMIFS(Schedule!AO$87:AO$291,Schedule!$K$87:$K$291,Concrete,Schedule!AN$87:AN$291,AC$30,Schedule!AM$87:AM$291,AB34,Schedule!$G$87:$G$291,Schedule!$F$9,Schedule!$I$87:$I$291,"")+SUMIFS(Schedule!AO$87:AO$291,Schedule!$K$87:$K$291,Concrete,Schedule!AN$87:AN$291,AC$30,Schedule!AM$87:AM$291,AB34,Schedule!$G$87:$G$291,Schedule!$F$9,Schedule!$I$87:$I$291,"I"))+(SUMIFS(Schedule!AO$87:AO$291,Schedule!$K$87:$K$291,Concrete,Schedule!AN$87:AN$291,AC$30,Schedule!AM$87:AM$291,AB34,Schedule!$G$87:$G$291,Schedule!$F$10,Schedule!$I$87:$I$291,"")+SUMIFS(Schedule!AO$87:AO$291,Schedule!$K$87:$K$291,Concrete,Schedule!AN$87:AN$291,AC$30,Schedule!AM$87:AM$291,AB34,Schedule!$G$87:$G$291,Schedule!$F$10,Schedule!$I$87:$I$291,"I"))+(SUMIFS(Schedule!AO$87:AO$291,Schedule!$K$87:$K$291,Concrete,Schedule!AN$87:AN$291,AC$30,Schedule!AM$87:AM$291,AB34,Schedule!$G$87:$G$291,Schedule!$F$11,Schedule!$I$87:$I$291,"")+SUMIFS(Schedule!AO$87:AO$291,Schedule!$K$87:$K$291,Concrete,Schedule!AN$87:AN$291,AC$30,Schedule!AM$87:AM$291,AB34,Schedule!$G$87:$G$291,Schedule!$F$11,Schedule!$I$87:$I$291,"I")),(SUMIFS(Schedule!AO$87:AO$291,Schedule!$K$87:$K$291,Concrete,Schedule!AN$87:AN$291,AC$30,Schedule!AM$87:AM$291,AB34,Schedule!$G$87:$G$291,Schedule!$F$9,Schedule!$I$87:$I$291,"")+SUMIFS(Schedule!AO$87:AO$291,Schedule!$K$87:$K$291,Concrete,Schedule!AN$87:AN$291,AC$30,Schedule!AM$87:AM$291,AB34,Schedule!$G$87:$G$291,Schedule!$F$9,Schedule!$I$87:$I$291,"I"))+(SUMIFS(Schedule!AO$87:AO$291,Schedule!$K$87:$K$291,Concrete,Schedule!AN$87:AN$291,AC$30,Schedule!AM$87:AM$291,AB34,Schedule!$G$87:$G$291,Schedule!$F$10,Schedule!$I$87:$I$291,"")+SUMIFS(Schedule!AO$87:AO$291,Schedule!$K$87:$K$291,Concrete,Schedule!AN$87:AN$291,AC$30,Schedule!AM$87:AM$291,AB34,Schedule!$G$87:$G$291,Schedule!$F$10,Schedule!$I$87:$I$291,"I"))+(SUMIFS(Schedule!AO$87:AO$291,Schedule!$K$87:$K$291,Concrete,Schedule!AN$87:AN$291,AC$30,Schedule!AM$87:AM$291,AB34,Schedule!$G$87:$G$291,Schedule!$F$11,Schedule!$I$87:$I$291,"")+SUMIFS(Schedule!AO$87:AO$291,Schedule!$K$87:$K$291,Concrete,Schedule!AN$87:AN$291,AC$30,Schedule!AM$87:AM$291,AB34,Schedule!$G$87:$G$291,Schedule!$F$11,Schedule!$I$87:$I$291,"I"))+(SUMIFS(Schedule!AO$87:AO$291,Schedule!$K$87:$K$291,Concrete,Schedule!AN$87:AN$291,AC$30,Schedule!AM$87:AM$291,AB34,Schedule!$G$87:$G$291,Schedule!$F$8,Schedule!$I$87:$I$291,"")+SUMIFS(Schedule!AO$87:AO$291,Schedule!$K$87:$K$291,Concrete,Schedule!AN$87:AN$291,AC$30,Schedule!AM$87:AM$291,AB34,Schedule!$G$87:$G$291,Schedule!$F$8,Schedule!$I$87:$I$291,"I"))))</f>
        <v>0</v>
      </c>
      <c r="AE34" s="293">
        <f>AD34+AA34+X34+U34+R34+O34+L34+I34+F34</f>
        <v>0</v>
      </c>
      <c r="AF34" s="288">
        <f t="shared" si="7"/>
        <v>0</v>
      </c>
      <c r="AJ34" s="177" t="b">
        <f>AND(WallType=Concrete,TASK='Break down of Inv'!$AJ$12)</f>
        <v>0</v>
      </c>
    </row>
    <row r="35" spans="2:36" ht="15.75" thickBot="1" x14ac:dyDescent="0.3">
      <c r="B35" s="580"/>
      <c r="C35" s="294" t="s">
        <v>17</v>
      </c>
      <c r="D35" s="295"/>
      <c r="E35" s="296"/>
      <c r="F35" s="297">
        <f>SUM(F30:F34)</f>
        <v>0</v>
      </c>
      <c r="G35" s="295"/>
      <c r="H35" s="296"/>
      <c r="I35" s="297">
        <f>SUM(I30:I34)</f>
        <v>0</v>
      </c>
      <c r="J35" s="295"/>
      <c r="K35" s="296"/>
      <c r="L35" s="297">
        <f>SUM(L30:L34)</f>
        <v>0</v>
      </c>
      <c r="M35" s="295"/>
      <c r="N35" s="296"/>
      <c r="O35" s="297">
        <f>SUM(O30:O34)</f>
        <v>0</v>
      </c>
      <c r="P35" s="295"/>
      <c r="Q35" s="296"/>
      <c r="R35" s="297">
        <f>SUM(R30:R34)</f>
        <v>0</v>
      </c>
      <c r="S35" s="295"/>
      <c r="T35" s="296"/>
      <c r="U35" s="297">
        <f>SUM(U30:U34)</f>
        <v>0</v>
      </c>
      <c r="V35" s="295"/>
      <c r="W35" s="296"/>
      <c r="X35" s="297">
        <f>SUM(X30:X34)</f>
        <v>0</v>
      </c>
      <c r="Y35" s="295"/>
      <c r="Z35" s="296"/>
      <c r="AA35" s="297">
        <f>SUM(AA30:AA34)</f>
        <v>0</v>
      </c>
      <c r="AB35" s="295"/>
      <c r="AC35" s="296"/>
      <c r="AD35" s="297">
        <f>SUM(AD30:AD34)</f>
        <v>0</v>
      </c>
      <c r="AE35" s="297">
        <f>AD35+AA35+X35+U35+R35+O35+L35+I35+F35</f>
        <v>0</v>
      </c>
      <c r="AF35" s="298">
        <f>AE35/48</f>
        <v>0</v>
      </c>
    </row>
    <row r="36" spans="2:36" ht="15" x14ac:dyDescent="0.2">
      <c r="B36" s="580"/>
      <c r="C36" s="582" t="s">
        <v>131</v>
      </c>
      <c r="D36" s="299">
        <v>1</v>
      </c>
      <c r="E36" s="274" t="s">
        <v>114</v>
      </c>
      <c r="F36" s="275">
        <f>IF($C$3="",(SUMIFS(Schedule!Q$87:Q$291,Schedule!$K$87:$K$291,Concrete,Schedule!P$87:P$291,E$36,Schedule!O$87:O$291,D36,Schedule!$G$87:$G$291,Schedule!$F$9,Schedule!$I$87:$I$291,"")+SUMIFS(Schedule!Q$87:Q$291,Schedule!$K$87:$K$291,Concrete,Schedule!P$87:P$291,E$36,Schedule!O$87:O$291,D36,Schedule!$G$87:$G$291,Schedule!$F$9,Schedule!$I$87:$I$291,"I"))+(SUMIFS(Schedule!Q$87:Q$291,Schedule!$K$87:$K$291,Concrete,Schedule!P$87:P$291,E$36,Schedule!O$87:O$291,D36,Schedule!$G$87:$G$291,Schedule!$F$10,Schedule!$I$87:$I$291,"")+SUMIFS(Schedule!Q$87:Q$291,Schedule!$K$87:$K$291,Concrete,Schedule!P$87:P$291,E$36,Schedule!O$87:O$291,D36,Schedule!$G$87:$G$291,Schedule!$F$10,Schedule!$I$87:$I$291,"I"))+(SUMIFS(Schedule!Q$87:Q$291,Schedule!$K$87:$K$291,Concrete,Schedule!P$87:P$291,E$36,Schedule!O$87:O$291,D36,Schedule!$G$87:$G$291,Schedule!$F$11,Schedule!$I$87:$I$291,"")+SUMIFS(Schedule!Q$87:Q$291,Schedule!$K$87:$K$291,Concrete,Schedule!P$87:P$291,E$36,Schedule!O$87:O$291,D36,Schedule!$G$87:$G$291,Schedule!$F$11,Schedule!$I$87:$I$291,"I")),IF($C$3='Sum Res'!$S$5,(SUMIFS(Schedule!Q$87:Q$291,Schedule!$K$87:$K$291,Concrete,Schedule!P$87:P$291,E$36,Schedule!O$87:O$291,D36,Schedule!$G$87:$G$291,Schedule!$F$9,Schedule!$I$87:$I$291,"")+SUMIFS(Schedule!Q$87:Q$291,Schedule!$K$87:$K$291,Concrete,Schedule!P$87:P$291,E$36,Schedule!O$87:O$291,D36,Schedule!$G$87:$G$291,Schedule!$F$9,Schedule!$I$87:$I$291,"I"))+(SUMIFS(Schedule!Q$87:Q$291,Schedule!$K$87:$K$291,Concrete,Schedule!P$87:P$291,E$36,Schedule!O$87:O$291,D36,Schedule!$G$87:$G$291,Schedule!$F$10,Schedule!$I$87:$I$291,"")+SUMIFS(Schedule!Q$87:Q$291,Schedule!$K$87:$K$291,Concrete,Schedule!P$87:P$291,E$36,Schedule!O$87:O$291,D36,Schedule!$G$87:$G$291,Schedule!$F$10,Schedule!$I$87:$I$291,"I"))+(SUMIFS(Schedule!Q$87:Q$291,Schedule!$K$87:$K$291,Concrete,Schedule!P$87:P$291,E$36,Schedule!O$87:O$291,D36,Schedule!$G$87:$G$291,Schedule!$F$11,Schedule!$I$87:$I$291,"")+SUMIFS(Schedule!Q$87:Q$291,Schedule!$K$87:$K$291,Concrete,Schedule!P$87:P$291,E$36,Schedule!O$87:O$291,D36,Schedule!$G$87:$G$291,Schedule!$F$11,Schedule!$I$87:$I$291,"I")),(SUMIFS(Schedule!Q$87:Q$291,Schedule!$K$87:$K$291,Concrete,Schedule!P$87:P$291,E$36,Schedule!O$87:O$291,D36,Schedule!$G$87:$G$291,Schedule!$F$9,Schedule!$I$87:$I$291,"")+SUMIFS(Schedule!Q$87:Q$291,Schedule!$K$87:$K$291,Concrete,Schedule!P$87:P$291,E$36,Schedule!O$87:O$291,D36,Schedule!$G$87:$G$291,Schedule!$F$9,Schedule!$I$87:$I$291,"I"))+(SUMIFS(Schedule!Q$87:Q$291,Schedule!$K$87:$K$291,Concrete,Schedule!P$87:P$291,E$36,Schedule!O$87:O$291,D36,Schedule!$G$87:$G$291,Schedule!$F$10,Schedule!$I$87:$I$291,"")+SUMIFS(Schedule!Q$87:Q$291,Schedule!$K$87:$K$291,Concrete,Schedule!P$87:P$291,E$36,Schedule!O$87:O$291,D36,Schedule!$G$87:$G$291,Schedule!$F$10,Schedule!$I$87:$I$291,"I"))+(SUMIFS(Schedule!Q$87:Q$291,Schedule!$K$87:$K$291,Concrete,Schedule!P$87:P$291,E$36,Schedule!O$87:O$291,D36,Schedule!$G$87:$G$291,Schedule!$F$11,Schedule!$I$87:$I$291,"")+SUMIFS(Schedule!Q$87:Q$291,Schedule!$K$87:$K$291,Concrete,Schedule!P$87:P$291,E$36,Schedule!O$87:O$291,D36,Schedule!$G$87:$G$291,Schedule!$F$11,Schedule!$I$87:$I$291,"I"))+(SUMIFS(Schedule!Q$87:Q$291,Schedule!$K$87:$K$291,Concrete,Schedule!P$87:P$291,E$36,Schedule!O$87:O$291,D36,Schedule!$G$87:$G$291,Schedule!$F$8,Schedule!$I$87:$I$291,"")+SUMIFS(Schedule!Q$87:Q$291,Schedule!$K$87:$K$291,Concrete,Schedule!P$87:P$291,E$36,Schedule!O$87:O$291,D36,Schedule!$G$87:$G$291,Schedule!$F$8,Schedule!$I$87:$I$291,"I"))))</f>
        <v>0</v>
      </c>
      <c r="G36" s="299">
        <v>1</v>
      </c>
      <c r="H36" s="274" t="s">
        <v>114</v>
      </c>
      <c r="I36" s="275">
        <f>IF($C$3="",(SUMIFS(Schedule!T$87:T$291,Schedule!$K$87:$K$291,Concrete,Schedule!S$87:S$291,H$36,Schedule!R$87:R$291,G36,Schedule!$G$87:$G$291,Schedule!$F$9,Schedule!$I$87:$I$291,"")+SUMIFS(Schedule!T$87:T$291,Schedule!$K$87:$K$291,Concrete,Schedule!S$87:S$291,H$36,Schedule!R$87:R$291,G36,Schedule!$G$87:$G$291,Schedule!$F$9,Schedule!$I$87:$I$291,"I"))+(SUMIFS(Schedule!T$87:T$291,Schedule!$K$87:$K$291,Concrete,Schedule!S$87:S$291,H$36,Schedule!R$87:R$291,G36,Schedule!$G$87:$G$291,Schedule!$F$10,Schedule!$I$87:$I$291,"")+SUMIFS(Schedule!T$87:T$291,Schedule!$K$87:$K$291,Concrete,Schedule!S$87:S$291,H$36,Schedule!R$87:R$291,G36,Schedule!$G$87:$G$291,Schedule!$F$10,Schedule!$I$87:$I$291,"I"))+(SUMIFS(Schedule!T$87:T$291,Schedule!$K$87:$K$291,Concrete,Schedule!S$87:S$291,H$36,Schedule!R$87:R$291,G36,Schedule!$G$87:$G$291,Schedule!$F$11,Schedule!$I$87:$I$291,"")+SUMIFS(Schedule!T$87:T$291,Schedule!$K$87:$K$291,Concrete,Schedule!S$87:S$291,H$36,Schedule!R$87:R$291,G36,Schedule!$G$87:$G$291,Schedule!$F$11,Schedule!$I$87:$I$291,"I")),IF($C$3='Sum Res'!$S$5,(SUMIFS(Schedule!T$87:T$291,Schedule!$K$87:$K$291,Concrete,Schedule!S$87:S$291,H$36,Schedule!R$87:R$291,G36,Schedule!$G$87:$G$291,Schedule!$F$9,Schedule!$I$87:$I$291,"")+SUMIFS(Schedule!T$87:T$291,Schedule!$K$87:$K$291,Concrete,Schedule!S$87:S$291,H$36,Schedule!R$87:R$291,G36,Schedule!$G$87:$G$291,Schedule!$F$9,Schedule!$I$87:$I$291,"I"))+(SUMIFS(Schedule!T$87:T$291,Schedule!$K$87:$K$291,Concrete,Schedule!S$87:S$291,H$36,Schedule!R$87:R$291,G36,Schedule!$G$87:$G$291,Schedule!$F$10,Schedule!$I$87:$I$291,"")+SUMIFS(Schedule!T$87:T$291,Schedule!$K$87:$K$291,Concrete,Schedule!S$87:S$291,H$36,Schedule!R$87:R$291,G36,Schedule!$G$87:$G$291,Schedule!$F$10,Schedule!$I$87:$I$291,"I"))+(SUMIFS(Schedule!T$87:T$291,Schedule!$K$87:$K$291,Concrete,Schedule!S$87:S$291,H$36,Schedule!R$87:R$291,G36,Schedule!$G$87:$G$291,Schedule!$F$11,Schedule!$I$87:$I$291,"")+SUMIFS(Schedule!T$87:T$291,Schedule!$K$87:$K$291,Concrete,Schedule!S$87:S$291,H$36,Schedule!R$87:R$291,G36,Schedule!$G$87:$G$291,Schedule!$F$11,Schedule!$I$87:$I$291,"I")),(SUMIFS(Schedule!T$87:T$291,Schedule!$K$87:$K$291,Concrete,Schedule!S$87:S$291,H$36,Schedule!R$87:R$291,G36,Schedule!$G$87:$G$291,Schedule!$F$9,Schedule!$I$87:$I$291,"")+SUMIFS(Schedule!T$87:T$291,Schedule!$K$87:$K$291,Concrete,Schedule!S$87:S$291,H$36,Schedule!R$87:R$291,G36,Schedule!$G$87:$G$291,Schedule!$F$9,Schedule!$I$87:$I$291,"I"))+(SUMIFS(Schedule!T$87:T$291,Schedule!$K$87:$K$291,Concrete,Schedule!S$87:S$291,H$36,Schedule!R$87:R$291,G36,Schedule!$G$87:$G$291,Schedule!$F$10,Schedule!$I$87:$I$291,"")+SUMIFS(Schedule!T$87:T$291,Schedule!$K$87:$K$291,Concrete,Schedule!S$87:S$291,H$36,Schedule!R$87:R$291,G36,Schedule!$G$87:$G$291,Schedule!$F$10,Schedule!$I$87:$I$291,"I"))+(SUMIFS(Schedule!T$87:T$291,Schedule!$K$87:$K$291,Concrete,Schedule!S$87:S$291,H$36,Schedule!R$87:R$291,G36,Schedule!$G$87:$G$291,Schedule!$F$11,Schedule!$I$87:$I$291,"")+SUMIFS(Schedule!T$87:T$291,Schedule!$K$87:$K$291,Concrete,Schedule!S$87:S$291,H$36,Schedule!R$87:R$291,G36,Schedule!$G$87:$G$291,Schedule!$F$11,Schedule!$I$87:$I$291,"I"))+(SUMIFS(Schedule!T$87:T$291,Schedule!$K$87:$K$291,Concrete,Schedule!S$87:S$291,H$36,Schedule!R$87:R$291,G36,Schedule!$G$87:$G$291,Schedule!$F$8,Schedule!$I$87:$I$291,"")+SUMIFS(Schedule!T$87:T$291,Schedule!$K$87:$K$291,Concrete,Schedule!S$87:S$291,H$36,Schedule!R$87:R$291,G36,Schedule!$G$87:$G$291,Schedule!$F$8,Schedule!$I$87:$I$291,"I"))))</f>
        <v>0</v>
      </c>
      <c r="J36" s="299">
        <v>1</v>
      </c>
      <c r="K36" s="274" t="s">
        <v>114</v>
      </c>
      <c r="L36" s="275">
        <f>IF($C$3="",(SUMIFS(Schedule!W$87:W$291,Schedule!$K$87:$K$291,Concrete,Schedule!V$87:V$291,K$36,Schedule!U$87:U$291,J36,Schedule!$G$87:$G$291,Schedule!$F$9,Schedule!$I$87:$I$291,"")+SUMIFS(Schedule!W$87:W$291,Schedule!$K$87:$K$291,Concrete,Schedule!V$87:V$291,K$36,Schedule!U$87:U$291,J36,Schedule!$G$87:$G$291,Schedule!$F$9,Schedule!$I$87:$I$291,"I"))+(SUMIFS(Schedule!W$87:W$291,Schedule!$K$87:$K$291,Concrete,Schedule!V$87:V$291,K$36,Schedule!U$87:U$291,J36,Schedule!$G$87:$G$291,Schedule!$F$10,Schedule!$I$87:$I$291,"")+SUMIFS(Schedule!W$87:W$291,Schedule!$K$87:$K$291,Concrete,Schedule!V$87:V$291,K$36,Schedule!U$87:U$291,J36,Schedule!$G$87:$G$291,Schedule!$F$10,Schedule!$I$87:$I$291,"I"))+(SUMIFS(Schedule!W$87:W$291,Schedule!$K$87:$K$291,Concrete,Schedule!V$87:V$291,K$36,Schedule!U$87:U$291,J36,Schedule!$G$87:$G$291,Schedule!$F$11,Schedule!$I$87:$I$291,"")+SUMIFS(Schedule!W$87:W$291,Schedule!$K$87:$K$291,Concrete,Schedule!V$87:V$291,K$36,Schedule!U$87:U$291,J36,Schedule!$G$87:$G$291,Schedule!$F$11,Schedule!$I$87:$I$291,"I")),IF($C$3='Sum Res'!$S$5,(SUMIFS(Schedule!W$87:W$291,Schedule!$K$87:$K$291,Concrete,Schedule!V$87:V$291,K$36,Schedule!U$87:U$291,J36,Schedule!$G$87:$G$291,Schedule!$F$9,Schedule!$I$87:$I$291,"")+SUMIFS(Schedule!W$87:W$291,Schedule!$K$87:$K$291,Concrete,Schedule!V$87:V$291,K$36,Schedule!U$87:U$291,J36,Schedule!$G$87:$G$291,Schedule!$F$9,Schedule!$I$87:$I$291,"I"))+(SUMIFS(Schedule!W$87:W$291,Schedule!$K$87:$K$291,Concrete,Schedule!V$87:V$291,K$36,Schedule!U$87:U$291,J36,Schedule!$G$87:$G$291,Schedule!$F$10,Schedule!$I$87:$I$291,"")+SUMIFS(Schedule!W$87:W$291,Schedule!$K$87:$K$291,Concrete,Schedule!V$87:V$291,K$36,Schedule!U$87:U$291,J36,Schedule!$G$87:$G$291,Schedule!$F$10,Schedule!$I$87:$I$291,"I"))+(SUMIFS(Schedule!W$87:W$291,Schedule!$K$87:$K$291,Concrete,Schedule!V$87:V$291,K$36,Schedule!U$87:U$291,J36,Schedule!$G$87:$G$291,Schedule!$F$11,Schedule!$I$87:$I$291,"")+SUMIFS(Schedule!W$87:W$291,Schedule!$K$87:$K$291,Concrete,Schedule!V$87:V$291,K$36,Schedule!U$87:U$291,J36,Schedule!$G$87:$G$291,Schedule!$F$11,Schedule!$I$87:$I$291,"I")),(SUMIFS(Schedule!W$87:W$291,Schedule!$K$87:$K$291,Concrete,Schedule!V$87:V$291,K$36,Schedule!U$87:U$291,J36,Schedule!$G$87:$G$291,Schedule!$F$9,Schedule!$I$87:$I$291,"")+SUMIFS(Schedule!W$87:W$291,Schedule!$K$87:$K$291,Concrete,Schedule!V$87:V$291,K$36,Schedule!U$87:U$291,J36,Schedule!$G$87:$G$291,Schedule!$F$9,Schedule!$I$87:$I$291,"I"))+(SUMIFS(Schedule!W$87:W$291,Schedule!$K$87:$K$291,Concrete,Schedule!V$87:V$291,K$36,Schedule!U$87:U$291,J36,Schedule!$G$87:$G$291,Schedule!$F$10,Schedule!$I$87:$I$291,"")+SUMIFS(Schedule!W$87:W$291,Schedule!$K$87:$K$291,Concrete,Schedule!V$87:V$291,K$36,Schedule!U$87:U$291,J36,Schedule!$G$87:$G$291,Schedule!$F$10,Schedule!$I$87:$I$291,"I"))+(SUMIFS(Schedule!W$87:W$291,Schedule!$K$87:$K$291,Concrete,Schedule!V$87:V$291,K$36,Schedule!U$87:U$291,J36,Schedule!$G$87:$G$291,Schedule!$F$11,Schedule!$I$87:$I$291,"")+SUMIFS(Schedule!W$87:W$291,Schedule!$K$87:$K$291,Concrete,Schedule!V$87:V$291,K$36,Schedule!U$87:U$291,J36,Schedule!$G$87:$G$291,Schedule!$F$11,Schedule!$I$87:$I$291,"I"))+(SUMIFS(Schedule!W$87:W$291,Schedule!$K$87:$K$291,Concrete,Schedule!V$87:V$291,K$36,Schedule!U$87:U$291,J36,Schedule!$G$87:$G$291,Schedule!$F$8,Schedule!$I$87:$I$291,"")+SUMIFS(Schedule!W$87:W$291,Schedule!$K$87:$K$291,Concrete,Schedule!V$87:V$291,K$36,Schedule!U$87:U$291,J36,Schedule!$G$87:$G$291,Schedule!$F$8,Schedule!$I$87:$I$291,"I"))))</f>
        <v>0</v>
      </c>
      <c r="M36" s="299">
        <v>1</v>
      </c>
      <c r="N36" s="274" t="s">
        <v>114</v>
      </c>
      <c r="O36" s="275">
        <f>IF($C$3="",(SUMIFS(Schedule!Z$87:Z$291,Schedule!$K$87:$K$291,Concrete,Schedule!Y$87:Y$291,N$36,Schedule!X$87:X$291,M36,Schedule!$G$87:$G$291,Schedule!$F$9,Schedule!$I$87:$I$291,"")+SUMIFS(Schedule!Z$87:Z$291,Schedule!$K$87:$K$291,Concrete,Schedule!Y$87:Y$291,N$36,Schedule!X$87:X$291,M36,Schedule!$G$87:$G$291,Schedule!$F$9,Schedule!$I$87:$I$291,"I"))+(SUMIFS(Schedule!Z$87:Z$291,Schedule!$K$87:$K$291,Concrete,Schedule!Y$87:Y$291,N$36,Schedule!X$87:X$291,M36,Schedule!$G$87:$G$291,Schedule!$F$10,Schedule!$I$87:$I$291,"")+SUMIFS(Schedule!Z$87:Z$291,Schedule!$K$87:$K$291,Concrete,Schedule!Y$87:Y$291,N$36,Schedule!X$87:X$291,M36,Schedule!$G$87:$G$291,Schedule!$F$10,Schedule!$I$87:$I$291,"I"))+(SUMIFS(Schedule!Z$87:Z$291,Schedule!$K$87:$K$291,Concrete,Schedule!Y$87:Y$291,N$36,Schedule!X$87:X$291,M36,Schedule!$G$87:$G$291,Schedule!$F$11,Schedule!$I$87:$I$291,"")+SUMIFS(Schedule!Z$87:Z$291,Schedule!$K$87:$K$291,Concrete,Schedule!Y$87:Y$291,N$36,Schedule!X$87:X$291,M36,Schedule!$G$87:$G$291,Schedule!$F$11,Schedule!$I$87:$I$291,"I")),IF($C$3='Sum Res'!$S$5,(SUMIFS(Schedule!Z$87:Z$291,Schedule!$K$87:$K$291,Concrete,Schedule!Y$87:Y$291,N$36,Schedule!X$87:X$291,M36,Schedule!$G$87:$G$291,Schedule!$F$9,Schedule!$I$87:$I$291,"")+SUMIFS(Schedule!Z$87:Z$291,Schedule!$K$87:$K$291,Concrete,Schedule!Y$87:Y$291,N$36,Schedule!X$87:X$291,M36,Schedule!$G$87:$G$291,Schedule!$F$9,Schedule!$I$87:$I$291,"I"))+(SUMIFS(Schedule!Z$87:Z$291,Schedule!$K$87:$K$291,Concrete,Schedule!Y$87:Y$291,N$36,Schedule!X$87:X$291,M36,Schedule!$G$87:$G$291,Schedule!$F$10,Schedule!$I$87:$I$291,"")+SUMIFS(Schedule!Z$87:Z$291,Schedule!$K$87:$K$291,Concrete,Schedule!Y$87:Y$291,N$36,Schedule!X$87:X$291,M36,Schedule!$G$87:$G$291,Schedule!$F$10,Schedule!$I$87:$I$291,"I"))+(SUMIFS(Schedule!Z$87:Z$291,Schedule!$K$87:$K$291,Concrete,Schedule!Y$87:Y$291,N$36,Schedule!X$87:X$291,M36,Schedule!$G$87:$G$291,Schedule!$F$11,Schedule!$I$87:$I$291,"")+SUMIFS(Schedule!Z$87:Z$291,Schedule!$K$87:$K$291,Concrete,Schedule!Y$87:Y$291,N$36,Schedule!X$87:X$291,M36,Schedule!$G$87:$G$291,Schedule!$F$11,Schedule!$I$87:$I$291,"I")),(SUMIFS(Schedule!Z$87:Z$291,Schedule!$K$87:$K$291,Concrete,Schedule!Y$87:Y$291,N$36,Schedule!X$87:X$291,M36,Schedule!$G$87:$G$291,Schedule!$F$9,Schedule!$I$87:$I$291,"")+SUMIFS(Schedule!Z$87:Z$291,Schedule!$K$87:$K$291,Concrete,Schedule!Y$87:Y$291,N$36,Schedule!X$87:X$291,M36,Schedule!$G$87:$G$291,Schedule!$F$9,Schedule!$I$87:$I$291,"I"))+(SUMIFS(Schedule!Z$87:Z$291,Schedule!$K$87:$K$291,Concrete,Schedule!Y$87:Y$291,N$36,Schedule!X$87:X$291,M36,Schedule!$G$87:$G$291,Schedule!$F$10,Schedule!$I$87:$I$291,"")+SUMIFS(Schedule!Z$87:Z$291,Schedule!$K$87:$K$291,Concrete,Schedule!Y$87:Y$291,N$36,Schedule!X$87:X$291,M36,Schedule!$G$87:$G$291,Schedule!$F$10,Schedule!$I$87:$I$291,"I"))+(SUMIFS(Schedule!Z$87:Z$291,Schedule!$K$87:$K$291,Concrete,Schedule!Y$87:Y$291,N$36,Schedule!X$87:X$291,M36,Schedule!$G$87:$G$291,Schedule!$F$11,Schedule!$I$87:$I$291,"")+SUMIFS(Schedule!Z$87:Z$291,Schedule!$K$87:$K$291,Concrete,Schedule!Y$87:Y$291,N$36,Schedule!X$87:X$291,M36,Schedule!$G$87:$G$291,Schedule!$F$11,Schedule!$I$87:$I$291,"I"))+(SUMIFS(Schedule!Z$87:Z$291,Schedule!$K$87:$K$291,Concrete,Schedule!Y$87:Y$291,N$36,Schedule!X$87:X$291,M36,Schedule!$G$87:$G$291,Schedule!$F$8,Schedule!$I$87:$I$291,"")+SUMIFS(Schedule!Z$87:Z$291,Schedule!$K$87:$K$291,Concrete,Schedule!Y$87:Y$291,N$36,Schedule!X$87:X$291,M36,Schedule!$G$87:$G$291,Schedule!$F$8,Schedule!$I$87:$I$291,"I"))))</f>
        <v>0</v>
      </c>
      <c r="P36" s="299">
        <v>1</v>
      </c>
      <c r="Q36" s="274" t="s">
        <v>114</v>
      </c>
      <c r="R36" s="275">
        <f>IF($C$3="",(SUMIFS(Schedule!AC$87:AC$291,Schedule!$K$87:$K$291,Concrete,Schedule!AB$87:AB$291,Q$36,Schedule!AA$87:AA$291,P36,Schedule!$G$87:$G$291,Schedule!$F$9,Schedule!$I$87:$I$291,"")+SUMIFS(Schedule!AC$87:AC$291,Schedule!$K$87:$K$291,Concrete,Schedule!AB$87:AB$291,Q$36,Schedule!AA$87:AA$291,P36,Schedule!$G$87:$G$291,Schedule!$F$9,Schedule!$I$87:$I$291,"I"))+(SUMIFS(Schedule!AC$87:AC$291,Schedule!$K$87:$K$291,Concrete,Schedule!AB$87:AB$291,Q$36,Schedule!AA$87:AA$291,P36,Schedule!$G$87:$G$291,Schedule!$F$10,Schedule!$I$87:$I$291,"")+SUMIFS(Schedule!AC$87:AC$291,Schedule!$K$87:$K$291,Concrete,Schedule!AB$87:AB$291,Q$36,Schedule!AA$87:AA$291,P36,Schedule!$G$87:$G$291,Schedule!$F$10,Schedule!$I$87:$I$291,"I"))+(SUMIFS(Schedule!AC$87:AC$291,Schedule!$K$87:$K$291,Concrete,Schedule!AB$87:AB$291,Q$36,Schedule!AA$87:AA$291,P36,Schedule!$G$87:$G$291,Schedule!$F$11,Schedule!$I$87:$I$291,"")+SUMIFS(Schedule!AC$87:AC$291,Schedule!$K$87:$K$291,Concrete,Schedule!AB$87:AB$291,Q$36,Schedule!AA$87:AA$291,P36,Schedule!$G$87:$G$291,Schedule!$F$11,Schedule!$I$87:$I$291,"I")),IF($C$3='Sum Res'!$S$5,(SUMIFS(Schedule!AC$87:AC$291,Schedule!$K$87:$K$291,Concrete,Schedule!AB$87:AB$291,Q$36,Schedule!AA$87:AA$291,P36,Schedule!$G$87:$G$291,Schedule!$F$9,Schedule!$I$87:$I$291,"")+SUMIFS(Schedule!AC$87:AC$291,Schedule!$K$87:$K$291,Concrete,Schedule!AB$87:AB$291,Q$36,Schedule!AA$87:AA$291,P36,Schedule!$G$87:$G$291,Schedule!$F$9,Schedule!$I$87:$I$291,"I"))+(SUMIFS(Schedule!AC$87:AC$291,Schedule!$K$87:$K$291,Concrete,Schedule!AB$87:AB$291,Q$36,Schedule!AA$87:AA$291,P36,Schedule!$G$87:$G$291,Schedule!$F$10,Schedule!$I$87:$I$291,"")+SUMIFS(Schedule!AC$87:AC$291,Schedule!$K$87:$K$291,Concrete,Schedule!AB$87:AB$291,Q$36,Schedule!AA$87:AA$291,P36,Schedule!$G$87:$G$291,Schedule!$F$10,Schedule!$I$87:$I$291,"I"))+(SUMIFS(Schedule!AC$87:AC$291,Schedule!$K$87:$K$291,Concrete,Schedule!AB$87:AB$291,Q$36,Schedule!AA$87:AA$291,P36,Schedule!$G$87:$G$291,Schedule!$F$11,Schedule!$I$87:$I$291,"")+SUMIFS(Schedule!AC$87:AC$291,Schedule!$K$87:$K$291,Concrete,Schedule!AB$87:AB$291,Q$36,Schedule!AA$87:AA$291,P36,Schedule!$G$87:$G$291,Schedule!$F$11,Schedule!$I$87:$I$291,"I")),(SUMIFS(Schedule!AC$87:AC$291,Schedule!$K$87:$K$291,Concrete,Schedule!AB$87:AB$291,Q$36,Schedule!AA$87:AA$291,P36,Schedule!$G$87:$G$291,Schedule!$F$9,Schedule!$I$87:$I$291,"")+SUMIFS(Schedule!AC$87:AC$291,Schedule!$K$87:$K$291,Concrete,Schedule!AB$87:AB$291,Q$36,Schedule!AA$87:AA$291,P36,Schedule!$G$87:$G$291,Schedule!$F$9,Schedule!$I$87:$I$291,"I"))+(SUMIFS(Schedule!AC$87:AC$291,Schedule!$K$87:$K$291,Concrete,Schedule!AB$87:AB$291,Q$36,Schedule!AA$87:AA$291,P36,Schedule!$G$87:$G$291,Schedule!$F$10,Schedule!$I$87:$I$291,"")+SUMIFS(Schedule!AC$87:AC$291,Schedule!$K$87:$K$291,Concrete,Schedule!AB$87:AB$291,Q$36,Schedule!AA$87:AA$291,P36,Schedule!$G$87:$G$291,Schedule!$F$10,Schedule!$I$87:$I$291,"I"))+(SUMIFS(Schedule!AC$87:AC$291,Schedule!$K$87:$K$291,Concrete,Schedule!AB$87:AB$291,Q$36,Schedule!AA$87:AA$291,P36,Schedule!$G$87:$G$291,Schedule!$F$11,Schedule!$I$87:$I$291,"")+SUMIFS(Schedule!AC$87:AC$291,Schedule!$K$87:$K$291,Concrete,Schedule!AB$87:AB$291,Q$36,Schedule!AA$87:AA$291,P36,Schedule!$G$87:$G$291,Schedule!$F$11,Schedule!$I$87:$I$291,"I"))+(SUMIFS(Schedule!AC$87:AC$291,Schedule!$K$87:$K$291,Concrete,Schedule!AB$87:AB$291,Q$36,Schedule!AA$87:AA$291,P36,Schedule!$G$87:$G$291,Schedule!$F$8,Schedule!$I$87:$I$291,"")+SUMIFS(Schedule!AC$87:AC$291,Schedule!$K$87:$K$291,Concrete,Schedule!AB$87:AB$291,Q$36,Schedule!AA$87:AA$291,P36,Schedule!$G$87:$G$291,Schedule!$F$8,Schedule!$I$87:$I$291,"I"))))</f>
        <v>0</v>
      </c>
      <c r="S36" s="299">
        <v>1</v>
      </c>
      <c r="T36" s="274" t="s">
        <v>114</v>
      </c>
      <c r="U36" s="275">
        <f>IF($C$3="",(SUMIFS(Schedule!AF$87:AF$291,Schedule!$K$87:$K$291,Concrete,Schedule!AE$87:AE$291,T$36,Schedule!AD$87:AD$291,S36,Schedule!$G$87:$G$291,Schedule!$F$9,Schedule!$I$87:$I$291,"")+SUMIFS(Schedule!AF$87:AF$291,Schedule!$K$87:$K$291,Concrete,Schedule!AE$87:AE$291,T$36,Schedule!AD$87:AD$291,S36,Schedule!$G$87:$G$291,Schedule!$F$9,Schedule!$I$87:$I$291,"I"))+(SUMIFS(Schedule!AF$87:AF$291,Schedule!$K$87:$K$291,Concrete,Schedule!AE$87:AE$291,T$36,Schedule!AD$87:AD$291,S36,Schedule!$G$87:$G$291,Schedule!$F$10,Schedule!$I$87:$I$291,"")+SUMIFS(Schedule!AF$87:AF$291,Schedule!$K$87:$K$291,Concrete,Schedule!AE$87:AE$291,T$36,Schedule!AD$87:AD$291,S36,Schedule!$G$87:$G$291,Schedule!$F$10,Schedule!$I$87:$I$291,"I"))+(SUMIFS(Schedule!AF$87:AF$291,Schedule!$K$87:$K$291,Concrete,Schedule!AE$87:AE$291,T$36,Schedule!AD$87:AD$291,S36,Schedule!$G$87:$G$291,Schedule!$F$11,Schedule!$I$87:$I$291,"")+SUMIFS(Schedule!AF$87:AF$291,Schedule!$K$87:$K$291,Concrete,Schedule!AE$87:AE$291,T$36,Schedule!AD$87:AD$291,S36,Schedule!$G$87:$G$291,Schedule!$F$11,Schedule!$I$87:$I$291,"I")),IF($C$3='Sum Res'!$S$5,(SUMIFS(Schedule!AF$87:AF$291,Schedule!$K$87:$K$291,Concrete,Schedule!AE$87:AE$291,T$36,Schedule!AD$87:AD$291,S36,Schedule!$G$87:$G$291,Schedule!$F$9,Schedule!$I$87:$I$291,"")+SUMIFS(Schedule!AF$87:AF$291,Schedule!$K$87:$K$291,Concrete,Schedule!AE$87:AE$291,T$36,Schedule!AD$87:AD$291,S36,Schedule!$G$87:$G$291,Schedule!$F$9,Schedule!$I$87:$I$291,"I"))+(SUMIFS(Schedule!AF$87:AF$291,Schedule!$K$87:$K$291,Concrete,Schedule!AE$87:AE$291,T$36,Schedule!AD$87:AD$291,S36,Schedule!$G$87:$G$291,Schedule!$F$10,Schedule!$I$87:$I$291,"")+SUMIFS(Schedule!AF$87:AF$291,Schedule!$K$87:$K$291,Concrete,Schedule!AE$87:AE$291,T$36,Schedule!AD$87:AD$291,S36,Schedule!$G$87:$G$291,Schedule!$F$10,Schedule!$I$87:$I$291,"I"))+(SUMIFS(Schedule!AF$87:AF$291,Schedule!$K$87:$K$291,Concrete,Schedule!AE$87:AE$291,T$36,Schedule!AD$87:AD$291,S36,Schedule!$G$87:$G$291,Schedule!$F$11,Schedule!$I$87:$I$291,"")+SUMIFS(Schedule!AF$87:AF$291,Schedule!$K$87:$K$291,Concrete,Schedule!AE$87:AE$291,T$36,Schedule!AD$87:AD$291,S36,Schedule!$G$87:$G$291,Schedule!$F$11,Schedule!$I$87:$I$291,"I")),(SUMIFS(Schedule!AF$87:AF$291,Schedule!$K$87:$K$291,Concrete,Schedule!AE$87:AE$291,T$36,Schedule!AD$87:AD$291,S36,Schedule!$G$87:$G$291,Schedule!$F$9,Schedule!$I$87:$I$291,"")+SUMIFS(Schedule!AF$87:AF$291,Schedule!$K$87:$K$291,Concrete,Schedule!AE$87:AE$291,T$36,Schedule!AD$87:AD$291,S36,Schedule!$G$87:$G$291,Schedule!$F$9,Schedule!$I$87:$I$291,"I"))+(SUMIFS(Schedule!AF$87:AF$291,Schedule!$K$87:$K$291,Concrete,Schedule!AE$87:AE$291,T$36,Schedule!AD$87:AD$291,S36,Schedule!$G$87:$G$291,Schedule!$F$10,Schedule!$I$87:$I$291,"")+SUMIFS(Schedule!AF$87:AF$291,Schedule!$K$87:$K$291,Concrete,Schedule!AE$87:AE$291,T$36,Schedule!AD$87:AD$291,S36,Schedule!$G$87:$G$291,Schedule!$F$10,Schedule!$I$87:$I$291,"I"))+(SUMIFS(Schedule!AF$87:AF$291,Schedule!$K$87:$K$291,Concrete,Schedule!AE$87:AE$291,T$36,Schedule!AD$87:AD$291,S36,Schedule!$G$87:$G$291,Schedule!$F$11,Schedule!$I$87:$I$291,"")+SUMIFS(Schedule!AF$87:AF$291,Schedule!$K$87:$K$291,Concrete,Schedule!AE$87:AE$291,T$36,Schedule!AD$87:AD$291,S36,Schedule!$G$87:$G$291,Schedule!$F$11,Schedule!$I$87:$I$291,"I"))+(SUMIFS(Schedule!AF$87:AF$291,Schedule!$K$87:$K$291,Concrete,Schedule!AE$87:AE$291,T$36,Schedule!AD$87:AD$291,S36,Schedule!$G$87:$G$291,Schedule!$F$8,Schedule!$I$87:$I$291,"")+SUMIFS(Schedule!AF$87:AF$291,Schedule!$K$87:$K$291,Concrete,Schedule!AE$87:AE$291,T$36,Schedule!AD$87:AD$291,S36,Schedule!$G$87:$G$291,Schedule!$F$8,Schedule!$I$87:$I$291,"I"))))</f>
        <v>0</v>
      </c>
      <c r="V36" s="299">
        <v>1</v>
      </c>
      <c r="W36" s="274" t="s">
        <v>114</v>
      </c>
      <c r="X36" s="275">
        <f>IF($C$3="",(SUMIFS(Schedule!AI$87:AI$291,Schedule!$K$87:$K$291,Concrete,Schedule!AH$87:AH$291,W$36,Schedule!AG$87:AG$291,V36,Schedule!$G$87:$G$291,Schedule!$F$9,Schedule!$I$87:$I$291,"")+SUMIFS(Schedule!AI$87:AI$291,Schedule!$K$87:$K$291,Concrete,Schedule!AH$87:AH$291,W$36,Schedule!AG$87:AG$291,V36,Schedule!$G$87:$G$291,Schedule!$F$9,Schedule!$I$87:$I$291,"I"))+(SUMIFS(Schedule!AI$87:AI$291,Schedule!$K$87:$K$291,Concrete,Schedule!AH$87:AH$291,W$36,Schedule!AG$87:AG$291,V36,Schedule!$G$87:$G$291,Schedule!$F$10,Schedule!$I$87:$I$291,"")+SUMIFS(Schedule!AI$87:AI$291,Schedule!$K$87:$K$291,Concrete,Schedule!AH$87:AH$291,W$36,Schedule!AG$87:AG$291,V36,Schedule!$G$87:$G$291,Schedule!$F$10,Schedule!$I$87:$I$291,"I"))+(SUMIFS(Schedule!AI$87:AI$291,Schedule!$K$87:$K$291,Concrete,Schedule!AH$87:AH$291,W$36,Schedule!AG$87:AG$291,V36,Schedule!$G$87:$G$291,Schedule!$F$11,Schedule!$I$87:$I$291,"")+SUMIFS(Schedule!AI$87:AI$291,Schedule!$K$87:$K$291,Concrete,Schedule!AH$87:AH$291,W$36,Schedule!AG$87:AG$291,V36,Schedule!$G$87:$G$291,Schedule!$F$11,Schedule!$I$87:$I$291,"I")),IF($C$3='Sum Res'!$S$5,(SUMIFS(Schedule!AI$87:AI$291,Schedule!$K$87:$K$291,Concrete,Schedule!AH$87:AH$291,W$36,Schedule!AG$87:AG$291,V36,Schedule!$G$87:$G$291,Schedule!$F$9,Schedule!$I$87:$I$291,"")+SUMIFS(Schedule!AI$87:AI$291,Schedule!$K$87:$K$291,Concrete,Schedule!AH$87:AH$291,W$36,Schedule!AG$87:AG$291,V36,Schedule!$G$87:$G$291,Schedule!$F$9,Schedule!$I$87:$I$291,"I"))+(SUMIFS(Schedule!AI$87:AI$291,Schedule!$K$87:$K$291,Concrete,Schedule!AH$87:AH$291,W$36,Schedule!AG$87:AG$291,V36,Schedule!$G$87:$G$291,Schedule!$F$10,Schedule!$I$87:$I$291,"")+SUMIFS(Schedule!AI$87:AI$291,Schedule!$K$87:$K$291,Concrete,Schedule!AH$87:AH$291,W$36,Schedule!AG$87:AG$291,V36,Schedule!$G$87:$G$291,Schedule!$F$10,Schedule!$I$87:$I$291,"I"))+(SUMIFS(Schedule!AI$87:AI$291,Schedule!$K$87:$K$291,Concrete,Schedule!AH$87:AH$291,W$36,Schedule!AG$87:AG$291,V36,Schedule!$G$87:$G$291,Schedule!$F$11,Schedule!$I$87:$I$291,"")+SUMIFS(Schedule!AI$87:AI$291,Schedule!$K$87:$K$291,Concrete,Schedule!AH$87:AH$291,W$36,Schedule!AG$87:AG$291,V36,Schedule!$G$87:$G$291,Schedule!$F$11,Schedule!$I$87:$I$291,"I")),(SUMIFS(Schedule!AI$87:AI$291,Schedule!$K$87:$K$291,Concrete,Schedule!AH$87:AH$291,W$36,Schedule!AG$87:AG$291,V36,Schedule!$G$87:$G$291,Schedule!$F$9,Schedule!$I$87:$I$291,"")+SUMIFS(Schedule!AI$87:AI$291,Schedule!$K$87:$K$291,Concrete,Schedule!AH$87:AH$291,W$36,Schedule!AG$87:AG$291,V36,Schedule!$G$87:$G$291,Schedule!$F$9,Schedule!$I$87:$I$291,"I"))+(SUMIFS(Schedule!AI$87:AI$291,Schedule!$K$87:$K$291,Concrete,Schedule!AH$87:AH$291,W$36,Schedule!AG$87:AG$291,V36,Schedule!$G$87:$G$291,Schedule!$F$10,Schedule!$I$87:$I$291,"")+SUMIFS(Schedule!AI$87:AI$291,Schedule!$K$87:$K$291,Concrete,Schedule!AH$87:AH$291,W$36,Schedule!AG$87:AG$291,V36,Schedule!$G$87:$G$291,Schedule!$F$10,Schedule!$I$87:$I$291,"I"))+(SUMIFS(Schedule!AI$87:AI$291,Schedule!$K$87:$K$291,Concrete,Schedule!AH$87:AH$291,W$36,Schedule!AG$87:AG$291,V36,Schedule!$G$87:$G$291,Schedule!$F$11,Schedule!$I$87:$I$291,"")+SUMIFS(Schedule!AI$87:AI$291,Schedule!$K$87:$K$291,Concrete,Schedule!AH$87:AH$291,W$36,Schedule!AG$87:AG$291,V36,Schedule!$G$87:$G$291,Schedule!$F$11,Schedule!$I$87:$I$291,"I"))+(SUMIFS(Schedule!AI$87:AI$291,Schedule!$K$87:$K$291,Concrete,Schedule!AH$87:AH$291,W$36,Schedule!AG$87:AG$291,V36,Schedule!$G$87:$G$291,Schedule!$F$8,Schedule!$I$87:$I$291,"")+SUMIFS(Schedule!AI$87:AI$291,Schedule!$K$87:$K$291,Concrete,Schedule!AH$87:AH$291,W$36,Schedule!AG$87:AG$291,V36,Schedule!$G$87:$G$291,Schedule!$F$8,Schedule!$I$87:$I$291,"I"))))</f>
        <v>0</v>
      </c>
      <c r="Y36" s="299">
        <v>1</v>
      </c>
      <c r="Z36" s="274" t="s">
        <v>114</v>
      </c>
      <c r="AA36" s="275">
        <f>IF($C$3="",(SUMIFS(Schedule!AL$87:AL$291,Schedule!$K$87:$K$291,Concrete,Schedule!AK$87:AK$291,Z$36,Schedule!AJ$87:AJ$291,Y36,Schedule!$G$87:$G$291,Schedule!$F$9,Schedule!$I$87:$I$291,"")+SUMIFS(Schedule!AL$87:AL$291,Schedule!$K$87:$K$291,Concrete,Schedule!AK$87:AK$291,Z$36,Schedule!AJ$87:AJ$291,Y36,Schedule!$G$87:$G$291,Schedule!$F$9,Schedule!$I$87:$I$291,"I"))+(SUMIFS(Schedule!AL$87:AL$291,Schedule!$K$87:$K$291,Concrete,Schedule!AK$87:AK$291,Z$36,Schedule!AJ$87:AJ$291,Y36,Schedule!$G$87:$G$291,Schedule!$F$10,Schedule!$I$87:$I$291,"")+SUMIFS(Schedule!AL$87:AL$291,Schedule!$K$87:$K$291,Concrete,Schedule!AK$87:AK$291,Z$36,Schedule!AJ$87:AJ$291,Y36,Schedule!$G$87:$G$291,Schedule!$F$10,Schedule!$I$87:$I$291,"I"))+(SUMIFS(Schedule!AL$87:AL$291,Schedule!$K$87:$K$291,Concrete,Schedule!AK$87:AK$291,Z$36,Schedule!AJ$87:AJ$291,Y36,Schedule!$G$87:$G$291,Schedule!$F$11,Schedule!$I$87:$I$291,"")+SUMIFS(Schedule!AL$87:AL$291,Schedule!$K$87:$K$291,Concrete,Schedule!AK$87:AK$291,Z$36,Schedule!AJ$87:AJ$291,Y36,Schedule!$G$87:$G$291,Schedule!$F$11,Schedule!$I$87:$I$291,"I")),IF($C$3='Sum Res'!$S$5,(SUMIFS(Schedule!AL$87:AL$291,Schedule!$K$87:$K$291,Concrete,Schedule!AK$87:AK$291,Z$36,Schedule!AJ$87:AJ$291,Y36,Schedule!$G$87:$G$291,Schedule!$F$9,Schedule!$I$87:$I$291,"")+SUMIFS(Schedule!AL$87:AL$291,Schedule!$K$87:$K$291,Concrete,Schedule!AK$87:AK$291,Z$36,Schedule!AJ$87:AJ$291,Y36,Schedule!$G$87:$G$291,Schedule!$F$9,Schedule!$I$87:$I$291,"I"))+(SUMIFS(Schedule!AL$87:AL$291,Schedule!$K$87:$K$291,Concrete,Schedule!AK$87:AK$291,Z$36,Schedule!AJ$87:AJ$291,Y36,Schedule!$G$87:$G$291,Schedule!$F$10,Schedule!$I$87:$I$291,"")+SUMIFS(Schedule!AL$87:AL$291,Schedule!$K$87:$K$291,Concrete,Schedule!AK$87:AK$291,Z$36,Schedule!AJ$87:AJ$291,Y36,Schedule!$G$87:$G$291,Schedule!$F$10,Schedule!$I$87:$I$291,"I"))+(SUMIFS(Schedule!AL$87:AL$291,Schedule!$K$87:$K$291,Concrete,Schedule!AK$87:AK$291,Z$36,Schedule!AJ$87:AJ$291,Y36,Schedule!$G$87:$G$291,Schedule!$F$11,Schedule!$I$87:$I$291,"")+SUMIFS(Schedule!AL$87:AL$291,Schedule!$K$87:$K$291,Concrete,Schedule!AK$87:AK$291,Z$36,Schedule!AJ$87:AJ$291,Y36,Schedule!$G$87:$G$291,Schedule!$F$11,Schedule!$I$87:$I$291,"I")),(SUMIFS(Schedule!AL$87:AL$291,Schedule!$K$87:$K$291,Concrete,Schedule!AK$87:AK$291,Z$36,Schedule!AJ$87:AJ$291,Y36,Schedule!$G$87:$G$291,Schedule!$F$9,Schedule!$I$87:$I$291,"")+SUMIFS(Schedule!AL$87:AL$291,Schedule!$K$87:$K$291,Concrete,Schedule!AK$87:AK$291,Z$36,Schedule!AJ$87:AJ$291,Y36,Schedule!$G$87:$G$291,Schedule!$F$9,Schedule!$I$87:$I$291,"I"))+(SUMIFS(Schedule!AL$87:AL$291,Schedule!$K$87:$K$291,Concrete,Schedule!AK$87:AK$291,Z$36,Schedule!AJ$87:AJ$291,Y36,Schedule!$G$87:$G$291,Schedule!$F$10,Schedule!$I$87:$I$291,"")+SUMIFS(Schedule!AL$87:AL$291,Schedule!$K$87:$K$291,Concrete,Schedule!AK$87:AK$291,Z$36,Schedule!AJ$87:AJ$291,Y36,Schedule!$G$87:$G$291,Schedule!$F$10,Schedule!$I$87:$I$291,"I"))+(SUMIFS(Schedule!AL$87:AL$291,Schedule!$K$87:$K$291,Concrete,Schedule!AK$87:AK$291,Z$36,Schedule!AJ$87:AJ$291,Y36,Schedule!$G$87:$G$291,Schedule!$F$11,Schedule!$I$87:$I$291,"")+SUMIFS(Schedule!AL$87:AL$291,Schedule!$K$87:$K$291,Concrete,Schedule!AK$87:AK$291,Z$36,Schedule!AJ$87:AJ$291,Y36,Schedule!$G$87:$G$291,Schedule!$F$11,Schedule!$I$87:$I$291,"I"))+(SUMIFS(Schedule!AL$87:AL$291,Schedule!$K$87:$K$291,Concrete,Schedule!AK$87:AK$291,Z$36,Schedule!AJ$87:AJ$291,Y36,Schedule!$G$87:$G$291,Schedule!$F$8,Schedule!$I$87:$I$291,"")+SUMIFS(Schedule!AL$87:AL$291,Schedule!$K$87:$K$291,Concrete,Schedule!AK$87:AK$291,Z$36,Schedule!AJ$87:AJ$291,Y36,Schedule!$G$87:$G$291,Schedule!$F$8,Schedule!$I$87:$I$291,"I"))))</f>
        <v>0</v>
      </c>
      <c r="AB36" s="299">
        <v>1</v>
      </c>
      <c r="AC36" s="274" t="s">
        <v>114</v>
      </c>
      <c r="AD36" s="275">
        <f>IF($C$3="",(SUMIFS(Schedule!AO$87:AO$291,Schedule!$K$87:$K$291,Concrete,Schedule!AN$87:AN$291,AC$36,Schedule!AM$87:AM$291,AB36,Schedule!$G$87:$G$291,Schedule!$F$9,Schedule!$I$87:$I$291,"")+SUMIFS(Schedule!AO$87:AO$291,Schedule!$K$87:$K$291,Concrete,Schedule!AN$87:AN$291,AC$36,Schedule!AM$87:AM$291,AB36,Schedule!$G$87:$G$291,Schedule!$F$9,Schedule!$I$87:$I$291,"I"))+(SUMIFS(Schedule!AO$87:AO$291,Schedule!$K$87:$K$291,Concrete,Schedule!AN$87:AN$291,AC$36,Schedule!AM$87:AM$291,AB36,Schedule!$G$87:$G$291,Schedule!$F$10,Schedule!$I$87:$I$291,"")+SUMIFS(Schedule!AO$87:AO$291,Schedule!$K$87:$K$291,Concrete,Schedule!AN$87:AN$291,AC$36,Schedule!AM$87:AM$291,AB36,Schedule!$G$87:$G$291,Schedule!$F$10,Schedule!$I$87:$I$291,"I"))+(SUMIFS(Schedule!AO$87:AO$291,Schedule!$K$87:$K$291,Concrete,Schedule!AN$87:AN$291,AC$36,Schedule!AM$87:AM$291,AB36,Schedule!$G$87:$G$291,Schedule!$F$11,Schedule!$I$87:$I$291,"")+SUMIFS(Schedule!AO$87:AO$291,Schedule!$K$87:$K$291,Concrete,Schedule!AN$87:AN$291,AC$36,Schedule!AM$87:AM$291,AB36,Schedule!$G$87:$G$291,Schedule!$F$11,Schedule!$I$87:$I$291,"I")),IF($C$3='Sum Res'!$S$5,(SUMIFS(Schedule!AO$87:AO$291,Schedule!$K$87:$K$291,Concrete,Schedule!AN$87:AN$291,AC$36,Schedule!AM$87:AM$291,AB36,Schedule!$G$87:$G$291,Schedule!$F$9,Schedule!$I$87:$I$291,"")+SUMIFS(Schedule!AO$87:AO$291,Schedule!$K$87:$K$291,Concrete,Schedule!AN$87:AN$291,AC$36,Schedule!AM$87:AM$291,AB36,Schedule!$G$87:$G$291,Schedule!$F$9,Schedule!$I$87:$I$291,"I"))+(SUMIFS(Schedule!AO$87:AO$291,Schedule!$K$87:$K$291,Concrete,Schedule!AN$87:AN$291,AC$36,Schedule!AM$87:AM$291,AB36,Schedule!$G$87:$G$291,Schedule!$F$10,Schedule!$I$87:$I$291,"")+SUMIFS(Schedule!AO$87:AO$291,Schedule!$K$87:$K$291,Concrete,Schedule!AN$87:AN$291,AC$36,Schedule!AM$87:AM$291,AB36,Schedule!$G$87:$G$291,Schedule!$F$10,Schedule!$I$87:$I$291,"I"))+(SUMIFS(Schedule!AO$87:AO$291,Schedule!$K$87:$K$291,Concrete,Schedule!AN$87:AN$291,AC$36,Schedule!AM$87:AM$291,AB36,Schedule!$G$87:$G$291,Schedule!$F$11,Schedule!$I$87:$I$291,"")+SUMIFS(Schedule!AO$87:AO$291,Schedule!$K$87:$K$291,Concrete,Schedule!AN$87:AN$291,AC$36,Schedule!AM$87:AM$291,AB36,Schedule!$G$87:$G$291,Schedule!$F$11,Schedule!$I$87:$I$291,"I")),(SUMIFS(Schedule!AO$87:AO$291,Schedule!$K$87:$K$291,Concrete,Schedule!AN$87:AN$291,AC$36,Schedule!AM$87:AM$291,AB36,Schedule!$G$87:$G$291,Schedule!$F$9,Schedule!$I$87:$I$291,"")+SUMIFS(Schedule!AO$87:AO$291,Schedule!$K$87:$K$291,Concrete,Schedule!AN$87:AN$291,AC$36,Schedule!AM$87:AM$291,AB36,Schedule!$G$87:$G$291,Schedule!$F$9,Schedule!$I$87:$I$291,"I"))+(SUMIFS(Schedule!AO$87:AO$291,Schedule!$K$87:$K$291,Concrete,Schedule!AN$87:AN$291,AC$36,Schedule!AM$87:AM$291,AB36,Schedule!$G$87:$G$291,Schedule!$F$10,Schedule!$I$87:$I$291,"")+SUMIFS(Schedule!AO$87:AO$291,Schedule!$K$87:$K$291,Concrete,Schedule!AN$87:AN$291,AC$36,Schedule!AM$87:AM$291,AB36,Schedule!$G$87:$G$291,Schedule!$F$10,Schedule!$I$87:$I$291,"I"))+(SUMIFS(Schedule!AO$87:AO$291,Schedule!$K$87:$K$291,Concrete,Schedule!AN$87:AN$291,AC$36,Schedule!AM$87:AM$291,AB36,Schedule!$G$87:$G$291,Schedule!$F$11,Schedule!$I$87:$I$291,"")+SUMIFS(Schedule!AO$87:AO$291,Schedule!$K$87:$K$291,Concrete,Schedule!AN$87:AN$291,AC$36,Schedule!AM$87:AM$291,AB36,Schedule!$G$87:$G$291,Schedule!$F$11,Schedule!$I$87:$I$291,"I"))+(SUMIFS(Schedule!AO$87:AO$291,Schedule!$K$87:$K$291,Concrete,Schedule!AN$87:AN$291,AC$36,Schedule!AM$87:AM$291,AB36,Schedule!$G$87:$G$291,Schedule!$F$8,Schedule!$I$87:$I$291,"")+SUMIFS(Schedule!AO$87:AO$291,Schedule!$K$87:$K$291,Concrete,Schedule!AN$87:AN$291,AC$36,Schedule!AM$87:AM$291,AB36,Schedule!$G$87:$G$291,Schedule!$F$8,Schedule!$I$87:$I$291,"I"))))</f>
        <v>0</v>
      </c>
      <c r="AE36" s="276">
        <f t="shared" ref="AE36:AE39" si="8">AD36+AA36+X36+U36+R36+O36+L36+I36+F36</f>
        <v>0</v>
      </c>
      <c r="AF36" s="277">
        <f t="shared" ref="AF36:AF52" si="9">AE36/48</f>
        <v>0</v>
      </c>
    </row>
    <row r="37" spans="2:36" ht="15" x14ac:dyDescent="0.2">
      <c r="B37" s="580"/>
      <c r="C37" s="583"/>
      <c r="D37" s="300">
        <v>2</v>
      </c>
      <c r="E37" s="301"/>
      <c r="F37" s="281">
        <f>IF($C$3="",(SUMIFS(Schedule!Q$87:Q$291,Schedule!$K$87:$K$291,Concrete,Schedule!P$87:P$291,E$36,Schedule!O$87:O$291,D37,Schedule!$G$87:$G$291,Schedule!$F$9,Schedule!$I$87:$I$291,"")+SUMIFS(Schedule!Q$87:Q$291,Schedule!$K$87:$K$291,Concrete,Schedule!P$87:P$291,E$36,Schedule!O$87:O$291,D37,Schedule!$G$87:$G$291,Schedule!$F$9,Schedule!$I$87:$I$291,"I"))+(SUMIFS(Schedule!Q$87:Q$291,Schedule!$K$87:$K$291,Concrete,Schedule!P$87:P$291,E$36,Schedule!O$87:O$291,D37,Schedule!$G$87:$G$291,Schedule!$F$10,Schedule!$I$87:$I$291,"")+SUMIFS(Schedule!Q$87:Q$291,Schedule!$K$87:$K$291,Concrete,Schedule!P$87:P$291,E$36,Schedule!O$87:O$291,D37,Schedule!$G$87:$G$291,Schedule!$F$10,Schedule!$I$87:$I$291,"I"))+(SUMIFS(Schedule!Q$87:Q$291,Schedule!$K$87:$K$291,Concrete,Schedule!P$87:P$291,E$36,Schedule!O$87:O$291,D37,Schedule!$G$87:$G$291,Schedule!$F$11,Schedule!$I$87:$I$291,"")+SUMIFS(Schedule!Q$87:Q$291,Schedule!$K$87:$K$291,Concrete,Schedule!P$87:P$291,E$36,Schedule!O$87:O$291,D37,Schedule!$G$87:$G$291,Schedule!$F$11,Schedule!$I$87:$I$291,"I")),IF($C$3='Sum Res'!$S$5,(SUMIFS(Schedule!Q$87:Q$291,Schedule!$K$87:$K$291,Concrete,Schedule!P$87:P$291,E$36,Schedule!O$87:O$291,D37,Schedule!$G$87:$G$291,Schedule!$F$9,Schedule!$I$87:$I$291,"")+SUMIFS(Schedule!Q$87:Q$291,Schedule!$K$87:$K$291,Concrete,Schedule!P$87:P$291,E$36,Schedule!O$87:O$291,D37,Schedule!$G$87:$G$291,Schedule!$F$9,Schedule!$I$87:$I$291,"I"))+(SUMIFS(Schedule!Q$87:Q$291,Schedule!$K$87:$K$291,Concrete,Schedule!P$87:P$291,E$36,Schedule!O$87:O$291,D37,Schedule!$G$87:$G$291,Schedule!$F$10,Schedule!$I$87:$I$291,"")+SUMIFS(Schedule!Q$87:Q$291,Schedule!$K$87:$K$291,Concrete,Schedule!P$87:P$291,E$36,Schedule!O$87:O$291,D37,Schedule!$G$87:$G$291,Schedule!$F$10,Schedule!$I$87:$I$291,"I"))+(SUMIFS(Schedule!Q$87:Q$291,Schedule!$K$87:$K$291,Concrete,Schedule!P$87:P$291,E$36,Schedule!O$87:O$291,D37,Schedule!$G$87:$G$291,Schedule!$F$11,Schedule!$I$87:$I$291,"")+SUMIFS(Schedule!Q$87:Q$291,Schedule!$K$87:$K$291,Concrete,Schedule!P$87:P$291,E$36,Schedule!O$87:O$291,D37,Schedule!$G$87:$G$291,Schedule!$F$11,Schedule!$I$87:$I$291,"I")),(SUMIFS(Schedule!Q$87:Q$291,Schedule!$K$87:$K$291,Concrete,Schedule!P$87:P$291,E$36,Schedule!O$87:O$291,D37,Schedule!$G$87:$G$291,Schedule!$F$9,Schedule!$I$87:$I$291,"")+SUMIFS(Schedule!Q$87:Q$291,Schedule!$K$87:$K$291,Concrete,Schedule!P$87:P$291,E$36,Schedule!O$87:O$291,D37,Schedule!$G$87:$G$291,Schedule!$F$9,Schedule!$I$87:$I$291,"I"))+(SUMIFS(Schedule!Q$87:Q$291,Schedule!$K$87:$K$291,Concrete,Schedule!P$87:P$291,E$36,Schedule!O$87:O$291,D37,Schedule!$G$87:$G$291,Schedule!$F$10,Schedule!$I$87:$I$291,"")+SUMIFS(Schedule!Q$87:Q$291,Schedule!$K$87:$K$291,Concrete,Schedule!P$87:P$291,E$36,Schedule!O$87:O$291,D37,Schedule!$G$87:$G$291,Schedule!$F$10,Schedule!$I$87:$I$291,"I"))+(SUMIFS(Schedule!Q$87:Q$291,Schedule!$K$87:$K$291,Concrete,Schedule!P$87:P$291,E$36,Schedule!O$87:O$291,D37,Schedule!$G$87:$G$291,Schedule!$F$11,Schedule!$I$87:$I$291,"")+SUMIFS(Schedule!Q$87:Q$291,Schedule!$K$87:$K$291,Concrete,Schedule!P$87:P$291,E$36,Schedule!O$87:O$291,D37,Schedule!$G$87:$G$291,Schedule!$F$11,Schedule!$I$87:$I$291,"I"))+(SUMIFS(Schedule!Q$87:Q$291,Schedule!$K$87:$K$291,Concrete,Schedule!P$87:P$291,E$36,Schedule!O$87:O$291,D37,Schedule!$G$87:$G$291,Schedule!$F$8,Schedule!$I$87:$I$291,"")+SUMIFS(Schedule!Q$87:Q$291,Schedule!$K$87:$K$291,Concrete,Schedule!P$87:P$291,E$36,Schedule!O$87:O$291,D37,Schedule!$G$87:$G$291,Schedule!$F$8,Schedule!$I$87:$I$291,"I"))))</f>
        <v>0</v>
      </c>
      <c r="G37" s="300">
        <v>2</v>
      </c>
      <c r="H37" s="301"/>
      <c r="I37" s="281">
        <f>IF($C$3="",(SUMIFS(Schedule!T$87:T$291,Schedule!$K$87:$K$291,Concrete,Schedule!S$87:S$291,H$36,Schedule!R$87:R$291,G37,Schedule!$G$87:$G$291,Schedule!$F$9,Schedule!$I$87:$I$291,"")+SUMIFS(Schedule!T$87:T$291,Schedule!$K$87:$K$291,Concrete,Schedule!S$87:S$291,H$36,Schedule!R$87:R$291,G37,Schedule!$G$87:$G$291,Schedule!$F$9,Schedule!$I$87:$I$291,"I"))+(SUMIFS(Schedule!T$87:T$291,Schedule!$K$87:$K$291,Concrete,Schedule!S$87:S$291,H$36,Schedule!R$87:R$291,G37,Schedule!$G$87:$G$291,Schedule!$F$10,Schedule!$I$87:$I$291,"")+SUMIFS(Schedule!T$87:T$291,Schedule!$K$87:$K$291,Concrete,Schedule!S$87:S$291,H$36,Schedule!R$87:R$291,G37,Schedule!$G$87:$G$291,Schedule!$F$10,Schedule!$I$87:$I$291,"I"))+(SUMIFS(Schedule!T$87:T$291,Schedule!$K$87:$K$291,Concrete,Schedule!S$87:S$291,H$36,Schedule!R$87:R$291,G37,Schedule!$G$87:$G$291,Schedule!$F$11,Schedule!$I$87:$I$291,"")+SUMIFS(Schedule!T$87:T$291,Schedule!$K$87:$K$291,Concrete,Schedule!S$87:S$291,H$36,Schedule!R$87:R$291,G37,Schedule!$G$87:$G$291,Schedule!$F$11,Schedule!$I$87:$I$291,"I")),IF($C$3='Sum Res'!$S$5,(SUMIFS(Schedule!T$87:T$291,Schedule!$K$87:$K$291,Concrete,Schedule!S$87:S$291,H$36,Schedule!R$87:R$291,G37,Schedule!$G$87:$G$291,Schedule!$F$9,Schedule!$I$87:$I$291,"")+SUMIFS(Schedule!T$87:T$291,Schedule!$K$87:$K$291,Concrete,Schedule!S$87:S$291,H$36,Schedule!R$87:R$291,G37,Schedule!$G$87:$G$291,Schedule!$F$9,Schedule!$I$87:$I$291,"I"))+(SUMIFS(Schedule!T$87:T$291,Schedule!$K$87:$K$291,Concrete,Schedule!S$87:S$291,H$36,Schedule!R$87:R$291,G37,Schedule!$G$87:$G$291,Schedule!$F$10,Schedule!$I$87:$I$291,"")+SUMIFS(Schedule!T$87:T$291,Schedule!$K$87:$K$291,Concrete,Schedule!S$87:S$291,H$36,Schedule!R$87:R$291,G37,Schedule!$G$87:$G$291,Schedule!$F$10,Schedule!$I$87:$I$291,"I"))+(SUMIFS(Schedule!T$87:T$291,Schedule!$K$87:$K$291,Concrete,Schedule!S$87:S$291,H$36,Schedule!R$87:R$291,G37,Schedule!$G$87:$G$291,Schedule!$F$11,Schedule!$I$87:$I$291,"")+SUMIFS(Schedule!T$87:T$291,Schedule!$K$87:$K$291,Concrete,Schedule!S$87:S$291,H$36,Schedule!R$87:R$291,G37,Schedule!$G$87:$G$291,Schedule!$F$11,Schedule!$I$87:$I$291,"I")),(SUMIFS(Schedule!T$87:T$291,Schedule!$K$87:$K$291,Concrete,Schedule!S$87:S$291,H$36,Schedule!R$87:R$291,G37,Schedule!$G$87:$G$291,Schedule!$F$9,Schedule!$I$87:$I$291,"")+SUMIFS(Schedule!T$87:T$291,Schedule!$K$87:$K$291,Concrete,Schedule!S$87:S$291,H$36,Schedule!R$87:R$291,G37,Schedule!$G$87:$G$291,Schedule!$F$9,Schedule!$I$87:$I$291,"I"))+(SUMIFS(Schedule!T$87:T$291,Schedule!$K$87:$K$291,Concrete,Schedule!S$87:S$291,H$36,Schedule!R$87:R$291,G37,Schedule!$G$87:$G$291,Schedule!$F$10,Schedule!$I$87:$I$291,"")+SUMIFS(Schedule!T$87:T$291,Schedule!$K$87:$K$291,Concrete,Schedule!S$87:S$291,H$36,Schedule!R$87:R$291,G37,Schedule!$G$87:$G$291,Schedule!$F$10,Schedule!$I$87:$I$291,"I"))+(SUMIFS(Schedule!T$87:T$291,Schedule!$K$87:$K$291,Concrete,Schedule!S$87:S$291,H$36,Schedule!R$87:R$291,G37,Schedule!$G$87:$G$291,Schedule!$F$11,Schedule!$I$87:$I$291,"")+SUMIFS(Schedule!T$87:T$291,Schedule!$K$87:$K$291,Concrete,Schedule!S$87:S$291,H$36,Schedule!R$87:R$291,G37,Schedule!$G$87:$G$291,Schedule!$F$11,Schedule!$I$87:$I$291,"I"))+(SUMIFS(Schedule!T$87:T$291,Schedule!$K$87:$K$291,Concrete,Schedule!S$87:S$291,H$36,Schedule!R$87:R$291,G37,Schedule!$G$87:$G$291,Schedule!$F$8,Schedule!$I$87:$I$291,"")+SUMIFS(Schedule!T$87:T$291,Schedule!$K$87:$K$291,Concrete,Schedule!S$87:S$291,H$36,Schedule!R$87:R$291,G37,Schedule!$G$87:$G$291,Schedule!$F$8,Schedule!$I$87:$I$291,"I"))))</f>
        <v>0</v>
      </c>
      <c r="J37" s="300">
        <v>2</v>
      </c>
      <c r="K37" s="301"/>
      <c r="L37" s="281">
        <f>IF($C$3="",(SUMIFS(Schedule!W$87:W$291,Schedule!$K$87:$K$291,Concrete,Schedule!V$87:V$291,K$36,Schedule!U$87:U$291,J37,Schedule!$G$87:$G$291,Schedule!$F$9,Schedule!$I$87:$I$291,"")+SUMIFS(Schedule!W$87:W$291,Schedule!$K$87:$K$291,Concrete,Schedule!V$87:V$291,K$36,Schedule!U$87:U$291,J37,Schedule!$G$87:$G$291,Schedule!$F$9,Schedule!$I$87:$I$291,"I"))+(SUMIFS(Schedule!W$87:W$291,Schedule!$K$87:$K$291,Concrete,Schedule!V$87:V$291,K$36,Schedule!U$87:U$291,J37,Schedule!$G$87:$G$291,Schedule!$F$10,Schedule!$I$87:$I$291,"")+SUMIFS(Schedule!W$87:W$291,Schedule!$K$87:$K$291,Concrete,Schedule!V$87:V$291,K$36,Schedule!U$87:U$291,J37,Schedule!$G$87:$G$291,Schedule!$F$10,Schedule!$I$87:$I$291,"I"))+(SUMIFS(Schedule!W$87:W$291,Schedule!$K$87:$K$291,Concrete,Schedule!V$87:V$291,K$36,Schedule!U$87:U$291,J37,Schedule!$G$87:$G$291,Schedule!$F$11,Schedule!$I$87:$I$291,"")+SUMIFS(Schedule!W$87:W$291,Schedule!$K$87:$K$291,Concrete,Schedule!V$87:V$291,K$36,Schedule!U$87:U$291,J37,Schedule!$G$87:$G$291,Schedule!$F$11,Schedule!$I$87:$I$291,"I")),IF($C$3='Sum Res'!$S$5,(SUMIFS(Schedule!W$87:W$291,Schedule!$K$87:$K$291,Concrete,Schedule!V$87:V$291,K$36,Schedule!U$87:U$291,J37,Schedule!$G$87:$G$291,Schedule!$F$9,Schedule!$I$87:$I$291,"")+SUMIFS(Schedule!W$87:W$291,Schedule!$K$87:$K$291,Concrete,Schedule!V$87:V$291,K$36,Schedule!U$87:U$291,J37,Schedule!$G$87:$G$291,Schedule!$F$9,Schedule!$I$87:$I$291,"I"))+(SUMIFS(Schedule!W$87:W$291,Schedule!$K$87:$K$291,Concrete,Schedule!V$87:V$291,K$36,Schedule!U$87:U$291,J37,Schedule!$G$87:$G$291,Schedule!$F$10,Schedule!$I$87:$I$291,"")+SUMIFS(Schedule!W$87:W$291,Schedule!$K$87:$K$291,Concrete,Schedule!V$87:V$291,K$36,Schedule!U$87:U$291,J37,Schedule!$G$87:$G$291,Schedule!$F$10,Schedule!$I$87:$I$291,"I"))+(SUMIFS(Schedule!W$87:W$291,Schedule!$K$87:$K$291,Concrete,Schedule!V$87:V$291,K$36,Schedule!U$87:U$291,J37,Schedule!$G$87:$G$291,Schedule!$F$11,Schedule!$I$87:$I$291,"")+SUMIFS(Schedule!W$87:W$291,Schedule!$K$87:$K$291,Concrete,Schedule!V$87:V$291,K$36,Schedule!U$87:U$291,J37,Schedule!$G$87:$G$291,Schedule!$F$11,Schedule!$I$87:$I$291,"I")),(SUMIFS(Schedule!W$87:W$291,Schedule!$K$87:$K$291,Concrete,Schedule!V$87:V$291,K$36,Schedule!U$87:U$291,J37,Schedule!$G$87:$G$291,Schedule!$F$9,Schedule!$I$87:$I$291,"")+SUMIFS(Schedule!W$87:W$291,Schedule!$K$87:$K$291,Concrete,Schedule!V$87:V$291,K$36,Schedule!U$87:U$291,J37,Schedule!$G$87:$G$291,Schedule!$F$9,Schedule!$I$87:$I$291,"I"))+(SUMIFS(Schedule!W$87:W$291,Schedule!$K$87:$K$291,Concrete,Schedule!V$87:V$291,K$36,Schedule!U$87:U$291,J37,Schedule!$G$87:$G$291,Schedule!$F$10,Schedule!$I$87:$I$291,"")+SUMIFS(Schedule!W$87:W$291,Schedule!$K$87:$K$291,Concrete,Schedule!V$87:V$291,K$36,Schedule!U$87:U$291,J37,Schedule!$G$87:$G$291,Schedule!$F$10,Schedule!$I$87:$I$291,"I"))+(SUMIFS(Schedule!W$87:W$291,Schedule!$K$87:$K$291,Concrete,Schedule!V$87:V$291,K$36,Schedule!U$87:U$291,J37,Schedule!$G$87:$G$291,Schedule!$F$11,Schedule!$I$87:$I$291,"")+SUMIFS(Schedule!W$87:W$291,Schedule!$K$87:$K$291,Concrete,Schedule!V$87:V$291,K$36,Schedule!U$87:U$291,J37,Schedule!$G$87:$G$291,Schedule!$F$11,Schedule!$I$87:$I$291,"I"))+(SUMIFS(Schedule!W$87:W$291,Schedule!$K$87:$K$291,Concrete,Schedule!V$87:V$291,K$36,Schedule!U$87:U$291,J37,Schedule!$G$87:$G$291,Schedule!$F$8,Schedule!$I$87:$I$291,"")+SUMIFS(Schedule!W$87:W$291,Schedule!$K$87:$K$291,Concrete,Schedule!V$87:V$291,K$36,Schedule!U$87:U$291,J37,Schedule!$G$87:$G$291,Schedule!$F$8,Schedule!$I$87:$I$291,"I"))))</f>
        <v>0</v>
      </c>
      <c r="M37" s="300">
        <v>2</v>
      </c>
      <c r="N37" s="301"/>
      <c r="O37" s="281">
        <f>IF($C$3="",(SUMIFS(Schedule!Z$87:Z$291,Schedule!$K$87:$K$291,Concrete,Schedule!Y$87:Y$291,N$36,Schedule!X$87:X$291,M37,Schedule!$G$87:$G$291,Schedule!$F$9,Schedule!$I$87:$I$291,"")+SUMIFS(Schedule!Z$87:Z$291,Schedule!$K$87:$K$291,Concrete,Schedule!Y$87:Y$291,N$36,Schedule!X$87:X$291,M37,Schedule!$G$87:$G$291,Schedule!$F$9,Schedule!$I$87:$I$291,"I"))+(SUMIFS(Schedule!Z$87:Z$291,Schedule!$K$87:$K$291,Concrete,Schedule!Y$87:Y$291,N$36,Schedule!X$87:X$291,M37,Schedule!$G$87:$G$291,Schedule!$F$10,Schedule!$I$87:$I$291,"")+SUMIFS(Schedule!Z$87:Z$291,Schedule!$K$87:$K$291,Concrete,Schedule!Y$87:Y$291,N$36,Schedule!X$87:X$291,M37,Schedule!$G$87:$G$291,Schedule!$F$10,Schedule!$I$87:$I$291,"I"))+(SUMIFS(Schedule!Z$87:Z$291,Schedule!$K$87:$K$291,Concrete,Schedule!Y$87:Y$291,N$36,Schedule!X$87:X$291,M37,Schedule!$G$87:$G$291,Schedule!$F$11,Schedule!$I$87:$I$291,"")+SUMIFS(Schedule!Z$87:Z$291,Schedule!$K$87:$K$291,Concrete,Schedule!Y$87:Y$291,N$36,Schedule!X$87:X$291,M37,Schedule!$G$87:$G$291,Schedule!$F$11,Schedule!$I$87:$I$291,"I")),IF($C$3='Sum Res'!$S$5,(SUMIFS(Schedule!Z$87:Z$291,Schedule!$K$87:$K$291,Concrete,Schedule!Y$87:Y$291,N$36,Schedule!X$87:X$291,M37,Schedule!$G$87:$G$291,Schedule!$F$9,Schedule!$I$87:$I$291,"")+SUMIFS(Schedule!Z$87:Z$291,Schedule!$K$87:$K$291,Concrete,Schedule!Y$87:Y$291,N$36,Schedule!X$87:X$291,M37,Schedule!$G$87:$G$291,Schedule!$F$9,Schedule!$I$87:$I$291,"I"))+(SUMIFS(Schedule!Z$87:Z$291,Schedule!$K$87:$K$291,Concrete,Schedule!Y$87:Y$291,N$36,Schedule!X$87:X$291,M37,Schedule!$G$87:$G$291,Schedule!$F$10,Schedule!$I$87:$I$291,"")+SUMIFS(Schedule!Z$87:Z$291,Schedule!$K$87:$K$291,Concrete,Schedule!Y$87:Y$291,N$36,Schedule!X$87:X$291,M37,Schedule!$G$87:$G$291,Schedule!$F$10,Schedule!$I$87:$I$291,"I"))+(SUMIFS(Schedule!Z$87:Z$291,Schedule!$K$87:$K$291,Concrete,Schedule!Y$87:Y$291,N$36,Schedule!X$87:X$291,M37,Schedule!$G$87:$G$291,Schedule!$F$11,Schedule!$I$87:$I$291,"")+SUMIFS(Schedule!Z$87:Z$291,Schedule!$K$87:$K$291,Concrete,Schedule!Y$87:Y$291,N$36,Schedule!X$87:X$291,M37,Schedule!$G$87:$G$291,Schedule!$F$11,Schedule!$I$87:$I$291,"I")),(SUMIFS(Schedule!Z$87:Z$291,Schedule!$K$87:$K$291,Concrete,Schedule!Y$87:Y$291,N$36,Schedule!X$87:X$291,M37,Schedule!$G$87:$G$291,Schedule!$F$9,Schedule!$I$87:$I$291,"")+SUMIFS(Schedule!Z$87:Z$291,Schedule!$K$87:$K$291,Concrete,Schedule!Y$87:Y$291,N$36,Schedule!X$87:X$291,M37,Schedule!$G$87:$G$291,Schedule!$F$9,Schedule!$I$87:$I$291,"I"))+(SUMIFS(Schedule!Z$87:Z$291,Schedule!$K$87:$K$291,Concrete,Schedule!Y$87:Y$291,N$36,Schedule!X$87:X$291,M37,Schedule!$G$87:$G$291,Schedule!$F$10,Schedule!$I$87:$I$291,"")+SUMIFS(Schedule!Z$87:Z$291,Schedule!$K$87:$K$291,Concrete,Schedule!Y$87:Y$291,N$36,Schedule!X$87:X$291,M37,Schedule!$G$87:$G$291,Schedule!$F$10,Schedule!$I$87:$I$291,"I"))+(SUMIFS(Schedule!Z$87:Z$291,Schedule!$K$87:$K$291,Concrete,Schedule!Y$87:Y$291,N$36,Schedule!X$87:X$291,M37,Schedule!$G$87:$G$291,Schedule!$F$11,Schedule!$I$87:$I$291,"")+SUMIFS(Schedule!Z$87:Z$291,Schedule!$K$87:$K$291,Concrete,Schedule!Y$87:Y$291,N$36,Schedule!X$87:X$291,M37,Schedule!$G$87:$G$291,Schedule!$F$11,Schedule!$I$87:$I$291,"I"))+(SUMIFS(Schedule!Z$87:Z$291,Schedule!$K$87:$K$291,Concrete,Schedule!Y$87:Y$291,N$36,Schedule!X$87:X$291,M37,Schedule!$G$87:$G$291,Schedule!$F$8,Schedule!$I$87:$I$291,"")+SUMIFS(Schedule!Z$87:Z$291,Schedule!$K$87:$K$291,Concrete,Schedule!Y$87:Y$291,N$36,Schedule!X$87:X$291,M37,Schedule!$G$87:$G$291,Schedule!$F$8,Schedule!$I$87:$I$291,"I"))))</f>
        <v>0</v>
      </c>
      <c r="P37" s="300">
        <v>2</v>
      </c>
      <c r="Q37" s="301"/>
      <c r="R37" s="281">
        <f>IF($C$3="",(SUMIFS(Schedule!AC$87:AC$291,Schedule!$K$87:$K$291,Concrete,Schedule!AB$87:AB$291,Q$36,Schedule!AA$87:AA$291,P37,Schedule!$G$87:$G$291,Schedule!$F$9,Schedule!$I$87:$I$291,"")+SUMIFS(Schedule!AC$87:AC$291,Schedule!$K$87:$K$291,Concrete,Schedule!AB$87:AB$291,Q$36,Schedule!AA$87:AA$291,P37,Schedule!$G$87:$G$291,Schedule!$F$9,Schedule!$I$87:$I$291,"I"))+(SUMIFS(Schedule!AC$87:AC$291,Schedule!$K$87:$K$291,Concrete,Schedule!AB$87:AB$291,Q$36,Schedule!AA$87:AA$291,P37,Schedule!$G$87:$G$291,Schedule!$F$10,Schedule!$I$87:$I$291,"")+SUMIFS(Schedule!AC$87:AC$291,Schedule!$K$87:$K$291,Concrete,Schedule!AB$87:AB$291,Q$36,Schedule!AA$87:AA$291,P37,Schedule!$G$87:$G$291,Schedule!$F$10,Schedule!$I$87:$I$291,"I"))+(SUMIFS(Schedule!AC$87:AC$291,Schedule!$K$87:$K$291,Concrete,Schedule!AB$87:AB$291,Q$36,Schedule!AA$87:AA$291,P37,Schedule!$G$87:$G$291,Schedule!$F$11,Schedule!$I$87:$I$291,"")+SUMIFS(Schedule!AC$87:AC$291,Schedule!$K$87:$K$291,Concrete,Schedule!AB$87:AB$291,Q$36,Schedule!AA$87:AA$291,P37,Schedule!$G$87:$G$291,Schedule!$F$11,Schedule!$I$87:$I$291,"I")),IF($C$3='Sum Res'!$S$5,(SUMIFS(Schedule!AC$87:AC$291,Schedule!$K$87:$K$291,Concrete,Schedule!AB$87:AB$291,Q$36,Schedule!AA$87:AA$291,P37,Schedule!$G$87:$G$291,Schedule!$F$9,Schedule!$I$87:$I$291,"")+SUMIFS(Schedule!AC$87:AC$291,Schedule!$K$87:$K$291,Concrete,Schedule!AB$87:AB$291,Q$36,Schedule!AA$87:AA$291,P37,Schedule!$G$87:$G$291,Schedule!$F$9,Schedule!$I$87:$I$291,"I"))+(SUMIFS(Schedule!AC$87:AC$291,Schedule!$K$87:$K$291,Concrete,Schedule!AB$87:AB$291,Q$36,Schedule!AA$87:AA$291,P37,Schedule!$G$87:$G$291,Schedule!$F$10,Schedule!$I$87:$I$291,"")+SUMIFS(Schedule!AC$87:AC$291,Schedule!$K$87:$K$291,Concrete,Schedule!AB$87:AB$291,Q$36,Schedule!AA$87:AA$291,P37,Schedule!$G$87:$G$291,Schedule!$F$10,Schedule!$I$87:$I$291,"I"))+(SUMIFS(Schedule!AC$87:AC$291,Schedule!$K$87:$K$291,Concrete,Schedule!AB$87:AB$291,Q$36,Schedule!AA$87:AA$291,P37,Schedule!$G$87:$G$291,Schedule!$F$11,Schedule!$I$87:$I$291,"")+SUMIFS(Schedule!AC$87:AC$291,Schedule!$K$87:$K$291,Concrete,Schedule!AB$87:AB$291,Q$36,Schedule!AA$87:AA$291,P37,Schedule!$G$87:$G$291,Schedule!$F$11,Schedule!$I$87:$I$291,"I")),(SUMIFS(Schedule!AC$87:AC$291,Schedule!$K$87:$K$291,Concrete,Schedule!AB$87:AB$291,Q$36,Schedule!AA$87:AA$291,P37,Schedule!$G$87:$G$291,Schedule!$F$9,Schedule!$I$87:$I$291,"")+SUMIFS(Schedule!AC$87:AC$291,Schedule!$K$87:$K$291,Concrete,Schedule!AB$87:AB$291,Q$36,Schedule!AA$87:AA$291,P37,Schedule!$G$87:$G$291,Schedule!$F$9,Schedule!$I$87:$I$291,"I"))+(SUMIFS(Schedule!AC$87:AC$291,Schedule!$K$87:$K$291,Concrete,Schedule!AB$87:AB$291,Q$36,Schedule!AA$87:AA$291,P37,Schedule!$G$87:$G$291,Schedule!$F$10,Schedule!$I$87:$I$291,"")+SUMIFS(Schedule!AC$87:AC$291,Schedule!$K$87:$K$291,Concrete,Schedule!AB$87:AB$291,Q$36,Schedule!AA$87:AA$291,P37,Schedule!$G$87:$G$291,Schedule!$F$10,Schedule!$I$87:$I$291,"I"))+(SUMIFS(Schedule!AC$87:AC$291,Schedule!$K$87:$K$291,Concrete,Schedule!AB$87:AB$291,Q$36,Schedule!AA$87:AA$291,P37,Schedule!$G$87:$G$291,Schedule!$F$11,Schedule!$I$87:$I$291,"")+SUMIFS(Schedule!AC$87:AC$291,Schedule!$K$87:$K$291,Concrete,Schedule!AB$87:AB$291,Q$36,Schedule!AA$87:AA$291,P37,Schedule!$G$87:$G$291,Schedule!$F$11,Schedule!$I$87:$I$291,"I"))+(SUMIFS(Schedule!AC$87:AC$291,Schedule!$K$87:$K$291,Concrete,Schedule!AB$87:AB$291,Q$36,Schedule!AA$87:AA$291,P37,Schedule!$G$87:$G$291,Schedule!$F$8,Schedule!$I$87:$I$291,"")+SUMIFS(Schedule!AC$87:AC$291,Schedule!$K$87:$K$291,Concrete,Schedule!AB$87:AB$291,Q$36,Schedule!AA$87:AA$291,P37,Schedule!$G$87:$G$291,Schedule!$F$8,Schedule!$I$87:$I$291,"I"))))</f>
        <v>0</v>
      </c>
      <c r="S37" s="300">
        <v>2</v>
      </c>
      <c r="T37" s="301"/>
      <c r="U37" s="281">
        <f>IF($C$3="",(SUMIFS(Schedule!AF$87:AF$291,Schedule!$K$87:$K$291,Concrete,Schedule!AE$87:AE$291,T$36,Schedule!AD$87:AD$291,S37,Schedule!$G$87:$G$291,Schedule!$F$9,Schedule!$I$87:$I$291,"")+SUMIFS(Schedule!AF$87:AF$291,Schedule!$K$87:$K$291,Concrete,Schedule!AE$87:AE$291,T$36,Schedule!AD$87:AD$291,S37,Schedule!$G$87:$G$291,Schedule!$F$9,Schedule!$I$87:$I$291,"I"))+(SUMIFS(Schedule!AF$87:AF$291,Schedule!$K$87:$K$291,Concrete,Schedule!AE$87:AE$291,T$36,Schedule!AD$87:AD$291,S37,Schedule!$G$87:$G$291,Schedule!$F$10,Schedule!$I$87:$I$291,"")+SUMIFS(Schedule!AF$87:AF$291,Schedule!$K$87:$K$291,Concrete,Schedule!AE$87:AE$291,T$36,Schedule!AD$87:AD$291,S37,Schedule!$G$87:$G$291,Schedule!$F$10,Schedule!$I$87:$I$291,"I"))+(SUMIFS(Schedule!AF$87:AF$291,Schedule!$K$87:$K$291,Concrete,Schedule!AE$87:AE$291,T$36,Schedule!AD$87:AD$291,S37,Schedule!$G$87:$G$291,Schedule!$F$11,Schedule!$I$87:$I$291,"")+SUMIFS(Schedule!AF$87:AF$291,Schedule!$K$87:$K$291,Concrete,Schedule!AE$87:AE$291,T$36,Schedule!AD$87:AD$291,S37,Schedule!$G$87:$G$291,Schedule!$F$11,Schedule!$I$87:$I$291,"I")),IF($C$3='Sum Res'!$S$5,(SUMIFS(Schedule!AF$87:AF$291,Schedule!$K$87:$K$291,Concrete,Schedule!AE$87:AE$291,T$36,Schedule!AD$87:AD$291,S37,Schedule!$G$87:$G$291,Schedule!$F$9,Schedule!$I$87:$I$291,"")+SUMIFS(Schedule!AF$87:AF$291,Schedule!$K$87:$K$291,Concrete,Schedule!AE$87:AE$291,T$36,Schedule!AD$87:AD$291,S37,Schedule!$G$87:$G$291,Schedule!$F$9,Schedule!$I$87:$I$291,"I"))+(SUMIFS(Schedule!AF$87:AF$291,Schedule!$K$87:$K$291,Concrete,Schedule!AE$87:AE$291,T$36,Schedule!AD$87:AD$291,S37,Schedule!$G$87:$G$291,Schedule!$F$10,Schedule!$I$87:$I$291,"")+SUMIFS(Schedule!AF$87:AF$291,Schedule!$K$87:$K$291,Concrete,Schedule!AE$87:AE$291,T$36,Schedule!AD$87:AD$291,S37,Schedule!$G$87:$G$291,Schedule!$F$10,Schedule!$I$87:$I$291,"I"))+(SUMIFS(Schedule!AF$87:AF$291,Schedule!$K$87:$K$291,Concrete,Schedule!AE$87:AE$291,T$36,Schedule!AD$87:AD$291,S37,Schedule!$G$87:$G$291,Schedule!$F$11,Schedule!$I$87:$I$291,"")+SUMIFS(Schedule!AF$87:AF$291,Schedule!$K$87:$K$291,Concrete,Schedule!AE$87:AE$291,T$36,Schedule!AD$87:AD$291,S37,Schedule!$G$87:$G$291,Schedule!$F$11,Schedule!$I$87:$I$291,"I")),(SUMIFS(Schedule!AF$87:AF$291,Schedule!$K$87:$K$291,Concrete,Schedule!AE$87:AE$291,T$36,Schedule!AD$87:AD$291,S37,Schedule!$G$87:$G$291,Schedule!$F$9,Schedule!$I$87:$I$291,"")+SUMIFS(Schedule!AF$87:AF$291,Schedule!$K$87:$K$291,Concrete,Schedule!AE$87:AE$291,T$36,Schedule!AD$87:AD$291,S37,Schedule!$G$87:$G$291,Schedule!$F$9,Schedule!$I$87:$I$291,"I"))+(SUMIFS(Schedule!AF$87:AF$291,Schedule!$K$87:$K$291,Concrete,Schedule!AE$87:AE$291,T$36,Schedule!AD$87:AD$291,S37,Schedule!$G$87:$G$291,Schedule!$F$10,Schedule!$I$87:$I$291,"")+SUMIFS(Schedule!AF$87:AF$291,Schedule!$K$87:$K$291,Concrete,Schedule!AE$87:AE$291,T$36,Schedule!AD$87:AD$291,S37,Schedule!$G$87:$G$291,Schedule!$F$10,Schedule!$I$87:$I$291,"I"))+(SUMIFS(Schedule!AF$87:AF$291,Schedule!$K$87:$K$291,Concrete,Schedule!AE$87:AE$291,T$36,Schedule!AD$87:AD$291,S37,Schedule!$G$87:$G$291,Schedule!$F$11,Schedule!$I$87:$I$291,"")+SUMIFS(Schedule!AF$87:AF$291,Schedule!$K$87:$K$291,Concrete,Schedule!AE$87:AE$291,T$36,Schedule!AD$87:AD$291,S37,Schedule!$G$87:$G$291,Schedule!$F$11,Schedule!$I$87:$I$291,"I"))+(SUMIFS(Schedule!AF$87:AF$291,Schedule!$K$87:$K$291,Concrete,Schedule!AE$87:AE$291,T$36,Schedule!AD$87:AD$291,S37,Schedule!$G$87:$G$291,Schedule!$F$8,Schedule!$I$87:$I$291,"")+SUMIFS(Schedule!AF$87:AF$291,Schedule!$K$87:$K$291,Concrete,Schedule!AE$87:AE$291,T$36,Schedule!AD$87:AD$291,S37,Schedule!$G$87:$G$291,Schedule!$F$8,Schedule!$I$87:$I$291,"I"))))</f>
        <v>0</v>
      </c>
      <c r="V37" s="300">
        <v>2</v>
      </c>
      <c r="W37" s="301"/>
      <c r="X37" s="281">
        <f>IF($C$3="",(SUMIFS(Schedule!AI$87:AI$291,Schedule!$K$87:$K$291,Concrete,Schedule!AH$87:AH$291,W$36,Schedule!AG$87:AG$291,V37,Schedule!$G$87:$G$291,Schedule!$F$9,Schedule!$I$87:$I$291,"")+SUMIFS(Schedule!AI$87:AI$291,Schedule!$K$87:$K$291,Concrete,Schedule!AH$87:AH$291,W$36,Schedule!AG$87:AG$291,V37,Schedule!$G$87:$G$291,Schedule!$F$9,Schedule!$I$87:$I$291,"I"))+(SUMIFS(Schedule!AI$87:AI$291,Schedule!$K$87:$K$291,Concrete,Schedule!AH$87:AH$291,W$36,Schedule!AG$87:AG$291,V37,Schedule!$G$87:$G$291,Schedule!$F$10,Schedule!$I$87:$I$291,"")+SUMIFS(Schedule!AI$87:AI$291,Schedule!$K$87:$K$291,Concrete,Schedule!AH$87:AH$291,W$36,Schedule!AG$87:AG$291,V37,Schedule!$G$87:$G$291,Schedule!$F$10,Schedule!$I$87:$I$291,"I"))+(SUMIFS(Schedule!AI$87:AI$291,Schedule!$K$87:$K$291,Concrete,Schedule!AH$87:AH$291,W$36,Schedule!AG$87:AG$291,V37,Schedule!$G$87:$G$291,Schedule!$F$11,Schedule!$I$87:$I$291,"")+SUMIFS(Schedule!AI$87:AI$291,Schedule!$K$87:$K$291,Concrete,Schedule!AH$87:AH$291,W$36,Schedule!AG$87:AG$291,V37,Schedule!$G$87:$G$291,Schedule!$F$11,Schedule!$I$87:$I$291,"I")),IF($C$3='Sum Res'!$S$5,(SUMIFS(Schedule!AI$87:AI$291,Schedule!$K$87:$K$291,Concrete,Schedule!AH$87:AH$291,W$36,Schedule!AG$87:AG$291,V37,Schedule!$G$87:$G$291,Schedule!$F$9,Schedule!$I$87:$I$291,"")+SUMIFS(Schedule!AI$87:AI$291,Schedule!$K$87:$K$291,Concrete,Schedule!AH$87:AH$291,W$36,Schedule!AG$87:AG$291,V37,Schedule!$G$87:$G$291,Schedule!$F$9,Schedule!$I$87:$I$291,"I"))+(SUMIFS(Schedule!AI$87:AI$291,Schedule!$K$87:$K$291,Concrete,Schedule!AH$87:AH$291,W$36,Schedule!AG$87:AG$291,V37,Schedule!$G$87:$G$291,Schedule!$F$10,Schedule!$I$87:$I$291,"")+SUMIFS(Schedule!AI$87:AI$291,Schedule!$K$87:$K$291,Concrete,Schedule!AH$87:AH$291,W$36,Schedule!AG$87:AG$291,V37,Schedule!$G$87:$G$291,Schedule!$F$10,Schedule!$I$87:$I$291,"I"))+(SUMIFS(Schedule!AI$87:AI$291,Schedule!$K$87:$K$291,Concrete,Schedule!AH$87:AH$291,W$36,Schedule!AG$87:AG$291,V37,Schedule!$G$87:$G$291,Schedule!$F$11,Schedule!$I$87:$I$291,"")+SUMIFS(Schedule!AI$87:AI$291,Schedule!$K$87:$K$291,Concrete,Schedule!AH$87:AH$291,W$36,Schedule!AG$87:AG$291,V37,Schedule!$G$87:$G$291,Schedule!$F$11,Schedule!$I$87:$I$291,"I")),(SUMIFS(Schedule!AI$87:AI$291,Schedule!$K$87:$K$291,Concrete,Schedule!AH$87:AH$291,W$36,Schedule!AG$87:AG$291,V37,Schedule!$G$87:$G$291,Schedule!$F$9,Schedule!$I$87:$I$291,"")+SUMIFS(Schedule!AI$87:AI$291,Schedule!$K$87:$K$291,Concrete,Schedule!AH$87:AH$291,W$36,Schedule!AG$87:AG$291,V37,Schedule!$G$87:$G$291,Schedule!$F$9,Schedule!$I$87:$I$291,"I"))+(SUMIFS(Schedule!AI$87:AI$291,Schedule!$K$87:$K$291,Concrete,Schedule!AH$87:AH$291,W$36,Schedule!AG$87:AG$291,V37,Schedule!$G$87:$G$291,Schedule!$F$10,Schedule!$I$87:$I$291,"")+SUMIFS(Schedule!AI$87:AI$291,Schedule!$K$87:$K$291,Concrete,Schedule!AH$87:AH$291,W$36,Schedule!AG$87:AG$291,V37,Schedule!$G$87:$G$291,Schedule!$F$10,Schedule!$I$87:$I$291,"I"))+(SUMIFS(Schedule!AI$87:AI$291,Schedule!$K$87:$K$291,Concrete,Schedule!AH$87:AH$291,W$36,Schedule!AG$87:AG$291,V37,Schedule!$G$87:$G$291,Schedule!$F$11,Schedule!$I$87:$I$291,"")+SUMIFS(Schedule!AI$87:AI$291,Schedule!$K$87:$K$291,Concrete,Schedule!AH$87:AH$291,W$36,Schedule!AG$87:AG$291,V37,Schedule!$G$87:$G$291,Schedule!$F$11,Schedule!$I$87:$I$291,"I"))+(SUMIFS(Schedule!AI$87:AI$291,Schedule!$K$87:$K$291,Concrete,Schedule!AH$87:AH$291,W$36,Schedule!AG$87:AG$291,V37,Schedule!$G$87:$G$291,Schedule!$F$8,Schedule!$I$87:$I$291,"")+SUMIFS(Schedule!AI$87:AI$291,Schedule!$K$87:$K$291,Concrete,Schedule!AH$87:AH$291,W$36,Schedule!AG$87:AG$291,V37,Schedule!$G$87:$G$291,Schedule!$F$8,Schedule!$I$87:$I$291,"I"))))</f>
        <v>0</v>
      </c>
      <c r="Y37" s="300">
        <v>2</v>
      </c>
      <c r="Z37" s="301"/>
      <c r="AA37" s="281">
        <f>IF($C$3="",(SUMIFS(Schedule!AL$87:AL$291,Schedule!$K$87:$K$291,Concrete,Schedule!AK$87:AK$291,Z$36,Schedule!AJ$87:AJ$291,Y37,Schedule!$G$87:$G$291,Schedule!$F$9,Schedule!$I$87:$I$291,"")+SUMIFS(Schedule!AL$87:AL$291,Schedule!$K$87:$K$291,Concrete,Schedule!AK$87:AK$291,Z$36,Schedule!AJ$87:AJ$291,Y37,Schedule!$G$87:$G$291,Schedule!$F$9,Schedule!$I$87:$I$291,"I"))+(SUMIFS(Schedule!AL$87:AL$291,Schedule!$K$87:$K$291,Concrete,Schedule!AK$87:AK$291,Z$36,Schedule!AJ$87:AJ$291,Y37,Schedule!$G$87:$G$291,Schedule!$F$10,Schedule!$I$87:$I$291,"")+SUMIFS(Schedule!AL$87:AL$291,Schedule!$K$87:$K$291,Concrete,Schedule!AK$87:AK$291,Z$36,Schedule!AJ$87:AJ$291,Y37,Schedule!$G$87:$G$291,Schedule!$F$10,Schedule!$I$87:$I$291,"I"))+(SUMIFS(Schedule!AL$87:AL$291,Schedule!$K$87:$K$291,Concrete,Schedule!AK$87:AK$291,Z$36,Schedule!AJ$87:AJ$291,Y37,Schedule!$G$87:$G$291,Schedule!$F$11,Schedule!$I$87:$I$291,"")+SUMIFS(Schedule!AL$87:AL$291,Schedule!$K$87:$K$291,Concrete,Schedule!AK$87:AK$291,Z$36,Schedule!AJ$87:AJ$291,Y37,Schedule!$G$87:$G$291,Schedule!$F$11,Schedule!$I$87:$I$291,"I")),IF($C$3='Sum Res'!$S$5,(SUMIFS(Schedule!AL$87:AL$291,Schedule!$K$87:$K$291,Concrete,Schedule!AK$87:AK$291,Z$36,Schedule!AJ$87:AJ$291,Y37,Schedule!$G$87:$G$291,Schedule!$F$9,Schedule!$I$87:$I$291,"")+SUMIFS(Schedule!AL$87:AL$291,Schedule!$K$87:$K$291,Concrete,Schedule!AK$87:AK$291,Z$36,Schedule!AJ$87:AJ$291,Y37,Schedule!$G$87:$G$291,Schedule!$F$9,Schedule!$I$87:$I$291,"I"))+(SUMIFS(Schedule!AL$87:AL$291,Schedule!$K$87:$K$291,Concrete,Schedule!AK$87:AK$291,Z$36,Schedule!AJ$87:AJ$291,Y37,Schedule!$G$87:$G$291,Schedule!$F$10,Schedule!$I$87:$I$291,"")+SUMIFS(Schedule!AL$87:AL$291,Schedule!$K$87:$K$291,Concrete,Schedule!AK$87:AK$291,Z$36,Schedule!AJ$87:AJ$291,Y37,Schedule!$G$87:$G$291,Schedule!$F$10,Schedule!$I$87:$I$291,"I"))+(SUMIFS(Schedule!AL$87:AL$291,Schedule!$K$87:$K$291,Concrete,Schedule!AK$87:AK$291,Z$36,Schedule!AJ$87:AJ$291,Y37,Schedule!$G$87:$G$291,Schedule!$F$11,Schedule!$I$87:$I$291,"")+SUMIFS(Schedule!AL$87:AL$291,Schedule!$K$87:$K$291,Concrete,Schedule!AK$87:AK$291,Z$36,Schedule!AJ$87:AJ$291,Y37,Schedule!$G$87:$G$291,Schedule!$F$11,Schedule!$I$87:$I$291,"I")),(SUMIFS(Schedule!AL$87:AL$291,Schedule!$K$87:$K$291,Concrete,Schedule!AK$87:AK$291,Z$36,Schedule!AJ$87:AJ$291,Y37,Schedule!$G$87:$G$291,Schedule!$F$9,Schedule!$I$87:$I$291,"")+SUMIFS(Schedule!AL$87:AL$291,Schedule!$K$87:$K$291,Concrete,Schedule!AK$87:AK$291,Z$36,Schedule!AJ$87:AJ$291,Y37,Schedule!$G$87:$G$291,Schedule!$F$9,Schedule!$I$87:$I$291,"I"))+(SUMIFS(Schedule!AL$87:AL$291,Schedule!$K$87:$K$291,Concrete,Schedule!AK$87:AK$291,Z$36,Schedule!AJ$87:AJ$291,Y37,Schedule!$G$87:$G$291,Schedule!$F$10,Schedule!$I$87:$I$291,"")+SUMIFS(Schedule!AL$87:AL$291,Schedule!$K$87:$K$291,Concrete,Schedule!AK$87:AK$291,Z$36,Schedule!AJ$87:AJ$291,Y37,Schedule!$G$87:$G$291,Schedule!$F$10,Schedule!$I$87:$I$291,"I"))+(SUMIFS(Schedule!AL$87:AL$291,Schedule!$K$87:$K$291,Concrete,Schedule!AK$87:AK$291,Z$36,Schedule!AJ$87:AJ$291,Y37,Schedule!$G$87:$G$291,Schedule!$F$11,Schedule!$I$87:$I$291,"")+SUMIFS(Schedule!AL$87:AL$291,Schedule!$K$87:$K$291,Concrete,Schedule!AK$87:AK$291,Z$36,Schedule!AJ$87:AJ$291,Y37,Schedule!$G$87:$G$291,Schedule!$F$11,Schedule!$I$87:$I$291,"I"))+(SUMIFS(Schedule!AL$87:AL$291,Schedule!$K$87:$K$291,Concrete,Schedule!AK$87:AK$291,Z$36,Schedule!AJ$87:AJ$291,Y37,Schedule!$G$87:$G$291,Schedule!$F$8,Schedule!$I$87:$I$291,"")+SUMIFS(Schedule!AL$87:AL$291,Schedule!$K$87:$K$291,Concrete,Schedule!AK$87:AK$291,Z$36,Schedule!AJ$87:AJ$291,Y37,Schedule!$G$87:$G$291,Schedule!$F$8,Schedule!$I$87:$I$291,"I"))))</f>
        <v>0</v>
      </c>
      <c r="AB37" s="300">
        <v>2</v>
      </c>
      <c r="AC37" s="301"/>
      <c r="AD37" s="281">
        <f>IF($C$3="",(SUMIFS(Schedule!AO$87:AO$291,Schedule!$K$87:$K$291,Concrete,Schedule!AN$87:AN$291,AC$36,Schedule!AM$87:AM$291,AB37,Schedule!$G$87:$G$291,Schedule!$F$9,Schedule!$I$87:$I$291,"")+SUMIFS(Schedule!AO$87:AO$291,Schedule!$K$87:$K$291,Concrete,Schedule!AN$87:AN$291,AC$36,Schedule!AM$87:AM$291,AB37,Schedule!$G$87:$G$291,Schedule!$F$9,Schedule!$I$87:$I$291,"I"))+(SUMIFS(Schedule!AO$87:AO$291,Schedule!$K$87:$K$291,Concrete,Schedule!AN$87:AN$291,AC$36,Schedule!AM$87:AM$291,AB37,Schedule!$G$87:$G$291,Schedule!$F$10,Schedule!$I$87:$I$291,"")+SUMIFS(Schedule!AO$87:AO$291,Schedule!$K$87:$K$291,Concrete,Schedule!AN$87:AN$291,AC$36,Schedule!AM$87:AM$291,AB37,Schedule!$G$87:$G$291,Schedule!$F$10,Schedule!$I$87:$I$291,"I"))+(SUMIFS(Schedule!AO$87:AO$291,Schedule!$K$87:$K$291,Concrete,Schedule!AN$87:AN$291,AC$36,Schedule!AM$87:AM$291,AB37,Schedule!$G$87:$G$291,Schedule!$F$11,Schedule!$I$87:$I$291,"")+SUMIFS(Schedule!AO$87:AO$291,Schedule!$K$87:$K$291,Concrete,Schedule!AN$87:AN$291,AC$36,Schedule!AM$87:AM$291,AB37,Schedule!$G$87:$G$291,Schedule!$F$11,Schedule!$I$87:$I$291,"I")),IF($C$3='Sum Res'!$S$5,(SUMIFS(Schedule!AO$87:AO$291,Schedule!$K$87:$K$291,Concrete,Schedule!AN$87:AN$291,AC$36,Schedule!AM$87:AM$291,AB37,Schedule!$G$87:$G$291,Schedule!$F$9,Schedule!$I$87:$I$291,"")+SUMIFS(Schedule!AO$87:AO$291,Schedule!$K$87:$K$291,Concrete,Schedule!AN$87:AN$291,AC$36,Schedule!AM$87:AM$291,AB37,Schedule!$G$87:$G$291,Schedule!$F$9,Schedule!$I$87:$I$291,"I"))+(SUMIFS(Schedule!AO$87:AO$291,Schedule!$K$87:$K$291,Concrete,Schedule!AN$87:AN$291,AC$36,Schedule!AM$87:AM$291,AB37,Schedule!$G$87:$G$291,Schedule!$F$10,Schedule!$I$87:$I$291,"")+SUMIFS(Schedule!AO$87:AO$291,Schedule!$K$87:$K$291,Concrete,Schedule!AN$87:AN$291,AC$36,Schedule!AM$87:AM$291,AB37,Schedule!$G$87:$G$291,Schedule!$F$10,Schedule!$I$87:$I$291,"I"))+(SUMIFS(Schedule!AO$87:AO$291,Schedule!$K$87:$K$291,Concrete,Schedule!AN$87:AN$291,AC$36,Schedule!AM$87:AM$291,AB37,Schedule!$G$87:$G$291,Schedule!$F$11,Schedule!$I$87:$I$291,"")+SUMIFS(Schedule!AO$87:AO$291,Schedule!$K$87:$K$291,Concrete,Schedule!AN$87:AN$291,AC$36,Schedule!AM$87:AM$291,AB37,Schedule!$G$87:$G$291,Schedule!$F$11,Schedule!$I$87:$I$291,"I")),(SUMIFS(Schedule!AO$87:AO$291,Schedule!$K$87:$K$291,Concrete,Schedule!AN$87:AN$291,AC$36,Schedule!AM$87:AM$291,AB37,Schedule!$G$87:$G$291,Schedule!$F$9,Schedule!$I$87:$I$291,"")+SUMIFS(Schedule!AO$87:AO$291,Schedule!$K$87:$K$291,Concrete,Schedule!AN$87:AN$291,AC$36,Schedule!AM$87:AM$291,AB37,Schedule!$G$87:$G$291,Schedule!$F$9,Schedule!$I$87:$I$291,"I"))+(SUMIFS(Schedule!AO$87:AO$291,Schedule!$K$87:$K$291,Concrete,Schedule!AN$87:AN$291,AC$36,Schedule!AM$87:AM$291,AB37,Schedule!$G$87:$G$291,Schedule!$F$10,Schedule!$I$87:$I$291,"")+SUMIFS(Schedule!AO$87:AO$291,Schedule!$K$87:$K$291,Concrete,Schedule!AN$87:AN$291,AC$36,Schedule!AM$87:AM$291,AB37,Schedule!$G$87:$G$291,Schedule!$F$10,Schedule!$I$87:$I$291,"I"))+(SUMIFS(Schedule!AO$87:AO$291,Schedule!$K$87:$K$291,Concrete,Schedule!AN$87:AN$291,AC$36,Schedule!AM$87:AM$291,AB37,Schedule!$G$87:$G$291,Schedule!$F$11,Schedule!$I$87:$I$291,"")+SUMIFS(Schedule!AO$87:AO$291,Schedule!$K$87:$K$291,Concrete,Schedule!AN$87:AN$291,AC$36,Schedule!AM$87:AM$291,AB37,Schedule!$G$87:$G$291,Schedule!$F$11,Schedule!$I$87:$I$291,"I"))+(SUMIFS(Schedule!AO$87:AO$291,Schedule!$K$87:$K$291,Concrete,Schedule!AN$87:AN$291,AC$36,Schedule!AM$87:AM$291,AB37,Schedule!$G$87:$G$291,Schedule!$F$8,Schedule!$I$87:$I$291,"")+SUMIFS(Schedule!AO$87:AO$291,Schedule!$K$87:$K$291,Concrete,Schedule!AN$87:AN$291,AC$36,Schedule!AM$87:AM$291,AB37,Schedule!$G$87:$G$291,Schedule!$F$8,Schedule!$I$87:$I$291,"I"))))</f>
        <v>0</v>
      </c>
      <c r="AE37" s="282">
        <f t="shared" si="8"/>
        <v>0</v>
      </c>
      <c r="AF37" s="283">
        <f t="shared" si="9"/>
        <v>0</v>
      </c>
    </row>
    <row r="38" spans="2:36" ht="15" x14ac:dyDescent="0.2">
      <c r="B38" s="580"/>
      <c r="C38" s="583"/>
      <c r="D38" s="302">
        <v>3</v>
      </c>
      <c r="E38" s="285"/>
      <c r="F38" s="286">
        <f>IF($C$3="",(SUMIFS(Schedule!Q$87:Q$291,Schedule!$K$87:$K$291,Concrete,Schedule!P$87:P$291,E$36,Schedule!O$87:O$291,D38,Schedule!$G$87:$G$291,Schedule!$F$9,Schedule!$I$87:$I$291,"")+SUMIFS(Schedule!Q$87:Q$291,Schedule!$K$87:$K$291,Concrete,Schedule!P$87:P$291,E$36,Schedule!O$87:O$291,D38,Schedule!$G$87:$G$291,Schedule!$F$9,Schedule!$I$87:$I$291,"I"))+(SUMIFS(Schedule!Q$87:Q$291,Schedule!$K$87:$K$291,Concrete,Schedule!P$87:P$291,E$36,Schedule!O$87:O$291,D38,Schedule!$G$87:$G$291,Schedule!$F$10,Schedule!$I$87:$I$291,"")+SUMIFS(Schedule!Q$87:Q$291,Schedule!$K$87:$K$291,Concrete,Schedule!P$87:P$291,E$36,Schedule!O$87:O$291,D38,Schedule!$G$87:$G$291,Schedule!$F$10,Schedule!$I$87:$I$291,"I"))+(SUMIFS(Schedule!Q$87:Q$291,Schedule!$K$87:$K$291,Concrete,Schedule!P$87:P$291,E$36,Schedule!O$87:O$291,D38,Schedule!$G$87:$G$291,Schedule!$F$11,Schedule!$I$87:$I$291,"")+SUMIFS(Schedule!Q$87:Q$291,Schedule!$K$87:$K$291,Concrete,Schedule!P$87:P$291,E$36,Schedule!O$87:O$291,D38,Schedule!$G$87:$G$291,Schedule!$F$11,Schedule!$I$87:$I$291,"I")),IF($C$3='Sum Res'!$S$5,(SUMIFS(Schedule!Q$87:Q$291,Schedule!$K$87:$K$291,Concrete,Schedule!P$87:P$291,E$36,Schedule!O$87:O$291,D38,Schedule!$G$87:$G$291,Schedule!$F$9,Schedule!$I$87:$I$291,"")+SUMIFS(Schedule!Q$87:Q$291,Schedule!$K$87:$K$291,Concrete,Schedule!P$87:P$291,E$36,Schedule!O$87:O$291,D38,Schedule!$G$87:$G$291,Schedule!$F$9,Schedule!$I$87:$I$291,"I"))+(SUMIFS(Schedule!Q$87:Q$291,Schedule!$K$87:$K$291,Concrete,Schedule!P$87:P$291,E$36,Schedule!O$87:O$291,D38,Schedule!$G$87:$G$291,Schedule!$F$10,Schedule!$I$87:$I$291,"")+SUMIFS(Schedule!Q$87:Q$291,Schedule!$K$87:$K$291,Concrete,Schedule!P$87:P$291,E$36,Schedule!O$87:O$291,D38,Schedule!$G$87:$G$291,Schedule!$F$10,Schedule!$I$87:$I$291,"I"))+(SUMIFS(Schedule!Q$87:Q$291,Schedule!$K$87:$K$291,Concrete,Schedule!P$87:P$291,E$36,Schedule!O$87:O$291,D38,Schedule!$G$87:$G$291,Schedule!$F$11,Schedule!$I$87:$I$291,"")+SUMIFS(Schedule!Q$87:Q$291,Schedule!$K$87:$K$291,Concrete,Schedule!P$87:P$291,E$36,Schedule!O$87:O$291,D38,Schedule!$G$87:$G$291,Schedule!$F$11,Schedule!$I$87:$I$291,"I")),(SUMIFS(Schedule!Q$87:Q$291,Schedule!$K$87:$K$291,Concrete,Schedule!P$87:P$291,E$36,Schedule!O$87:O$291,D38,Schedule!$G$87:$G$291,Schedule!$F$9,Schedule!$I$87:$I$291,"")+SUMIFS(Schedule!Q$87:Q$291,Schedule!$K$87:$K$291,Concrete,Schedule!P$87:P$291,E$36,Schedule!O$87:O$291,D38,Schedule!$G$87:$G$291,Schedule!$F$9,Schedule!$I$87:$I$291,"I"))+(SUMIFS(Schedule!Q$87:Q$291,Schedule!$K$87:$K$291,Concrete,Schedule!P$87:P$291,E$36,Schedule!O$87:O$291,D38,Schedule!$G$87:$G$291,Schedule!$F$10,Schedule!$I$87:$I$291,"")+SUMIFS(Schedule!Q$87:Q$291,Schedule!$K$87:$K$291,Concrete,Schedule!P$87:P$291,E$36,Schedule!O$87:O$291,D38,Schedule!$G$87:$G$291,Schedule!$F$10,Schedule!$I$87:$I$291,"I"))+(SUMIFS(Schedule!Q$87:Q$291,Schedule!$K$87:$K$291,Concrete,Schedule!P$87:P$291,E$36,Schedule!O$87:O$291,D38,Schedule!$G$87:$G$291,Schedule!$F$11,Schedule!$I$87:$I$291,"")+SUMIFS(Schedule!Q$87:Q$291,Schedule!$K$87:$K$291,Concrete,Schedule!P$87:P$291,E$36,Schedule!O$87:O$291,D38,Schedule!$G$87:$G$291,Schedule!$F$11,Schedule!$I$87:$I$291,"I"))+(SUMIFS(Schedule!Q$87:Q$291,Schedule!$K$87:$K$291,Concrete,Schedule!P$87:P$291,E$36,Schedule!O$87:O$291,D38,Schedule!$G$87:$G$291,Schedule!$F$8,Schedule!$I$87:$I$291,"")+SUMIFS(Schedule!Q$87:Q$291,Schedule!$K$87:$K$291,Concrete,Schedule!P$87:P$291,E$36,Schedule!O$87:O$291,D38,Schedule!$G$87:$G$291,Schedule!$F$8,Schedule!$I$87:$I$291,"I"))))</f>
        <v>0</v>
      </c>
      <c r="G38" s="302">
        <v>3</v>
      </c>
      <c r="H38" s="285"/>
      <c r="I38" s="286">
        <f>IF($C$3="",(SUMIFS(Schedule!T$87:T$291,Schedule!$K$87:$K$291,Concrete,Schedule!S$87:S$291,H$36,Schedule!R$87:R$291,G38,Schedule!$G$87:$G$291,Schedule!$F$9,Schedule!$I$87:$I$291,"")+SUMIFS(Schedule!T$87:T$291,Schedule!$K$87:$K$291,Concrete,Schedule!S$87:S$291,H$36,Schedule!R$87:R$291,G38,Schedule!$G$87:$G$291,Schedule!$F$9,Schedule!$I$87:$I$291,"I"))+(SUMIFS(Schedule!T$87:T$291,Schedule!$K$87:$K$291,Concrete,Schedule!S$87:S$291,H$36,Schedule!R$87:R$291,G38,Schedule!$G$87:$G$291,Schedule!$F$10,Schedule!$I$87:$I$291,"")+SUMIFS(Schedule!T$87:T$291,Schedule!$K$87:$K$291,Concrete,Schedule!S$87:S$291,H$36,Schedule!R$87:R$291,G38,Schedule!$G$87:$G$291,Schedule!$F$10,Schedule!$I$87:$I$291,"I"))+(SUMIFS(Schedule!T$87:T$291,Schedule!$K$87:$K$291,Concrete,Schedule!S$87:S$291,H$36,Schedule!R$87:R$291,G38,Schedule!$G$87:$G$291,Schedule!$F$11,Schedule!$I$87:$I$291,"")+SUMIFS(Schedule!T$87:T$291,Schedule!$K$87:$K$291,Concrete,Schedule!S$87:S$291,H$36,Schedule!R$87:R$291,G38,Schedule!$G$87:$G$291,Schedule!$F$11,Schedule!$I$87:$I$291,"I")),IF($C$3='Sum Res'!$S$5,(SUMIFS(Schedule!T$87:T$291,Schedule!$K$87:$K$291,Concrete,Schedule!S$87:S$291,H$36,Schedule!R$87:R$291,G38,Schedule!$G$87:$G$291,Schedule!$F$9,Schedule!$I$87:$I$291,"")+SUMIFS(Schedule!T$87:T$291,Schedule!$K$87:$K$291,Concrete,Schedule!S$87:S$291,H$36,Schedule!R$87:R$291,G38,Schedule!$G$87:$G$291,Schedule!$F$9,Schedule!$I$87:$I$291,"I"))+(SUMIFS(Schedule!T$87:T$291,Schedule!$K$87:$K$291,Concrete,Schedule!S$87:S$291,H$36,Schedule!R$87:R$291,G38,Schedule!$G$87:$G$291,Schedule!$F$10,Schedule!$I$87:$I$291,"")+SUMIFS(Schedule!T$87:T$291,Schedule!$K$87:$K$291,Concrete,Schedule!S$87:S$291,H$36,Schedule!R$87:R$291,G38,Schedule!$G$87:$G$291,Schedule!$F$10,Schedule!$I$87:$I$291,"I"))+(SUMIFS(Schedule!T$87:T$291,Schedule!$K$87:$K$291,Concrete,Schedule!S$87:S$291,H$36,Schedule!R$87:R$291,G38,Schedule!$G$87:$G$291,Schedule!$F$11,Schedule!$I$87:$I$291,"")+SUMIFS(Schedule!T$87:T$291,Schedule!$K$87:$K$291,Concrete,Schedule!S$87:S$291,H$36,Schedule!R$87:R$291,G38,Schedule!$G$87:$G$291,Schedule!$F$11,Schedule!$I$87:$I$291,"I")),(SUMIFS(Schedule!T$87:T$291,Schedule!$K$87:$K$291,Concrete,Schedule!S$87:S$291,H$36,Schedule!R$87:R$291,G38,Schedule!$G$87:$G$291,Schedule!$F$9,Schedule!$I$87:$I$291,"")+SUMIFS(Schedule!T$87:T$291,Schedule!$K$87:$K$291,Concrete,Schedule!S$87:S$291,H$36,Schedule!R$87:R$291,G38,Schedule!$G$87:$G$291,Schedule!$F$9,Schedule!$I$87:$I$291,"I"))+(SUMIFS(Schedule!T$87:T$291,Schedule!$K$87:$K$291,Concrete,Schedule!S$87:S$291,H$36,Schedule!R$87:R$291,G38,Schedule!$G$87:$G$291,Schedule!$F$10,Schedule!$I$87:$I$291,"")+SUMIFS(Schedule!T$87:T$291,Schedule!$K$87:$K$291,Concrete,Schedule!S$87:S$291,H$36,Schedule!R$87:R$291,G38,Schedule!$G$87:$G$291,Schedule!$F$10,Schedule!$I$87:$I$291,"I"))+(SUMIFS(Schedule!T$87:T$291,Schedule!$K$87:$K$291,Concrete,Schedule!S$87:S$291,H$36,Schedule!R$87:R$291,G38,Schedule!$G$87:$G$291,Schedule!$F$11,Schedule!$I$87:$I$291,"")+SUMIFS(Schedule!T$87:T$291,Schedule!$K$87:$K$291,Concrete,Schedule!S$87:S$291,H$36,Schedule!R$87:R$291,G38,Schedule!$G$87:$G$291,Schedule!$F$11,Schedule!$I$87:$I$291,"I"))+(SUMIFS(Schedule!T$87:T$291,Schedule!$K$87:$K$291,Concrete,Schedule!S$87:S$291,H$36,Schedule!R$87:R$291,G38,Schedule!$G$87:$G$291,Schedule!$F$8,Schedule!$I$87:$I$291,"")+SUMIFS(Schedule!T$87:T$291,Schedule!$K$87:$K$291,Concrete,Schedule!S$87:S$291,H$36,Schedule!R$87:R$291,G38,Schedule!$G$87:$G$291,Schedule!$F$8,Schedule!$I$87:$I$291,"I"))))</f>
        <v>0</v>
      </c>
      <c r="J38" s="302">
        <v>3</v>
      </c>
      <c r="K38" s="285"/>
      <c r="L38" s="286">
        <f>IF($C$3="",(SUMIFS(Schedule!W$87:W$291,Schedule!$K$87:$K$291,Concrete,Schedule!V$87:V$291,K$36,Schedule!U$87:U$291,J38,Schedule!$G$87:$G$291,Schedule!$F$9,Schedule!$I$87:$I$291,"")+SUMIFS(Schedule!W$87:W$291,Schedule!$K$87:$K$291,Concrete,Schedule!V$87:V$291,K$36,Schedule!U$87:U$291,J38,Schedule!$G$87:$G$291,Schedule!$F$9,Schedule!$I$87:$I$291,"I"))+(SUMIFS(Schedule!W$87:W$291,Schedule!$K$87:$K$291,Concrete,Schedule!V$87:V$291,K$36,Schedule!U$87:U$291,J38,Schedule!$G$87:$G$291,Schedule!$F$10,Schedule!$I$87:$I$291,"")+SUMIFS(Schedule!W$87:W$291,Schedule!$K$87:$K$291,Concrete,Schedule!V$87:V$291,K$36,Schedule!U$87:U$291,J38,Schedule!$G$87:$G$291,Schedule!$F$10,Schedule!$I$87:$I$291,"I"))+(SUMIFS(Schedule!W$87:W$291,Schedule!$K$87:$K$291,Concrete,Schedule!V$87:V$291,K$36,Schedule!U$87:U$291,J38,Schedule!$G$87:$G$291,Schedule!$F$11,Schedule!$I$87:$I$291,"")+SUMIFS(Schedule!W$87:W$291,Schedule!$K$87:$K$291,Concrete,Schedule!V$87:V$291,K$36,Schedule!U$87:U$291,J38,Schedule!$G$87:$G$291,Schedule!$F$11,Schedule!$I$87:$I$291,"I")),IF($C$3='Sum Res'!$S$5,(SUMIFS(Schedule!W$87:W$291,Schedule!$K$87:$K$291,Concrete,Schedule!V$87:V$291,K$36,Schedule!U$87:U$291,J38,Schedule!$G$87:$G$291,Schedule!$F$9,Schedule!$I$87:$I$291,"")+SUMIFS(Schedule!W$87:W$291,Schedule!$K$87:$K$291,Concrete,Schedule!V$87:V$291,K$36,Schedule!U$87:U$291,J38,Schedule!$G$87:$G$291,Schedule!$F$9,Schedule!$I$87:$I$291,"I"))+(SUMIFS(Schedule!W$87:W$291,Schedule!$K$87:$K$291,Concrete,Schedule!V$87:V$291,K$36,Schedule!U$87:U$291,J38,Schedule!$G$87:$G$291,Schedule!$F$10,Schedule!$I$87:$I$291,"")+SUMIFS(Schedule!W$87:W$291,Schedule!$K$87:$K$291,Concrete,Schedule!V$87:V$291,K$36,Schedule!U$87:U$291,J38,Schedule!$G$87:$G$291,Schedule!$F$10,Schedule!$I$87:$I$291,"I"))+(SUMIFS(Schedule!W$87:W$291,Schedule!$K$87:$K$291,Concrete,Schedule!V$87:V$291,K$36,Schedule!U$87:U$291,J38,Schedule!$G$87:$G$291,Schedule!$F$11,Schedule!$I$87:$I$291,"")+SUMIFS(Schedule!W$87:W$291,Schedule!$K$87:$K$291,Concrete,Schedule!V$87:V$291,K$36,Schedule!U$87:U$291,J38,Schedule!$G$87:$G$291,Schedule!$F$11,Schedule!$I$87:$I$291,"I")),(SUMIFS(Schedule!W$87:W$291,Schedule!$K$87:$K$291,Concrete,Schedule!V$87:V$291,K$36,Schedule!U$87:U$291,J38,Schedule!$G$87:$G$291,Schedule!$F$9,Schedule!$I$87:$I$291,"")+SUMIFS(Schedule!W$87:W$291,Schedule!$K$87:$K$291,Concrete,Schedule!V$87:V$291,K$36,Schedule!U$87:U$291,J38,Schedule!$G$87:$G$291,Schedule!$F$9,Schedule!$I$87:$I$291,"I"))+(SUMIFS(Schedule!W$87:W$291,Schedule!$K$87:$K$291,Concrete,Schedule!V$87:V$291,K$36,Schedule!U$87:U$291,J38,Schedule!$G$87:$G$291,Schedule!$F$10,Schedule!$I$87:$I$291,"")+SUMIFS(Schedule!W$87:W$291,Schedule!$K$87:$K$291,Concrete,Schedule!V$87:V$291,K$36,Schedule!U$87:U$291,J38,Schedule!$G$87:$G$291,Schedule!$F$10,Schedule!$I$87:$I$291,"I"))+(SUMIFS(Schedule!W$87:W$291,Schedule!$K$87:$K$291,Concrete,Schedule!V$87:V$291,K$36,Schedule!U$87:U$291,J38,Schedule!$G$87:$G$291,Schedule!$F$11,Schedule!$I$87:$I$291,"")+SUMIFS(Schedule!W$87:W$291,Schedule!$K$87:$K$291,Concrete,Schedule!V$87:V$291,K$36,Schedule!U$87:U$291,J38,Schedule!$G$87:$G$291,Schedule!$F$11,Schedule!$I$87:$I$291,"I"))+(SUMIFS(Schedule!W$87:W$291,Schedule!$K$87:$K$291,Concrete,Schedule!V$87:V$291,K$36,Schedule!U$87:U$291,J38,Schedule!$G$87:$G$291,Schedule!$F$8,Schedule!$I$87:$I$291,"")+SUMIFS(Schedule!W$87:W$291,Schedule!$K$87:$K$291,Concrete,Schedule!V$87:V$291,K$36,Schedule!U$87:U$291,J38,Schedule!$G$87:$G$291,Schedule!$F$8,Schedule!$I$87:$I$291,"I"))))</f>
        <v>0</v>
      </c>
      <c r="M38" s="302">
        <v>3</v>
      </c>
      <c r="N38" s="285"/>
      <c r="O38" s="286">
        <f>IF($C$3="",(SUMIFS(Schedule!Z$87:Z$291,Schedule!$K$87:$K$291,Concrete,Schedule!Y$87:Y$291,N$36,Schedule!X$87:X$291,M38,Schedule!$G$87:$G$291,Schedule!$F$9,Schedule!$I$87:$I$291,"")+SUMIFS(Schedule!Z$87:Z$291,Schedule!$K$87:$K$291,Concrete,Schedule!Y$87:Y$291,N$36,Schedule!X$87:X$291,M38,Schedule!$G$87:$G$291,Schedule!$F$9,Schedule!$I$87:$I$291,"I"))+(SUMIFS(Schedule!Z$87:Z$291,Schedule!$K$87:$K$291,Concrete,Schedule!Y$87:Y$291,N$36,Schedule!X$87:X$291,M38,Schedule!$G$87:$G$291,Schedule!$F$10,Schedule!$I$87:$I$291,"")+SUMIFS(Schedule!Z$87:Z$291,Schedule!$K$87:$K$291,Concrete,Schedule!Y$87:Y$291,N$36,Schedule!X$87:X$291,M38,Schedule!$G$87:$G$291,Schedule!$F$10,Schedule!$I$87:$I$291,"I"))+(SUMIFS(Schedule!Z$87:Z$291,Schedule!$K$87:$K$291,Concrete,Schedule!Y$87:Y$291,N$36,Schedule!X$87:X$291,M38,Schedule!$G$87:$G$291,Schedule!$F$11,Schedule!$I$87:$I$291,"")+SUMIFS(Schedule!Z$87:Z$291,Schedule!$K$87:$K$291,Concrete,Schedule!Y$87:Y$291,N$36,Schedule!X$87:X$291,M38,Schedule!$G$87:$G$291,Schedule!$F$11,Schedule!$I$87:$I$291,"I")),IF($C$3='Sum Res'!$S$5,(SUMIFS(Schedule!Z$87:Z$291,Schedule!$K$87:$K$291,Concrete,Schedule!Y$87:Y$291,N$36,Schedule!X$87:X$291,M38,Schedule!$G$87:$G$291,Schedule!$F$9,Schedule!$I$87:$I$291,"")+SUMIFS(Schedule!Z$87:Z$291,Schedule!$K$87:$K$291,Concrete,Schedule!Y$87:Y$291,N$36,Schedule!X$87:X$291,M38,Schedule!$G$87:$G$291,Schedule!$F$9,Schedule!$I$87:$I$291,"I"))+(SUMIFS(Schedule!Z$87:Z$291,Schedule!$K$87:$K$291,Concrete,Schedule!Y$87:Y$291,N$36,Schedule!X$87:X$291,M38,Schedule!$G$87:$G$291,Schedule!$F$10,Schedule!$I$87:$I$291,"")+SUMIFS(Schedule!Z$87:Z$291,Schedule!$K$87:$K$291,Concrete,Schedule!Y$87:Y$291,N$36,Schedule!X$87:X$291,M38,Schedule!$G$87:$G$291,Schedule!$F$10,Schedule!$I$87:$I$291,"I"))+(SUMIFS(Schedule!Z$87:Z$291,Schedule!$K$87:$K$291,Concrete,Schedule!Y$87:Y$291,N$36,Schedule!X$87:X$291,M38,Schedule!$G$87:$G$291,Schedule!$F$11,Schedule!$I$87:$I$291,"")+SUMIFS(Schedule!Z$87:Z$291,Schedule!$K$87:$K$291,Concrete,Schedule!Y$87:Y$291,N$36,Schedule!X$87:X$291,M38,Schedule!$G$87:$G$291,Schedule!$F$11,Schedule!$I$87:$I$291,"I")),(SUMIFS(Schedule!Z$87:Z$291,Schedule!$K$87:$K$291,Concrete,Schedule!Y$87:Y$291,N$36,Schedule!X$87:X$291,M38,Schedule!$G$87:$G$291,Schedule!$F$9,Schedule!$I$87:$I$291,"")+SUMIFS(Schedule!Z$87:Z$291,Schedule!$K$87:$K$291,Concrete,Schedule!Y$87:Y$291,N$36,Schedule!X$87:X$291,M38,Schedule!$G$87:$G$291,Schedule!$F$9,Schedule!$I$87:$I$291,"I"))+(SUMIFS(Schedule!Z$87:Z$291,Schedule!$K$87:$K$291,Concrete,Schedule!Y$87:Y$291,N$36,Schedule!X$87:X$291,M38,Schedule!$G$87:$G$291,Schedule!$F$10,Schedule!$I$87:$I$291,"")+SUMIFS(Schedule!Z$87:Z$291,Schedule!$K$87:$K$291,Concrete,Schedule!Y$87:Y$291,N$36,Schedule!X$87:X$291,M38,Schedule!$G$87:$G$291,Schedule!$F$10,Schedule!$I$87:$I$291,"I"))+(SUMIFS(Schedule!Z$87:Z$291,Schedule!$K$87:$K$291,Concrete,Schedule!Y$87:Y$291,N$36,Schedule!X$87:X$291,M38,Schedule!$G$87:$G$291,Schedule!$F$11,Schedule!$I$87:$I$291,"")+SUMIFS(Schedule!Z$87:Z$291,Schedule!$K$87:$K$291,Concrete,Schedule!Y$87:Y$291,N$36,Schedule!X$87:X$291,M38,Schedule!$G$87:$G$291,Schedule!$F$11,Schedule!$I$87:$I$291,"I"))+(SUMIFS(Schedule!Z$87:Z$291,Schedule!$K$87:$K$291,Concrete,Schedule!Y$87:Y$291,N$36,Schedule!X$87:X$291,M38,Schedule!$G$87:$G$291,Schedule!$F$8,Schedule!$I$87:$I$291,"")+SUMIFS(Schedule!Z$87:Z$291,Schedule!$K$87:$K$291,Concrete,Schedule!Y$87:Y$291,N$36,Schedule!X$87:X$291,M38,Schedule!$G$87:$G$291,Schedule!$F$8,Schedule!$I$87:$I$291,"I"))))</f>
        <v>0</v>
      </c>
      <c r="P38" s="302">
        <v>3</v>
      </c>
      <c r="Q38" s="285"/>
      <c r="R38" s="286">
        <f>IF($C$3="",(SUMIFS(Schedule!AC$87:AC$291,Schedule!$K$87:$K$291,Concrete,Schedule!AB$87:AB$291,Q$36,Schedule!AA$87:AA$291,P38,Schedule!$G$87:$G$291,Schedule!$F$9,Schedule!$I$87:$I$291,"")+SUMIFS(Schedule!AC$87:AC$291,Schedule!$K$87:$K$291,Concrete,Schedule!AB$87:AB$291,Q$36,Schedule!AA$87:AA$291,P38,Schedule!$G$87:$G$291,Schedule!$F$9,Schedule!$I$87:$I$291,"I"))+(SUMIFS(Schedule!AC$87:AC$291,Schedule!$K$87:$K$291,Concrete,Schedule!AB$87:AB$291,Q$36,Schedule!AA$87:AA$291,P38,Schedule!$G$87:$G$291,Schedule!$F$10,Schedule!$I$87:$I$291,"")+SUMIFS(Schedule!AC$87:AC$291,Schedule!$K$87:$K$291,Concrete,Schedule!AB$87:AB$291,Q$36,Schedule!AA$87:AA$291,P38,Schedule!$G$87:$G$291,Schedule!$F$10,Schedule!$I$87:$I$291,"I"))+(SUMIFS(Schedule!AC$87:AC$291,Schedule!$K$87:$K$291,Concrete,Schedule!AB$87:AB$291,Q$36,Schedule!AA$87:AA$291,P38,Schedule!$G$87:$G$291,Schedule!$F$11,Schedule!$I$87:$I$291,"")+SUMIFS(Schedule!AC$87:AC$291,Schedule!$K$87:$K$291,Concrete,Schedule!AB$87:AB$291,Q$36,Schedule!AA$87:AA$291,P38,Schedule!$G$87:$G$291,Schedule!$F$11,Schedule!$I$87:$I$291,"I")),IF($C$3='Sum Res'!$S$5,(SUMIFS(Schedule!AC$87:AC$291,Schedule!$K$87:$K$291,Concrete,Schedule!AB$87:AB$291,Q$36,Schedule!AA$87:AA$291,P38,Schedule!$G$87:$G$291,Schedule!$F$9,Schedule!$I$87:$I$291,"")+SUMIFS(Schedule!AC$87:AC$291,Schedule!$K$87:$K$291,Concrete,Schedule!AB$87:AB$291,Q$36,Schedule!AA$87:AA$291,P38,Schedule!$G$87:$G$291,Schedule!$F$9,Schedule!$I$87:$I$291,"I"))+(SUMIFS(Schedule!AC$87:AC$291,Schedule!$K$87:$K$291,Concrete,Schedule!AB$87:AB$291,Q$36,Schedule!AA$87:AA$291,P38,Schedule!$G$87:$G$291,Schedule!$F$10,Schedule!$I$87:$I$291,"")+SUMIFS(Schedule!AC$87:AC$291,Schedule!$K$87:$K$291,Concrete,Schedule!AB$87:AB$291,Q$36,Schedule!AA$87:AA$291,P38,Schedule!$G$87:$G$291,Schedule!$F$10,Schedule!$I$87:$I$291,"I"))+(SUMIFS(Schedule!AC$87:AC$291,Schedule!$K$87:$K$291,Concrete,Schedule!AB$87:AB$291,Q$36,Schedule!AA$87:AA$291,P38,Schedule!$G$87:$G$291,Schedule!$F$11,Schedule!$I$87:$I$291,"")+SUMIFS(Schedule!AC$87:AC$291,Schedule!$K$87:$K$291,Concrete,Schedule!AB$87:AB$291,Q$36,Schedule!AA$87:AA$291,P38,Schedule!$G$87:$G$291,Schedule!$F$11,Schedule!$I$87:$I$291,"I")),(SUMIFS(Schedule!AC$87:AC$291,Schedule!$K$87:$K$291,Concrete,Schedule!AB$87:AB$291,Q$36,Schedule!AA$87:AA$291,P38,Schedule!$G$87:$G$291,Schedule!$F$9,Schedule!$I$87:$I$291,"")+SUMIFS(Schedule!AC$87:AC$291,Schedule!$K$87:$K$291,Concrete,Schedule!AB$87:AB$291,Q$36,Schedule!AA$87:AA$291,P38,Schedule!$G$87:$G$291,Schedule!$F$9,Schedule!$I$87:$I$291,"I"))+(SUMIFS(Schedule!AC$87:AC$291,Schedule!$K$87:$K$291,Concrete,Schedule!AB$87:AB$291,Q$36,Schedule!AA$87:AA$291,P38,Schedule!$G$87:$G$291,Schedule!$F$10,Schedule!$I$87:$I$291,"")+SUMIFS(Schedule!AC$87:AC$291,Schedule!$K$87:$K$291,Concrete,Schedule!AB$87:AB$291,Q$36,Schedule!AA$87:AA$291,P38,Schedule!$G$87:$G$291,Schedule!$F$10,Schedule!$I$87:$I$291,"I"))+(SUMIFS(Schedule!AC$87:AC$291,Schedule!$K$87:$K$291,Concrete,Schedule!AB$87:AB$291,Q$36,Schedule!AA$87:AA$291,P38,Schedule!$G$87:$G$291,Schedule!$F$11,Schedule!$I$87:$I$291,"")+SUMIFS(Schedule!AC$87:AC$291,Schedule!$K$87:$K$291,Concrete,Schedule!AB$87:AB$291,Q$36,Schedule!AA$87:AA$291,P38,Schedule!$G$87:$G$291,Schedule!$F$11,Schedule!$I$87:$I$291,"I"))+(SUMIFS(Schedule!AC$87:AC$291,Schedule!$K$87:$K$291,Concrete,Schedule!AB$87:AB$291,Q$36,Schedule!AA$87:AA$291,P38,Schedule!$G$87:$G$291,Schedule!$F$8,Schedule!$I$87:$I$291,"")+SUMIFS(Schedule!AC$87:AC$291,Schedule!$K$87:$K$291,Concrete,Schedule!AB$87:AB$291,Q$36,Schedule!AA$87:AA$291,P38,Schedule!$G$87:$G$291,Schedule!$F$8,Schedule!$I$87:$I$291,"I"))))</f>
        <v>0</v>
      </c>
      <c r="S38" s="302">
        <v>3</v>
      </c>
      <c r="T38" s="285"/>
      <c r="U38" s="286">
        <f>IF($C$3="",(SUMIFS(Schedule!AF$87:AF$291,Schedule!$K$87:$K$291,Concrete,Schedule!AE$87:AE$291,T$36,Schedule!AD$87:AD$291,S38,Schedule!$G$87:$G$291,Schedule!$F$9,Schedule!$I$87:$I$291,"")+SUMIFS(Schedule!AF$87:AF$291,Schedule!$K$87:$K$291,Concrete,Schedule!AE$87:AE$291,T$36,Schedule!AD$87:AD$291,S38,Schedule!$G$87:$G$291,Schedule!$F$9,Schedule!$I$87:$I$291,"I"))+(SUMIFS(Schedule!AF$87:AF$291,Schedule!$K$87:$K$291,Concrete,Schedule!AE$87:AE$291,T$36,Schedule!AD$87:AD$291,S38,Schedule!$G$87:$G$291,Schedule!$F$10,Schedule!$I$87:$I$291,"")+SUMIFS(Schedule!AF$87:AF$291,Schedule!$K$87:$K$291,Concrete,Schedule!AE$87:AE$291,T$36,Schedule!AD$87:AD$291,S38,Schedule!$G$87:$G$291,Schedule!$F$10,Schedule!$I$87:$I$291,"I"))+(SUMIFS(Schedule!AF$87:AF$291,Schedule!$K$87:$K$291,Concrete,Schedule!AE$87:AE$291,T$36,Schedule!AD$87:AD$291,S38,Schedule!$G$87:$G$291,Schedule!$F$11,Schedule!$I$87:$I$291,"")+SUMIFS(Schedule!AF$87:AF$291,Schedule!$K$87:$K$291,Concrete,Schedule!AE$87:AE$291,T$36,Schedule!AD$87:AD$291,S38,Schedule!$G$87:$G$291,Schedule!$F$11,Schedule!$I$87:$I$291,"I")),IF($C$3='Sum Res'!$S$5,(SUMIFS(Schedule!AF$87:AF$291,Schedule!$K$87:$K$291,Concrete,Schedule!AE$87:AE$291,T$36,Schedule!AD$87:AD$291,S38,Schedule!$G$87:$G$291,Schedule!$F$9,Schedule!$I$87:$I$291,"")+SUMIFS(Schedule!AF$87:AF$291,Schedule!$K$87:$K$291,Concrete,Schedule!AE$87:AE$291,T$36,Schedule!AD$87:AD$291,S38,Schedule!$G$87:$G$291,Schedule!$F$9,Schedule!$I$87:$I$291,"I"))+(SUMIFS(Schedule!AF$87:AF$291,Schedule!$K$87:$K$291,Concrete,Schedule!AE$87:AE$291,T$36,Schedule!AD$87:AD$291,S38,Schedule!$G$87:$G$291,Schedule!$F$10,Schedule!$I$87:$I$291,"")+SUMIFS(Schedule!AF$87:AF$291,Schedule!$K$87:$K$291,Concrete,Schedule!AE$87:AE$291,T$36,Schedule!AD$87:AD$291,S38,Schedule!$G$87:$G$291,Schedule!$F$10,Schedule!$I$87:$I$291,"I"))+(SUMIFS(Schedule!AF$87:AF$291,Schedule!$K$87:$K$291,Concrete,Schedule!AE$87:AE$291,T$36,Schedule!AD$87:AD$291,S38,Schedule!$G$87:$G$291,Schedule!$F$11,Schedule!$I$87:$I$291,"")+SUMIFS(Schedule!AF$87:AF$291,Schedule!$K$87:$K$291,Concrete,Schedule!AE$87:AE$291,T$36,Schedule!AD$87:AD$291,S38,Schedule!$G$87:$G$291,Schedule!$F$11,Schedule!$I$87:$I$291,"I")),(SUMIFS(Schedule!AF$87:AF$291,Schedule!$K$87:$K$291,Concrete,Schedule!AE$87:AE$291,T$36,Schedule!AD$87:AD$291,S38,Schedule!$G$87:$G$291,Schedule!$F$9,Schedule!$I$87:$I$291,"")+SUMIFS(Schedule!AF$87:AF$291,Schedule!$K$87:$K$291,Concrete,Schedule!AE$87:AE$291,T$36,Schedule!AD$87:AD$291,S38,Schedule!$G$87:$G$291,Schedule!$F$9,Schedule!$I$87:$I$291,"I"))+(SUMIFS(Schedule!AF$87:AF$291,Schedule!$K$87:$K$291,Concrete,Schedule!AE$87:AE$291,T$36,Schedule!AD$87:AD$291,S38,Schedule!$G$87:$G$291,Schedule!$F$10,Schedule!$I$87:$I$291,"")+SUMIFS(Schedule!AF$87:AF$291,Schedule!$K$87:$K$291,Concrete,Schedule!AE$87:AE$291,T$36,Schedule!AD$87:AD$291,S38,Schedule!$G$87:$G$291,Schedule!$F$10,Schedule!$I$87:$I$291,"I"))+(SUMIFS(Schedule!AF$87:AF$291,Schedule!$K$87:$K$291,Concrete,Schedule!AE$87:AE$291,T$36,Schedule!AD$87:AD$291,S38,Schedule!$G$87:$G$291,Schedule!$F$11,Schedule!$I$87:$I$291,"")+SUMIFS(Schedule!AF$87:AF$291,Schedule!$K$87:$K$291,Concrete,Schedule!AE$87:AE$291,T$36,Schedule!AD$87:AD$291,S38,Schedule!$G$87:$G$291,Schedule!$F$11,Schedule!$I$87:$I$291,"I"))+(SUMIFS(Schedule!AF$87:AF$291,Schedule!$K$87:$K$291,Concrete,Schedule!AE$87:AE$291,T$36,Schedule!AD$87:AD$291,S38,Schedule!$G$87:$G$291,Schedule!$F$8,Schedule!$I$87:$I$291,"")+SUMIFS(Schedule!AF$87:AF$291,Schedule!$K$87:$K$291,Concrete,Schedule!AE$87:AE$291,T$36,Schedule!AD$87:AD$291,S38,Schedule!$G$87:$G$291,Schedule!$F$8,Schedule!$I$87:$I$291,"I"))))</f>
        <v>0</v>
      </c>
      <c r="V38" s="302">
        <v>3</v>
      </c>
      <c r="W38" s="285"/>
      <c r="X38" s="286">
        <f>IF($C$3="",(SUMIFS(Schedule!AI$87:AI$291,Schedule!$K$87:$K$291,Concrete,Schedule!AH$87:AH$291,W$36,Schedule!AG$87:AG$291,V38,Schedule!$G$87:$G$291,Schedule!$F$9,Schedule!$I$87:$I$291,"")+SUMIFS(Schedule!AI$87:AI$291,Schedule!$K$87:$K$291,Concrete,Schedule!AH$87:AH$291,W$36,Schedule!AG$87:AG$291,V38,Schedule!$G$87:$G$291,Schedule!$F$9,Schedule!$I$87:$I$291,"I"))+(SUMIFS(Schedule!AI$87:AI$291,Schedule!$K$87:$K$291,Concrete,Schedule!AH$87:AH$291,W$36,Schedule!AG$87:AG$291,V38,Schedule!$G$87:$G$291,Schedule!$F$10,Schedule!$I$87:$I$291,"")+SUMIFS(Schedule!AI$87:AI$291,Schedule!$K$87:$K$291,Concrete,Schedule!AH$87:AH$291,W$36,Schedule!AG$87:AG$291,V38,Schedule!$G$87:$G$291,Schedule!$F$10,Schedule!$I$87:$I$291,"I"))+(SUMIFS(Schedule!AI$87:AI$291,Schedule!$K$87:$K$291,Concrete,Schedule!AH$87:AH$291,W$36,Schedule!AG$87:AG$291,V38,Schedule!$G$87:$G$291,Schedule!$F$11,Schedule!$I$87:$I$291,"")+SUMIFS(Schedule!AI$87:AI$291,Schedule!$K$87:$K$291,Concrete,Schedule!AH$87:AH$291,W$36,Schedule!AG$87:AG$291,V38,Schedule!$G$87:$G$291,Schedule!$F$11,Schedule!$I$87:$I$291,"I")),IF($C$3='Sum Res'!$S$5,(SUMIFS(Schedule!AI$87:AI$291,Schedule!$K$87:$K$291,Concrete,Schedule!AH$87:AH$291,W$36,Schedule!AG$87:AG$291,V38,Schedule!$G$87:$G$291,Schedule!$F$9,Schedule!$I$87:$I$291,"")+SUMIFS(Schedule!AI$87:AI$291,Schedule!$K$87:$K$291,Concrete,Schedule!AH$87:AH$291,W$36,Schedule!AG$87:AG$291,V38,Schedule!$G$87:$G$291,Schedule!$F$9,Schedule!$I$87:$I$291,"I"))+(SUMIFS(Schedule!AI$87:AI$291,Schedule!$K$87:$K$291,Concrete,Schedule!AH$87:AH$291,W$36,Schedule!AG$87:AG$291,V38,Schedule!$G$87:$G$291,Schedule!$F$10,Schedule!$I$87:$I$291,"")+SUMIFS(Schedule!AI$87:AI$291,Schedule!$K$87:$K$291,Concrete,Schedule!AH$87:AH$291,W$36,Schedule!AG$87:AG$291,V38,Schedule!$G$87:$G$291,Schedule!$F$10,Schedule!$I$87:$I$291,"I"))+(SUMIFS(Schedule!AI$87:AI$291,Schedule!$K$87:$K$291,Concrete,Schedule!AH$87:AH$291,W$36,Schedule!AG$87:AG$291,V38,Schedule!$G$87:$G$291,Schedule!$F$11,Schedule!$I$87:$I$291,"")+SUMIFS(Schedule!AI$87:AI$291,Schedule!$K$87:$K$291,Concrete,Schedule!AH$87:AH$291,W$36,Schedule!AG$87:AG$291,V38,Schedule!$G$87:$G$291,Schedule!$F$11,Schedule!$I$87:$I$291,"I")),(SUMIFS(Schedule!AI$87:AI$291,Schedule!$K$87:$K$291,Concrete,Schedule!AH$87:AH$291,W$36,Schedule!AG$87:AG$291,V38,Schedule!$G$87:$G$291,Schedule!$F$9,Schedule!$I$87:$I$291,"")+SUMIFS(Schedule!AI$87:AI$291,Schedule!$K$87:$K$291,Concrete,Schedule!AH$87:AH$291,W$36,Schedule!AG$87:AG$291,V38,Schedule!$G$87:$G$291,Schedule!$F$9,Schedule!$I$87:$I$291,"I"))+(SUMIFS(Schedule!AI$87:AI$291,Schedule!$K$87:$K$291,Concrete,Schedule!AH$87:AH$291,W$36,Schedule!AG$87:AG$291,V38,Schedule!$G$87:$G$291,Schedule!$F$10,Schedule!$I$87:$I$291,"")+SUMIFS(Schedule!AI$87:AI$291,Schedule!$K$87:$K$291,Concrete,Schedule!AH$87:AH$291,W$36,Schedule!AG$87:AG$291,V38,Schedule!$G$87:$G$291,Schedule!$F$10,Schedule!$I$87:$I$291,"I"))+(SUMIFS(Schedule!AI$87:AI$291,Schedule!$K$87:$K$291,Concrete,Schedule!AH$87:AH$291,W$36,Schedule!AG$87:AG$291,V38,Schedule!$G$87:$G$291,Schedule!$F$11,Schedule!$I$87:$I$291,"")+SUMIFS(Schedule!AI$87:AI$291,Schedule!$K$87:$K$291,Concrete,Schedule!AH$87:AH$291,W$36,Schedule!AG$87:AG$291,V38,Schedule!$G$87:$G$291,Schedule!$F$11,Schedule!$I$87:$I$291,"I"))+(SUMIFS(Schedule!AI$87:AI$291,Schedule!$K$87:$K$291,Concrete,Schedule!AH$87:AH$291,W$36,Schedule!AG$87:AG$291,V38,Schedule!$G$87:$G$291,Schedule!$F$8,Schedule!$I$87:$I$291,"")+SUMIFS(Schedule!AI$87:AI$291,Schedule!$K$87:$K$291,Concrete,Schedule!AH$87:AH$291,W$36,Schedule!AG$87:AG$291,V38,Schedule!$G$87:$G$291,Schedule!$F$8,Schedule!$I$87:$I$291,"I"))))</f>
        <v>0</v>
      </c>
      <c r="Y38" s="302">
        <v>3</v>
      </c>
      <c r="Z38" s="285"/>
      <c r="AA38" s="286">
        <f>IF($C$3="",(SUMIFS(Schedule!AL$87:AL$291,Schedule!$K$87:$K$291,Concrete,Schedule!AK$87:AK$291,Z$36,Schedule!AJ$87:AJ$291,Y38,Schedule!$G$87:$G$291,Schedule!$F$9,Schedule!$I$87:$I$291,"")+SUMIFS(Schedule!AL$87:AL$291,Schedule!$K$87:$K$291,Concrete,Schedule!AK$87:AK$291,Z$36,Schedule!AJ$87:AJ$291,Y38,Schedule!$G$87:$G$291,Schedule!$F$9,Schedule!$I$87:$I$291,"I"))+(SUMIFS(Schedule!AL$87:AL$291,Schedule!$K$87:$K$291,Concrete,Schedule!AK$87:AK$291,Z$36,Schedule!AJ$87:AJ$291,Y38,Schedule!$G$87:$G$291,Schedule!$F$10,Schedule!$I$87:$I$291,"")+SUMIFS(Schedule!AL$87:AL$291,Schedule!$K$87:$K$291,Concrete,Schedule!AK$87:AK$291,Z$36,Schedule!AJ$87:AJ$291,Y38,Schedule!$G$87:$G$291,Schedule!$F$10,Schedule!$I$87:$I$291,"I"))+(SUMIFS(Schedule!AL$87:AL$291,Schedule!$K$87:$K$291,Concrete,Schedule!AK$87:AK$291,Z$36,Schedule!AJ$87:AJ$291,Y38,Schedule!$G$87:$G$291,Schedule!$F$11,Schedule!$I$87:$I$291,"")+SUMIFS(Schedule!AL$87:AL$291,Schedule!$K$87:$K$291,Concrete,Schedule!AK$87:AK$291,Z$36,Schedule!AJ$87:AJ$291,Y38,Schedule!$G$87:$G$291,Schedule!$F$11,Schedule!$I$87:$I$291,"I")),IF($C$3='Sum Res'!$S$5,(SUMIFS(Schedule!AL$87:AL$291,Schedule!$K$87:$K$291,Concrete,Schedule!AK$87:AK$291,Z$36,Schedule!AJ$87:AJ$291,Y38,Schedule!$G$87:$G$291,Schedule!$F$9,Schedule!$I$87:$I$291,"")+SUMIFS(Schedule!AL$87:AL$291,Schedule!$K$87:$K$291,Concrete,Schedule!AK$87:AK$291,Z$36,Schedule!AJ$87:AJ$291,Y38,Schedule!$G$87:$G$291,Schedule!$F$9,Schedule!$I$87:$I$291,"I"))+(SUMIFS(Schedule!AL$87:AL$291,Schedule!$K$87:$K$291,Concrete,Schedule!AK$87:AK$291,Z$36,Schedule!AJ$87:AJ$291,Y38,Schedule!$G$87:$G$291,Schedule!$F$10,Schedule!$I$87:$I$291,"")+SUMIFS(Schedule!AL$87:AL$291,Schedule!$K$87:$K$291,Concrete,Schedule!AK$87:AK$291,Z$36,Schedule!AJ$87:AJ$291,Y38,Schedule!$G$87:$G$291,Schedule!$F$10,Schedule!$I$87:$I$291,"I"))+(SUMIFS(Schedule!AL$87:AL$291,Schedule!$K$87:$K$291,Concrete,Schedule!AK$87:AK$291,Z$36,Schedule!AJ$87:AJ$291,Y38,Schedule!$G$87:$G$291,Schedule!$F$11,Schedule!$I$87:$I$291,"")+SUMIFS(Schedule!AL$87:AL$291,Schedule!$K$87:$K$291,Concrete,Schedule!AK$87:AK$291,Z$36,Schedule!AJ$87:AJ$291,Y38,Schedule!$G$87:$G$291,Schedule!$F$11,Schedule!$I$87:$I$291,"I")),(SUMIFS(Schedule!AL$87:AL$291,Schedule!$K$87:$K$291,Concrete,Schedule!AK$87:AK$291,Z$36,Schedule!AJ$87:AJ$291,Y38,Schedule!$G$87:$G$291,Schedule!$F$9,Schedule!$I$87:$I$291,"")+SUMIFS(Schedule!AL$87:AL$291,Schedule!$K$87:$K$291,Concrete,Schedule!AK$87:AK$291,Z$36,Schedule!AJ$87:AJ$291,Y38,Schedule!$G$87:$G$291,Schedule!$F$9,Schedule!$I$87:$I$291,"I"))+(SUMIFS(Schedule!AL$87:AL$291,Schedule!$K$87:$K$291,Concrete,Schedule!AK$87:AK$291,Z$36,Schedule!AJ$87:AJ$291,Y38,Schedule!$G$87:$G$291,Schedule!$F$10,Schedule!$I$87:$I$291,"")+SUMIFS(Schedule!AL$87:AL$291,Schedule!$K$87:$K$291,Concrete,Schedule!AK$87:AK$291,Z$36,Schedule!AJ$87:AJ$291,Y38,Schedule!$G$87:$G$291,Schedule!$F$10,Schedule!$I$87:$I$291,"I"))+(SUMIFS(Schedule!AL$87:AL$291,Schedule!$K$87:$K$291,Concrete,Schedule!AK$87:AK$291,Z$36,Schedule!AJ$87:AJ$291,Y38,Schedule!$G$87:$G$291,Schedule!$F$11,Schedule!$I$87:$I$291,"")+SUMIFS(Schedule!AL$87:AL$291,Schedule!$K$87:$K$291,Concrete,Schedule!AK$87:AK$291,Z$36,Schedule!AJ$87:AJ$291,Y38,Schedule!$G$87:$G$291,Schedule!$F$11,Schedule!$I$87:$I$291,"I"))+(SUMIFS(Schedule!AL$87:AL$291,Schedule!$K$87:$K$291,Concrete,Schedule!AK$87:AK$291,Z$36,Schedule!AJ$87:AJ$291,Y38,Schedule!$G$87:$G$291,Schedule!$F$8,Schedule!$I$87:$I$291,"")+SUMIFS(Schedule!AL$87:AL$291,Schedule!$K$87:$K$291,Concrete,Schedule!AK$87:AK$291,Z$36,Schedule!AJ$87:AJ$291,Y38,Schedule!$G$87:$G$291,Schedule!$F$8,Schedule!$I$87:$I$291,"I"))))</f>
        <v>0</v>
      </c>
      <c r="AB38" s="302">
        <v>3</v>
      </c>
      <c r="AC38" s="285"/>
      <c r="AD38" s="286">
        <f>IF($C$3="",(SUMIFS(Schedule!AO$87:AO$291,Schedule!$K$87:$K$291,Concrete,Schedule!AN$87:AN$291,AC$36,Schedule!AM$87:AM$291,AB38,Schedule!$G$87:$G$291,Schedule!$F$9,Schedule!$I$87:$I$291,"")+SUMIFS(Schedule!AO$87:AO$291,Schedule!$K$87:$K$291,Concrete,Schedule!AN$87:AN$291,AC$36,Schedule!AM$87:AM$291,AB38,Schedule!$G$87:$G$291,Schedule!$F$9,Schedule!$I$87:$I$291,"I"))+(SUMIFS(Schedule!AO$87:AO$291,Schedule!$K$87:$K$291,Concrete,Schedule!AN$87:AN$291,AC$36,Schedule!AM$87:AM$291,AB38,Schedule!$G$87:$G$291,Schedule!$F$10,Schedule!$I$87:$I$291,"")+SUMIFS(Schedule!AO$87:AO$291,Schedule!$K$87:$K$291,Concrete,Schedule!AN$87:AN$291,AC$36,Schedule!AM$87:AM$291,AB38,Schedule!$G$87:$G$291,Schedule!$F$10,Schedule!$I$87:$I$291,"I"))+(SUMIFS(Schedule!AO$87:AO$291,Schedule!$K$87:$K$291,Concrete,Schedule!AN$87:AN$291,AC$36,Schedule!AM$87:AM$291,AB38,Schedule!$G$87:$G$291,Schedule!$F$11,Schedule!$I$87:$I$291,"")+SUMIFS(Schedule!AO$87:AO$291,Schedule!$K$87:$K$291,Concrete,Schedule!AN$87:AN$291,AC$36,Schedule!AM$87:AM$291,AB38,Schedule!$G$87:$G$291,Schedule!$F$11,Schedule!$I$87:$I$291,"I")),IF($C$3='Sum Res'!$S$5,(SUMIFS(Schedule!AO$87:AO$291,Schedule!$K$87:$K$291,Concrete,Schedule!AN$87:AN$291,AC$36,Schedule!AM$87:AM$291,AB38,Schedule!$G$87:$G$291,Schedule!$F$9,Schedule!$I$87:$I$291,"")+SUMIFS(Schedule!AO$87:AO$291,Schedule!$K$87:$K$291,Concrete,Schedule!AN$87:AN$291,AC$36,Schedule!AM$87:AM$291,AB38,Schedule!$G$87:$G$291,Schedule!$F$9,Schedule!$I$87:$I$291,"I"))+(SUMIFS(Schedule!AO$87:AO$291,Schedule!$K$87:$K$291,Concrete,Schedule!AN$87:AN$291,AC$36,Schedule!AM$87:AM$291,AB38,Schedule!$G$87:$G$291,Schedule!$F$10,Schedule!$I$87:$I$291,"")+SUMIFS(Schedule!AO$87:AO$291,Schedule!$K$87:$K$291,Concrete,Schedule!AN$87:AN$291,AC$36,Schedule!AM$87:AM$291,AB38,Schedule!$G$87:$G$291,Schedule!$F$10,Schedule!$I$87:$I$291,"I"))+(SUMIFS(Schedule!AO$87:AO$291,Schedule!$K$87:$K$291,Concrete,Schedule!AN$87:AN$291,AC$36,Schedule!AM$87:AM$291,AB38,Schedule!$G$87:$G$291,Schedule!$F$11,Schedule!$I$87:$I$291,"")+SUMIFS(Schedule!AO$87:AO$291,Schedule!$K$87:$K$291,Concrete,Schedule!AN$87:AN$291,AC$36,Schedule!AM$87:AM$291,AB38,Schedule!$G$87:$G$291,Schedule!$F$11,Schedule!$I$87:$I$291,"I")),(SUMIFS(Schedule!AO$87:AO$291,Schedule!$K$87:$K$291,Concrete,Schedule!AN$87:AN$291,AC$36,Schedule!AM$87:AM$291,AB38,Schedule!$G$87:$G$291,Schedule!$F$9,Schedule!$I$87:$I$291,"")+SUMIFS(Schedule!AO$87:AO$291,Schedule!$K$87:$K$291,Concrete,Schedule!AN$87:AN$291,AC$36,Schedule!AM$87:AM$291,AB38,Schedule!$G$87:$G$291,Schedule!$F$9,Schedule!$I$87:$I$291,"I"))+(SUMIFS(Schedule!AO$87:AO$291,Schedule!$K$87:$K$291,Concrete,Schedule!AN$87:AN$291,AC$36,Schedule!AM$87:AM$291,AB38,Schedule!$G$87:$G$291,Schedule!$F$10,Schedule!$I$87:$I$291,"")+SUMIFS(Schedule!AO$87:AO$291,Schedule!$K$87:$K$291,Concrete,Schedule!AN$87:AN$291,AC$36,Schedule!AM$87:AM$291,AB38,Schedule!$G$87:$G$291,Schedule!$F$10,Schedule!$I$87:$I$291,"I"))+(SUMIFS(Schedule!AO$87:AO$291,Schedule!$K$87:$K$291,Concrete,Schedule!AN$87:AN$291,AC$36,Schedule!AM$87:AM$291,AB38,Schedule!$G$87:$G$291,Schedule!$F$11,Schedule!$I$87:$I$291,"")+SUMIFS(Schedule!AO$87:AO$291,Schedule!$K$87:$K$291,Concrete,Schedule!AN$87:AN$291,AC$36,Schedule!AM$87:AM$291,AB38,Schedule!$G$87:$G$291,Schedule!$F$11,Schedule!$I$87:$I$291,"I"))+(SUMIFS(Schedule!AO$87:AO$291,Schedule!$K$87:$K$291,Concrete,Schedule!AN$87:AN$291,AC$36,Schedule!AM$87:AM$291,AB38,Schedule!$G$87:$G$291,Schedule!$F$8,Schedule!$I$87:$I$291,"")+SUMIFS(Schedule!AO$87:AO$291,Schedule!$K$87:$K$291,Concrete,Schedule!AN$87:AN$291,AC$36,Schedule!AM$87:AM$291,AB38,Schedule!$G$87:$G$291,Schedule!$F$8,Schedule!$I$87:$I$291,"I"))))</f>
        <v>0</v>
      </c>
      <c r="AE38" s="287">
        <f t="shared" si="8"/>
        <v>0</v>
      </c>
      <c r="AF38" s="288">
        <f t="shared" si="9"/>
        <v>0</v>
      </c>
    </row>
    <row r="39" spans="2:36" ht="15" x14ac:dyDescent="0.2">
      <c r="B39" s="580"/>
      <c r="C39" s="583"/>
      <c r="D39" s="300">
        <v>4</v>
      </c>
      <c r="E39" s="301"/>
      <c r="F39" s="281">
        <f>IF($C$3="",(SUMIFS(Schedule!Q$87:Q$291,Schedule!$K$87:$K$291,Concrete,Schedule!P$87:P$291,E$36,Schedule!O$87:O$291,D39,Schedule!$G$87:$G$291,Schedule!$F$9,Schedule!$I$87:$I$291,"")+SUMIFS(Schedule!Q$87:Q$291,Schedule!$K$87:$K$291,Concrete,Schedule!P$87:P$291,E$36,Schedule!O$87:O$291,D39,Schedule!$G$87:$G$291,Schedule!$F$9,Schedule!$I$87:$I$291,"I"))+(SUMIFS(Schedule!Q$87:Q$291,Schedule!$K$87:$K$291,Concrete,Schedule!P$87:P$291,E$36,Schedule!O$87:O$291,D39,Schedule!$G$87:$G$291,Schedule!$F$10,Schedule!$I$87:$I$291,"")+SUMIFS(Schedule!Q$87:Q$291,Schedule!$K$87:$K$291,Concrete,Schedule!P$87:P$291,E$36,Schedule!O$87:O$291,D39,Schedule!$G$87:$G$291,Schedule!$F$10,Schedule!$I$87:$I$291,"I"))+(SUMIFS(Schedule!Q$87:Q$291,Schedule!$K$87:$K$291,Concrete,Schedule!P$87:P$291,E$36,Schedule!O$87:O$291,D39,Schedule!$G$87:$G$291,Schedule!$F$11,Schedule!$I$87:$I$291,"")+SUMIFS(Schedule!Q$87:Q$291,Schedule!$K$87:$K$291,Concrete,Schedule!P$87:P$291,E$36,Schedule!O$87:O$291,D39,Schedule!$G$87:$G$291,Schedule!$F$11,Schedule!$I$87:$I$291,"I")),IF($C$3='Sum Res'!$S$5,(SUMIFS(Schedule!Q$87:Q$291,Schedule!$K$87:$K$291,Concrete,Schedule!P$87:P$291,E$36,Schedule!O$87:O$291,D39,Schedule!$G$87:$G$291,Schedule!$F$9,Schedule!$I$87:$I$291,"")+SUMIFS(Schedule!Q$87:Q$291,Schedule!$K$87:$K$291,Concrete,Schedule!P$87:P$291,E$36,Schedule!O$87:O$291,D39,Schedule!$G$87:$G$291,Schedule!$F$9,Schedule!$I$87:$I$291,"I"))+(SUMIFS(Schedule!Q$87:Q$291,Schedule!$K$87:$K$291,Concrete,Schedule!P$87:P$291,E$36,Schedule!O$87:O$291,D39,Schedule!$G$87:$G$291,Schedule!$F$10,Schedule!$I$87:$I$291,"")+SUMIFS(Schedule!Q$87:Q$291,Schedule!$K$87:$K$291,Concrete,Schedule!P$87:P$291,E$36,Schedule!O$87:O$291,D39,Schedule!$G$87:$G$291,Schedule!$F$10,Schedule!$I$87:$I$291,"I"))+(SUMIFS(Schedule!Q$87:Q$291,Schedule!$K$87:$K$291,Concrete,Schedule!P$87:P$291,E$36,Schedule!O$87:O$291,D39,Schedule!$G$87:$G$291,Schedule!$F$11,Schedule!$I$87:$I$291,"")+SUMIFS(Schedule!Q$87:Q$291,Schedule!$K$87:$K$291,Concrete,Schedule!P$87:P$291,E$36,Schedule!O$87:O$291,D39,Schedule!$G$87:$G$291,Schedule!$F$11,Schedule!$I$87:$I$291,"I")),(SUMIFS(Schedule!Q$87:Q$291,Schedule!$K$87:$K$291,Concrete,Schedule!P$87:P$291,E$36,Schedule!O$87:O$291,D39,Schedule!$G$87:$G$291,Schedule!$F$9,Schedule!$I$87:$I$291,"")+SUMIFS(Schedule!Q$87:Q$291,Schedule!$K$87:$K$291,Concrete,Schedule!P$87:P$291,E$36,Schedule!O$87:O$291,D39,Schedule!$G$87:$G$291,Schedule!$F$9,Schedule!$I$87:$I$291,"I"))+(SUMIFS(Schedule!Q$87:Q$291,Schedule!$K$87:$K$291,Concrete,Schedule!P$87:P$291,E$36,Schedule!O$87:O$291,D39,Schedule!$G$87:$G$291,Schedule!$F$10,Schedule!$I$87:$I$291,"")+SUMIFS(Schedule!Q$87:Q$291,Schedule!$K$87:$K$291,Concrete,Schedule!P$87:P$291,E$36,Schedule!O$87:O$291,D39,Schedule!$G$87:$G$291,Schedule!$F$10,Schedule!$I$87:$I$291,"I"))+(SUMIFS(Schedule!Q$87:Q$291,Schedule!$K$87:$K$291,Concrete,Schedule!P$87:P$291,E$36,Schedule!O$87:O$291,D39,Schedule!$G$87:$G$291,Schedule!$F$11,Schedule!$I$87:$I$291,"")+SUMIFS(Schedule!Q$87:Q$291,Schedule!$K$87:$K$291,Concrete,Schedule!P$87:P$291,E$36,Schedule!O$87:O$291,D39,Schedule!$G$87:$G$291,Schedule!$F$11,Schedule!$I$87:$I$291,"I"))+(SUMIFS(Schedule!Q$87:Q$291,Schedule!$K$87:$K$291,Concrete,Schedule!P$87:P$291,E$36,Schedule!O$87:O$291,D39,Schedule!$G$87:$G$291,Schedule!$F$8,Schedule!$I$87:$I$291,"")+SUMIFS(Schedule!Q$87:Q$291,Schedule!$K$87:$K$291,Concrete,Schedule!P$87:P$291,E$36,Schedule!O$87:O$291,D39,Schedule!$G$87:$G$291,Schedule!$F$8,Schedule!$I$87:$I$291,"I"))))</f>
        <v>0</v>
      </c>
      <c r="G39" s="300">
        <v>4</v>
      </c>
      <c r="H39" s="301"/>
      <c r="I39" s="281">
        <f>IF($C$3="",(SUMIFS(Schedule!T$87:T$291,Schedule!$K$87:$K$291,Concrete,Schedule!S$87:S$291,H$36,Schedule!R$87:R$291,G39,Schedule!$G$87:$G$291,Schedule!$F$9,Schedule!$I$87:$I$291,"")+SUMIFS(Schedule!T$87:T$291,Schedule!$K$87:$K$291,Concrete,Schedule!S$87:S$291,H$36,Schedule!R$87:R$291,G39,Schedule!$G$87:$G$291,Schedule!$F$9,Schedule!$I$87:$I$291,"I"))+(SUMIFS(Schedule!T$87:T$291,Schedule!$K$87:$K$291,Concrete,Schedule!S$87:S$291,H$36,Schedule!R$87:R$291,G39,Schedule!$G$87:$G$291,Schedule!$F$10,Schedule!$I$87:$I$291,"")+SUMIFS(Schedule!T$87:T$291,Schedule!$K$87:$K$291,Concrete,Schedule!S$87:S$291,H$36,Schedule!R$87:R$291,G39,Schedule!$G$87:$G$291,Schedule!$F$10,Schedule!$I$87:$I$291,"I"))+(SUMIFS(Schedule!T$87:T$291,Schedule!$K$87:$K$291,Concrete,Schedule!S$87:S$291,H$36,Schedule!R$87:R$291,G39,Schedule!$G$87:$G$291,Schedule!$F$11,Schedule!$I$87:$I$291,"")+SUMIFS(Schedule!T$87:T$291,Schedule!$K$87:$K$291,Concrete,Schedule!S$87:S$291,H$36,Schedule!R$87:R$291,G39,Schedule!$G$87:$G$291,Schedule!$F$11,Schedule!$I$87:$I$291,"I")),IF($C$3='Sum Res'!$S$5,(SUMIFS(Schedule!T$87:T$291,Schedule!$K$87:$K$291,Concrete,Schedule!S$87:S$291,H$36,Schedule!R$87:R$291,G39,Schedule!$G$87:$G$291,Schedule!$F$9,Schedule!$I$87:$I$291,"")+SUMIFS(Schedule!T$87:T$291,Schedule!$K$87:$K$291,Concrete,Schedule!S$87:S$291,H$36,Schedule!R$87:R$291,G39,Schedule!$G$87:$G$291,Schedule!$F$9,Schedule!$I$87:$I$291,"I"))+(SUMIFS(Schedule!T$87:T$291,Schedule!$K$87:$K$291,Concrete,Schedule!S$87:S$291,H$36,Schedule!R$87:R$291,G39,Schedule!$G$87:$G$291,Schedule!$F$10,Schedule!$I$87:$I$291,"")+SUMIFS(Schedule!T$87:T$291,Schedule!$K$87:$K$291,Concrete,Schedule!S$87:S$291,H$36,Schedule!R$87:R$291,G39,Schedule!$G$87:$G$291,Schedule!$F$10,Schedule!$I$87:$I$291,"I"))+(SUMIFS(Schedule!T$87:T$291,Schedule!$K$87:$K$291,Concrete,Schedule!S$87:S$291,H$36,Schedule!R$87:R$291,G39,Schedule!$G$87:$G$291,Schedule!$F$11,Schedule!$I$87:$I$291,"")+SUMIFS(Schedule!T$87:T$291,Schedule!$K$87:$K$291,Concrete,Schedule!S$87:S$291,H$36,Schedule!R$87:R$291,G39,Schedule!$G$87:$G$291,Schedule!$F$11,Schedule!$I$87:$I$291,"I")),(SUMIFS(Schedule!T$87:T$291,Schedule!$K$87:$K$291,Concrete,Schedule!S$87:S$291,H$36,Schedule!R$87:R$291,G39,Schedule!$G$87:$G$291,Schedule!$F$9,Schedule!$I$87:$I$291,"")+SUMIFS(Schedule!T$87:T$291,Schedule!$K$87:$K$291,Concrete,Schedule!S$87:S$291,H$36,Schedule!R$87:R$291,G39,Schedule!$G$87:$G$291,Schedule!$F$9,Schedule!$I$87:$I$291,"I"))+(SUMIFS(Schedule!T$87:T$291,Schedule!$K$87:$K$291,Concrete,Schedule!S$87:S$291,H$36,Schedule!R$87:R$291,G39,Schedule!$G$87:$G$291,Schedule!$F$10,Schedule!$I$87:$I$291,"")+SUMIFS(Schedule!T$87:T$291,Schedule!$K$87:$K$291,Concrete,Schedule!S$87:S$291,H$36,Schedule!R$87:R$291,G39,Schedule!$G$87:$G$291,Schedule!$F$10,Schedule!$I$87:$I$291,"I"))+(SUMIFS(Schedule!T$87:T$291,Schedule!$K$87:$K$291,Concrete,Schedule!S$87:S$291,H$36,Schedule!R$87:R$291,G39,Schedule!$G$87:$G$291,Schedule!$F$11,Schedule!$I$87:$I$291,"")+SUMIFS(Schedule!T$87:T$291,Schedule!$K$87:$K$291,Concrete,Schedule!S$87:S$291,H$36,Schedule!R$87:R$291,G39,Schedule!$G$87:$G$291,Schedule!$F$11,Schedule!$I$87:$I$291,"I"))+(SUMIFS(Schedule!T$87:T$291,Schedule!$K$87:$K$291,Concrete,Schedule!S$87:S$291,H$36,Schedule!R$87:R$291,G39,Schedule!$G$87:$G$291,Schedule!$F$8,Schedule!$I$87:$I$291,"")+SUMIFS(Schedule!T$87:T$291,Schedule!$K$87:$K$291,Concrete,Schedule!S$87:S$291,H$36,Schedule!R$87:R$291,G39,Schedule!$G$87:$G$291,Schedule!$F$8,Schedule!$I$87:$I$291,"I"))))</f>
        <v>0</v>
      </c>
      <c r="J39" s="300">
        <v>4</v>
      </c>
      <c r="K39" s="301"/>
      <c r="L39" s="281">
        <f>IF($C$3="",(SUMIFS(Schedule!W$87:W$291,Schedule!$K$87:$K$291,Concrete,Schedule!V$87:V$291,K$36,Schedule!U$87:U$291,J39,Schedule!$G$87:$G$291,Schedule!$F$9,Schedule!$I$87:$I$291,"")+SUMIFS(Schedule!W$87:W$291,Schedule!$K$87:$K$291,Concrete,Schedule!V$87:V$291,K$36,Schedule!U$87:U$291,J39,Schedule!$G$87:$G$291,Schedule!$F$9,Schedule!$I$87:$I$291,"I"))+(SUMIFS(Schedule!W$87:W$291,Schedule!$K$87:$K$291,Concrete,Schedule!V$87:V$291,K$36,Schedule!U$87:U$291,J39,Schedule!$G$87:$G$291,Schedule!$F$10,Schedule!$I$87:$I$291,"")+SUMIFS(Schedule!W$87:W$291,Schedule!$K$87:$K$291,Concrete,Schedule!V$87:V$291,K$36,Schedule!U$87:U$291,J39,Schedule!$G$87:$G$291,Schedule!$F$10,Schedule!$I$87:$I$291,"I"))+(SUMIFS(Schedule!W$87:W$291,Schedule!$K$87:$K$291,Concrete,Schedule!V$87:V$291,K$36,Schedule!U$87:U$291,J39,Schedule!$G$87:$G$291,Schedule!$F$11,Schedule!$I$87:$I$291,"")+SUMIFS(Schedule!W$87:W$291,Schedule!$K$87:$K$291,Concrete,Schedule!V$87:V$291,K$36,Schedule!U$87:U$291,J39,Schedule!$G$87:$G$291,Schedule!$F$11,Schedule!$I$87:$I$291,"I")),IF($C$3='Sum Res'!$S$5,(SUMIFS(Schedule!W$87:W$291,Schedule!$K$87:$K$291,Concrete,Schedule!V$87:V$291,K$36,Schedule!U$87:U$291,J39,Schedule!$G$87:$G$291,Schedule!$F$9,Schedule!$I$87:$I$291,"")+SUMIFS(Schedule!W$87:W$291,Schedule!$K$87:$K$291,Concrete,Schedule!V$87:V$291,K$36,Schedule!U$87:U$291,J39,Schedule!$G$87:$G$291,Schedule!$F$9,Schedule!$I$87:$I$291,"I"))+(SUMIFS(Schedule!W$87:W$291,Schedule!$K$87:$K$291,Concrete,Schedule!V$87:V$291,K$36,Schedule!U$87:U$291,J39,Schedule!$G$87:$G$291,Schedule!$F$10,Schedule!$I$87:$I$291,"")+SUMIFS(Schedule!W$87:W$291,Schedule!$K$87:$K$291,Concrete,Schedule!V$87:V$291,K$36,Schedule!U$87:U$291,J39,Schedule!$G$87:$G$291,Schedule!$F$10,Schedule!$I$87:$I$291,"I"))+(SUMIFS(Schedule!W$87:W$291,Schedule!$K$87:$K$291,Concrete,Schedule!V$87:V$291,K$36,Schedule!U$87:U$291,J39,Schedule!$G$87:$G$291,Schedule!$F$11,Schedule!$I$87:$I$291,"")+SUMIFS(Schedule!W$87:W$291,Schedule!$K$87:$K$291,Concrete,Schedule!V$87:V$291,K$36,Schedule!U$87:U$291,J39,Schedule!$G$87:$G$291,Schedule!$F$11,Schedule!$I$87:$I$291,"I")),(SUMIFS(Schedule!W$87:W$291,Schedule!$K$87:$K$291,Concrete,Schedule!V$87:V$291,K$36,Schedule!U$87:U$291,J39,Schedule!$G$87:$G$291,Schedule!$F$9,Schedule!$I$87:$I$291,"")+SUMIFS(Schedule!W$87:W$291,Schedule!$K$87:$K$291,Concrete,Schedule!V$87:V$291,K$36,Schedule!U$87:U$291,J39,Schedule!$G$87:$G$291,Schedule!$F$9,Schedule!$I$87:$I$291,"I"))+(SUMIFS(Schedule!W$87:W$291,Schedule!$K$87:$K$291,Concrete,Schedule!V$87:V$291,K$36,Schedule!U$87:U$291,J39,Schedule!$G$87:$G$291,Schedule!$F$10,Schedule!$I$87:$I$291,"")+SUMIFS(Schedule!W$87:W$291,Schedule!$K$87:$K$291,Concrete,Schedule!V$87:V$291,K$36,Schedule!U$87:U$291,J39,Schedule!$G$87:$G$291,Schedule!$F$10,Schedule!$I$87:$I$291,"I"))+(SUMIFS(Schedule!W$87:W$291,Schedule!$K$87:$K$291,Concrete,Schedule!V$87:V$291,K$36,Schedule!U$87:U$291,J39,Schedule!$G$87:$G$291,Schedule!$F$11,Schedule!$I$87:$I$291,"")+SUMIFS(Schedule!W$87:W$291,Schedule!$K$87:$K$291,Concrete,Schedule!V$87:V$291,K$36,Schedule!U$87:U$291,J39,Schedule!$G$87:$G$291,Schedule!$F$11,Schedule!$I$87:$I$291,"I"))+(SUMIFS(Schedule!W$87:W$291,Schedule!$K$87:$K$291,Concrete,Schedule!V$87:V$291,K$36,Schedule!U$87:U$291,J39,Schedule!$G$87:$G$291,Schedule!$F$8,Schedule!$I$87:$I$291,"")+SUMIFS(Schedule!W$87:W$291,Schedule!$K$87:$K$291,Concrete,Schedule!V$87:V$291,K$36,Schedule!U$87:U$291,J39,Schedule!$G$87:$G$291,Schedule!$F$8,Schedule!$I$87:$I$291,"I"))))</f>
        <v>0</v>
      </c>
      <c r="M39" s="300">
        <v>4</v>
      </c>
      <c r="N39" s="301"/>
      <c r="O39" s="281">
        <f>IF($C$3="",(SUMIFS(Schedule!Z$87:Z$291,Schedule!$K$87:$K$291,Concrete,Schedule!Y$87:Y$291,N$36,Schedule!X$87:X$291,M39,Schedule!$G$87:$G$291,Schedule!$F$9,Schedule!$I$87:$I$291,"")+SUMIFS(Schedule!Z$87:Z$291,Schedule!$K$87:$K$291,Concrete,Schedule!Y$87:Y$291,N$36,Schedule!X$87:X$291,M39,Schedule!$G$87:$G$291,Schedule!$F$9,Schedule!$I$87:$I$291,"I"))+(SUMIFS(Schedule!Z$87:Z$291,Schedule!$K$87:$K$291,Concrete,Schedule!Y$87:Y$291,N$36,Schedule!X$87:X$291,M39,Schedule!$G$87:$G$291,Schedule!$F$10,Schedule!$I$87:$I$291,"")+SUMIFS(Schedule!Z$87:Z$291,Schedule!$K$87:$K$291,Concrete,Schedule!Y$87:Y$291,N$36,Schedule!X$87:X$291,M39,Schedule!$G$87:$G$291,Schedule!$F$10,Schedule!$I$87:$I$291,"I"))+(SUMIFS(Schedule!Z$87:Z$291,Schedule!$K$87:$K$291,Concrete,Schedule!Y$87:Y$291,N$36,Schedule!X$87:X$291,M39,Schedule!$G$87:$G$291,Schedule!$F$11,Schedule!$I$87:$I$291,"")+SUMIFS(Schedule!Z$87:Z$291,Schedule!$K$87:$K$291,Concrete,Schedule!Y$87:Y$291,N$36,Schedule!X$87:X$291,M39,Schedule!$G$87:$G$291,Schedule!$F$11,Schedule!$I$87:$I$291,"I")),IF($C$3='Sum Res'!$S$5,(SUMIFS(Schedule!Z$87:Z$291,Schedule!$K$87:$K$291,Concrete,Schedule!Y$87:Y$291,N$36,Schedule!X$87:X$291,M39,Schedule!$G$87:$G$291,Schedule!$F$9,Schedule!$I$87:$I$291,"")+SUMIFS(Schedule!Z$87:Z$291,Schedule!$K$87:$K$291,Concrete,Schedule!Y$87:Y$291,N$36,Schedule!X$87:X$291,M39,Schedule!$G$87:$G$291,Schedule!$F$9,Schedule!$I$87:$I$291,"I"))+(SUMIFS(Schedule!Z$87:Z$291,Schedule!$K$87:$K$291,Concrete,Schedule!Y$87:Y$291,N$36,Schedule!X$87:X$291,M39,Schedule!$G$87:$G$291,Schedule!$F$10,Schedule!$I$87:$I$291,"")+SUMIFS(Schedule!Z$87:Z$291,Schedule!$K$87:$K$291,Concrete,Schedule!Y$87:Y$291,N$36,Schedule!X$87:X$291,M39,Schedule!$G$87:$G$291,Schedule!$F$10,Schedule!$I$87:$I$291,"I"))+(SUMIFS(Schedule!Z$87:Z$291,Schedule!$K$87:$K$291,Concrete,Schedule!Y$87:Y$291,N$36,Schedule!X$87:X$291,M39,Schedule!$G$87:$G$291,Schedule!$F$11,Schedule!$I$87:$I$291,"")+SUMIFS(Schedule!Z$87:Z$291,Schedule!$K$87:$K$291,Concrete,Schedule!Y$87:Y$291,N$36,Schedule!X$87:X$291,M39,Schedule!$G$87:$G$291,Schedule!$F$11,Schedule!$I$87:$I$291,"I")),(SUMIFS(Schedule!Z$87:Z$291,Schedule!$K$87:$K$291,Concrete,Schedule!Y$87:Y$291,N$36,Schedule!X$87:X$291,M39,Schedule!$G$87:$G$291,Schedule!$F$9,Schedule!$I$87:$I$291,"")+SUMIFS(Schedule!Z$87:Z$291,Schedule!$K$87:$K$291,Concrete,Schedule!Y$87:Y$291,N$36,Schedule!X$87:X$291,M39,Schedule!$G$87:$G$291,Schedule!$F$9,Schedule!$I$87:$I$291,"I"))+(SUMIFS(Schedule!Z$87:Z$291,Schedule!$K$87:$K$291,Concrete,Schedule!Y$87:Y$291,N$36,Schedule!X$87:X$291,M39,Schedule!$G$87:$G$291,Schedule!$F$10,Schedule!$I$87:$I$291,"")+SUMIFS(Schedule!Z$87:Z$291,Schedule!$K$87:$K$291,Concrete,Schedule!Y$87:Y$291,N$36,Schedule!X$87:X$291,M39,Schedule!$G$87:$G$291,Schedule!$F$10,Schedule!$I$87:$I$291,"I"))+(SUMIFS(Schedule!Z$87:Z$291,Schedule!$K$87:$K$291,Concrete,Schedule!Y$87:Y$291,N$36,Schedule!X$87:X$291,M39,Schedule!$G$87:$G$291,Schedule!$F$11,Schedule!$I$87:$I$291,"")+SUMIFS(Schedule!Z$87:Z$291,Schedule!$K$87:$K$291,Concrete,Schedule!Y$87:Y$291,N$36,Schedule!X$87:X$291,M39,Schedule!$G$87:$G$291,Schedule!$F$11,Schedule!$I$87:$I$291,"I"))+(SUMIFS(Schedule!Z$87:Z$291,Schedule!$K$87:$K$291,Concrete,Schedule!Y$87:Y$291,N$36,Schedule!X$87:X$291,M39,Schedule!$G$87:$G$291,Schedule!$F$8,Schedule!$I$87:$I$291,"")+SUMIFS(Schedule!Z$87:Z$291,Schedule!$K$87:$K$291,Concrete,Schedule!Y$87:Y$291,N$36,Schedule!X$87:X$291,M39,Schedule!$G$87:$G$291,Schedule!$F$8,Schedule!$I$87:$I$291,"I"))))</f>
        <v>0</v>
      </c>
      <c r="P39" s="300">
        <v>4</v>
      </c>
      <c r="Q39" s="301"/>
      <c r="R39" s="281">
        <f>IF($C$3="",(SUMIFS(Schedule!AC$87:AC$291,Schedule!$K$87:$K$291,Concrete,Schedule!AB$87:AB$291,Q$36,Schedule!AA$87:AA$291,P39,Schedule!$G$87:$G$291,Schedule!$F$9,Schedule!$I$87:$I$291,"")+SUMIFS(Schedule!AC$87:AC$291,Schedule!$K$87:$K$291,Concrete,Schedule!AB$87:AB$291,Q$36,Schedule!AA$87:AA$291,P39,Schedule!$G$87:$G$291,Schedule!$F$9,Schedule!$I$87:$I$291,"I"))+(SUMIFS(Schedule!AC$87:AC$291,Schedule!$K$87:$K$291,Concrete,Schedule!AB$87:AB$291,Q$36,Schedule!AA$87:AA$291,P39,Schedule!$G$87:$G$291,Schedule!$F$10,Schedule!$I$87:$I$291,"")+SUMIFS(Schedule!AC$87:AC$291,Schedule!$K$87:$K$291,Concrete,Schedule!AB$87:AB$291,Q$36,Schedule!AA$87:AA$291,P39,Schedule!$G$87:$G$291,Schedule!$F$10,Schedule!$I$87:$I$291,"I"))+(SUMIFS(Schedule!AC$87:AC$291,Schedule!$K$87:$K$291,Concrete,Schedule!AB$87:AB$291,Q$36,Schedule!AA$87:AA$291,P39,Schedule!$G$87:$G$291,Schedule!$F$11,Schedule!$I$87:$I$291,"")+SUMIFS(Schedule!AC$87:AC$291,Schedule!$K$87:$K$291,Concrete,Schedule!AB$87:AB$291,Q$36,Schedule!AA$87:AA$291,P39,Schedule!$G$87:$G$291,Schedule!$F$11,Schedule!$I$87:$I$291,"I")),IF($C$3='Sum Res'!$S$5,(SUMIFS(Schedule!AC$87:AC$291,Schedule!$K$87:$K$291,Concrete,Schedule!AB$87:AB$291,Q$36,Schedule!AA$87:AA$291,P39,Schedule!$G$87:$G$291,Schedule!$F$9,Schedule!$I$87:$I$291,"")+SUMIFS(Schedule!AC$87:AC$291,Schedule!$K$87:$K$291,Concrete,Schedule!AB$87:AB$291,Q$36,Schedule!AA$87:AA$291,P39,Schedule!$G$87:$G$291,Schedule!$F$9,Schedule!$I$87:$I$291,"I"))+(SUMIFS(Schedule!AC$87:AC$291,Schedule!$K$87:$K$291,Concrete,Schedule!AB$87:AB$291,Q$36,Schedule!AA$87:AA$291,P39,Schedule!$G$87:$G$291,Schedule!$F$10,Schedule!$I$87:$I$291,"")+SUMIFS(Schedule!AC$87:AC$291,Schedule!$K$87:$K$291,Concrete,Schedule!AB$87:AB$291,Q$36,Schedule!AA$87:AA$291,P39,Schedule!$G$87:$G$291,Schedule!$F$10,Schedule!$I$87:$I$291,"I"))+(SUMIFS(Schedule!AC$87:AC$291,Schedule!$K$87:$K$291,Concrete,Schedule!AB$87:AB$291,Q$36,Schedule!AA$87:AA$291,P39,Schedule!$G$87:$G$291,Schedule!$F$11,Schedule!$I$87:$I$291,"")+SUMIFS(Schedule!AC$87:AC$291,Schedule!$K$87:$K$291,Concrete,Schedule!AB$87:AB$291,Q$36,Schedule!AA$87:AA$291,P39,Schedule!$G$87:$G$291,Schedule!$F$11,Schedule!$I$87:$I$291,"I")),(SUMIFS(Schedule!AC$87:AC$291,Schedule!$K$87:$K$291,Concrete,Schedule!AB$87:AB$291,Q$36,Schedule!AA$87:AA$291,P39,Schedule!$G$87:$G$291,Schedule!$F$9,Schedule!$I$87:$I$291,"")+SUMIFS(Schedule!AC$87:AC$291,Schedule!$K$87:$K$291,Concrete,Schedule!AB$87:AB$291,Q$36,Schedule!AA$87:AA$291,P39,Schedule!$G$87:$G$291,Schedule!$F$9,Schedule!$I$87:$I$291,"I"))+(SUMIFS(Schedule!AC$87:AC$291,Schedule!$K$87:$K$291,Concrete,Schedule!AB$87:AB$291,Q$36,Schedule!AA$87:AA$291,P39,Schedule!$G$87:$G$291,Schedule!$F$10,Schedule!$I$87:$I$291,"")+SUMIFS(Schedule!AC$87:AC$291,Schedule!$K$87:$K$291,Concrete,Schedule!AB$87:AB$291,Q$36,Schedule!AA$87:AA$291,P39,Schedule!$G$87:$G$291,Schedule!$F$10,Schedule!$I$87:$I$291,"I"))+(SUMIFS(Schedule!AC$87:AC$291,Schedule!$K$87:$K$291,Concrete,Schedule!AB$87:AB$291,Q$36,Schedule!AA$87:AA$291,P39,Schedule!$G$87:$G$291,Schedule!$F$11,Schedule!$I$87:$I$291,"")+SUMIFS(Schedule!AC$87:AC$291,Schedule!$K$87:$K$291,Concrete,Schedule!AB$87:AB$291,Q$36,Schedule!AA$87:AA$291,P39,Schedule!$G$87:$G$291,Schedule!$F$11,Schedule!$I$87:$I$291,"I"))+(SUMIFS(Schedule!AC$87:AC$291,Schedule!$K$87:$K$291,Concrete,Schedule!AB$87:AB$291,Q$36,Schedule!AA$87:AA$291,P39,Schedule!$G$87:$G$291,Schedule!$F$8,Schedule!$I$87:$I$291,"")+SUMIFS(Schedule!AC$87:AC$291,Schedule!$K$87:$K$291,Concrete,Schedule!AB$87:AB$291,Q$36,Schedule!AA$87:AA$291,P39,Schedule!$G$87:$G$291,Schedule!$F$8,Schedule!$I$87:$I$291,"I"))))</f>
        <v>0</v>
      </c>
      <c r="S39" s="300">
        <v>4</v>
      </c>
      <c r="T39" s="301"/>
      <c r="U39" s="281">
        <f>IF($C$3="",(SUMIFS(Schedule!AF$87:AF$291,Schedule!$K$87:$K$291,Concrete,Schedule!AE$87:AE$291,T$36,Schedule!AD$87:AD$291,S39,Schedule!$G$87:$G$291,Schedule!$F$9,Schedule!$I$87:$I$291,"")+SUMIFS(Schedule!AF$87:AF$291,Schedule!$K$87:$K$291,Concrete,Schedule!AE$87:AE$291,T$36,Schedule!AD$87:AD$291,S39,Schedule!$G$87:$G$291,Schedule!$F$9,Schedule!$I$87:$I$291,"I"))+(SUMIFS(Schedule!AF$87:AF$291,Schedule!$K$87:$K$291,Concrete,Schedule!AE$87:AE$291,T$36,Schedule!AD$87:AD$291,S39,Schedule!$G$87:$G$291,Schedule!$F$10,Schedule!$I$87:$I$291,"")+SUMIFS(Schedule!AF$87:AF$291,Schedule!$K$87:$K$291,Concrete,Schedule!AE$87:AE$291,T$36,Schedule!AD$87:AD$291,S39,Schedule!$G$87:$G$291,Schedule!$F$10,Schedule!$I$87:$I$291,"I"))+(SUMIFS(Schedule!AF$87:AF$291,Schedule!$K$87:$K$291,Concrete,Schedule!AE$87:AE$291,T$36,Schedule!AD$87:AD$291,S39,Schedule!$G$87:$G$291,Schedule!$F$11,Schedule!$I$87:$I$291,"")+SUMIFS(Schedule!AF$87:AF$291,Schedule!$K$87:$K$291,Concrete,Schedule!AE$87:AE$291,T$36,Schedule!AD$87:AD$291,S39,Schedule!$G$87:$G$291,Schedule!$F$11,Schedule!$I$87:$I$291,"I")),IF($C$3='Sum Res'!$S$5,(SUMIFS(Schedule!AF$87:AF$291,Schedule!$K$87:$K$291,Concrete,Schedule!AE$87:AE$291,T$36,Schedule!AD$87:AD$291,S39,Schedule!$G$87:$G$291,Schedule!$F$9,Schedule!$I$87:$I$291,"")+SUMIFS(Schedule!AF$87:AF$291,Schedule!$K$87:$K$291,Concrete,Schedule!AE$87:AE$291,T$36,Schedule!AD$87:AD$291,S39,Schedule!$G$87:$G$291,Schedule!$F$9,Schedule!$I$87:$I$291,"I"))+(SUMIFS(Schedule!AF$87:AF$291,Schedule!$K$87:$K$291,Concrete,Schedule!AE$87:AE$291,T$36,Schedule!AD$87:AD$291,S39,Schedule!$G$87:$G$291,Schedule!$F$10,Schedule!$I$87:$I$291,"")+SUMIFS(Schedule!AF$87:AF$291,Schedule!$K$87:$K$291,Concrete,Schedule!AE$87:AE$291,T$36,Schedule!AD$87:AD$291,S39,Schedule!$G$87:$G$291,Schedule!$F$10,Schedule!$I$87:$I$291,"I"))+(SUMIFS(Schedule!AF$87:AF$291,Schedule!$K$87:$K$291,Concrete,Schedule!AE$87:AE$291,T$36,Schedule!AD$87:AD$291,S39,Schedule!$G$87:$G$291,Schedule!$F$11,Schedule!$I$87:$I$291,"")+SUMIFS(Schedule!AF$87:AF$291,Schedule!$K$87:$K$291,Concrete,Schedule!AE$87:AE$291,T$36,Schedule!AD$87:AD$291,S39,Schedule!$G$87:$G$291,Schedule!$F$11,Schedule!$I$87:$I$291,"I")),(SUMIFS(Schedule!AF$87:AF$291,Schedule!$K$87:$K$291,Concrete,Schedule!AE$87:AE$291,T$36,Schedule!AD$87:AD$291,S39,Schedule!$G$87:$G$291,Schedule!$F$9,Schedule!$I$87:$I$291,"")+SUMIFS(Schedule!AF$87:AF$291,Schedule!$K$87:$K$291,Concrete,Schedule!AE$87:AE$291,T$36,Schedule!AD$87:AD$291,S39,Schedule!$G$87:$G$291,Schedule!$F$9,Schedule!$I$87:$I$291,"I"))+(SUMIFS(Schedule!AF$87:AF$291,Schedule!$K$87:$K$291,Concrete,Schedule!AE$87:AE$291,T$36,Schedule!AD$87:AD$291,S39,Schedule!$G$87:$G$291,Schedule!$F$10,Schedule!$I$87:$I$291,"")+SUMIFS(Schedule!AF$87:AF$291,Schedule!$K$87:$K$291,Concrete,Schedule!AE$87:AE$291,T$36,Schedule!AD$87:AD$291,S39,Schedule!$G$87:$G$291,Schedule!$F$10,Schedule!$I$87:$I$291,"I"))+(SUMIFS(Schedule!AF$87:AF$291,Schedule!$K$87:$K$291,Concrete,Schedule!AE$87:AE$291,T$36,Schedule!AD$87:AD$291,S39,Schedule!$G$87:$G$291,Schedule!$F$11,Schedule!$I$87:$I$291,"")+SUMIFS(Schedule!AF$87:AF$291,Schedule!$K$87:$K$291,Concrete,Schedule!AE$87:AE$291,T$36,Schedule!AD$87:AD$291,S39,Schedule!$G$87:$G$291,Schedule!$F$11,Schedule!$I$87:$I$291,"I"))+(SUMIFS(Schedule!AF$87:AF$291,Schedule!$K$87:$K$291,Concrete,Schedule!AE$87:AE$291,T$36,Schedule!AD$87:AD$291,S39,Schedule!$G$87:$G$291,Schedule!$F$8,Schedule!$I$87:$I$291,"")+SUMIFS(Schedule!AF$87:AF$291,Schedule!$K$87:$K$291,Concrete,Schedule!AE$87:AE$291,T$36,Schedule!AD$87:AD$291,S39,Schedule!$G$87:$G$291,Schedule!$F$8,Schedule!$I$87:$I$291,"I"))))</f>
        <v>0</v>
      </c>
      <c r="V39" s="300">
        <v>4</v>
      </c>
      <c r="W39" s="301"/>
      <c r="X39" s="281">
        <f>IF($C$3="",(SUMIFS(Schedule!AI$87:AI$291,Schedule!$K$87:$K$291,Concrete,Schedule!AH$87:AH$291,W$36,Schedule!AG$87:AG$291,V39,Schedule!$G$87:$G$291,Schedule!$F$9,Schedule!$I$87:$I$291,"")+SUMIFS(Schedule!AI$87:AI$291,Schedule!$K$87:$K$291,Concrete,Schedule!AH$87:AH$291,W$36,Schedule!AG$87:AG$291,V39,Schedule!$G$87:$G$291,Schedule!$F$9,Schedule!$I$87:$I$291,"I"))+(SUMIFS(Schedule!AI$87:AI$291,Schedule!$K$87:$K$291,Concrete,Schedule!AH$87:AH$291,W$36,Schedule!AG$87:AG$291,V39,Schedule!$G$87:$G$291,Schedule!$F$10,Schedule!$I$87:$I$291,"")+SUMIFS(Schedule!AI$87:AI$291,Schedule!$K$87:$K$291,Concrete,Schedule!AH$87:AH$291,W$36,Schedule!AG$87:AG$291,V39,Schedule!$G$87:$G$291,Schedule!$F$10,Schedule!$I$87:$I$291,"I"))+(SUMIFS(Schedule!AI$87:AI$291,Schedule!$K$87:$K$291,Concrete,Schedule!AH$87:AH$291,W$36,Schedule!AG$87:AG$291,V39,Schedule!$G$87:$G$291,Schedule!$F$11,Schedule!$I$87:$I$291,"")+SUMIFS(Schedule!AI$87:AI$291,Schedule!$K$87:$K$291,Concrete,Schedule!AH$87:AH$291,W$36,Schedule!AG$87:AG$291,V39,Schedule!$G$87:$G$291,Schedule!$F$11,Schedule!$I$87:$I$291,"I")),IF($C$3='Sum Res'!$S$5,(SUMIFS(Schedule!AI$87:AI$291,Schedule!$K$87:$K$291,Concrete,Schedule!AH$87:AH$291,W$36,Schedule!AG$87:AG$291,V39,Schedule!$G$87:$G$291,Schedule!$F$9,Schedule!$I$87:$I$291,"")+SUMIFS(Schedule!AI$87:AI$291,Schedule!$K$87:$K$291,Concrete,Schedule!AH$87:AH$291,W$36,Schedule!AG$87:AG$291,V39,Schedule!$G$87:$G$291,Schedule!$F$9,Schedule!$I$87:$I$291,"I"))+(SUMIFS(Schedule!AI$87:AI$291,Schedule!$K$87:$K$291,Concrete,Schedule!AH$87:AH$291,W$36,Schedule!AG$87:AG$291,V39,Schedule!$G$87:$G$291,Schedule!$F$10,Schedule!$I$87:$I$291,"")+SUMIFS(Schedule!AI$87:AI$291,Schedule!$K$87:$K$291,Concrete,Schedule!AH$87:AH$291,W$36,Schedule!AG$87:AG$291,V39,Schedule!$G$87:$G$291,Schedule!$F$10,Schedule!$I$87:$I$291,"I"))+(SUMIFS(Schedule!AI$87:AI$291,Schedule!$K$87:$K$291,Concrete,Schedule!AH$87:AH$291,W$36,Schedule!AG$87:AG$291,V39,Schedule!$G$87:$G$291,Schedule!$F$11,Schedule!$I$87:$I$291,"")+SUMIFS(Schedule!AI$87:AI$291,Schedule!$K$87:$K$291,Concrete,Schedule!AH$87:AH$291,W$36,Schedule!AG$87:AG$291,V39,Schedule!$G$87:$G$291,Schedule!$F$11,Schedule!$I$87:$I$291,"I")),(SUMIFS(Schedule!AI$87:AI$291,Schedule!$K$87:$K$291,Concrete,Schedule!AH$87:AH$291,W$36,Schedule!AG$87:AG$291,V39,Schedule!$G$87:$G$291,Schedule!$F$9,Schedule!$I$87:$I$291,"")+SUMIFS(Schedule!AI$87:AI$291,Schedule!$K$87:$K$291,Concrete,Schedule!AH$87:AH$291,W$36,Schedule!AG$87:AG$291,V39,Schedule!$G$87:$G$291,Schedule!$F$9,Schedule!$I$87:$I$291,"I"))+(SUMIFS(Schedule!AI$87:AI$291,Schedule!$K$87:$K$291,Concrete,Schedule!AH$87:AH$291,W$36,Schedule!AG$87:AG$291,V39,Schedule!$G$87:$G$291,Schedule!$F$10,Schedule!$I$87:$I$291,"")+SUMIFS(Schedule!AI$87:AI$291,Schedule!$K$87:$K$291,Concrete,Schedule!AH$87:AH$291,W$36,Schedule!AG$87:AG$291,V39,Schedule!$G$87:$G$291,Schedule!$F$10,Schedule!$I$87:$I$291,"I"))+(SUMIFS(Schedule!AI$87:AI$291,Schedule!$K$87:$K$291,Concrete,Schedule!AH$87:AH$291,W$36,Schedule!AG$87:AG$291,V39,Schedule!$G$87:$G$291,Schedule!$F$11,Schedule!$I$87:$I$291,"")+SUMIFS(Schedule!AI$87:AI$291,Schedule!$K$87:$K$291,Concrete,Schedule!AH$87:AH$291,W$36,Schedule!AG$87:AG$291,V39,Schedule!$G$87:$G$291,Schedule!$F$11,Schedule!$I$87:$I$291,"I"))+(SUMIFS(Schedule!AI$87:AI$291,Schedule!$K$87:$K$291,Concrete,Schedule!AH$87:AH$291,W$36,Schedule!AG$87:AG$291,V39,Schedule!$G$87:$G$291,Schedule!$F$8,Schedule!$I$87:$I$291,"")+SUMIFS(Schedule!AI$87:AI$291,Schedule!$K$87:$K$291,Concrete,Schedule!AH$87:AH$291,W$36,Schedule!AG$87:AG$291,V39,Schedule!$G$87:$G$291,Schedule!$F$8,Schedule!$I$87:$I$291,"I"))))</f>
        <v>0</v>
      </c>
      <c r="Y39" s="300">
        <v>4</v>
      </c>
      <c r="Z39" s="301"/>
      <c r="AA39" s="281">
        <f>IF($C$3="",(SUMIFS(Schedule!AL$87:AL$291,Schedule!$K$87:$K$291,Concrete,Schedule!AK$87:AK$291,Z$36,Schedule!AJ$87:AJ$291,Y39,Schedule!$G$87:$G$291,Schedule!$F$9,Schedule!$I$87:$I$291,"")+SUMIFS(Schedule!AL$87:AL$291,Schedule!$K$87:$K$291,Concrete,Schedule!AK$87:AK$291,Z$36,Schedule!AJ$87:AJ$291,Y39,Schedule!$G$87:$G$291,Schedule!$F$9,Schedule!$I$87:$I$291,"I"))+(SUMIFS(Schedule!AL$87:AL$291,Schedule!$K$87:$K$291,Concrete,Schedule!AK$87:AK$291,Z$36,Schedule!AJ$87:AJ$291,Y39,Schedule!$G$87:$G$291,Schedule!$F$10,Schedule!$I$87:$I$291,"")+SUMIFS(Schedule!AL$87:AL$291,Schedule!$K$87:$K$291,Concrete,Schedule!AK$87:AK$291,Z$36,Schedule!AJ$87:AJ$291,Y39,Schedule!$G$87:$G$291,Schedule!$F$10,Schedule!$I$87:$I$291,"I"))+(SUMIFS(Schedule!AL$87:AL$291,Schedule!$K$87:$K$291,Concrete,Schedule!AK$87:AK$291,Z$36,Schedule!AJ$87:AJ$291,Y39,Schedule!$G$87:$G$291,Schedule!$F$11,Schedule!$I$87:$I$291,"")+SUMIFS(Schedule!AL$87:AL$291,Schedule!$K$87:$K$291,Concrete,Schedule!AK$87:AK$291,Z$36,Schedule!AJ$87:AJ$291,Y39,Schedule!$G$87:$G$291,Schedule!$F$11,Schedule!$I$87:$I$291,"I")),IF($C$3='Sum Res'!$S$5,(SUMIFS(Schedule!AL$87:AL$291,Schedule!$K$87:$K$291,Concrete,Schedule!AK$87:AK$291,Z$36,Schedule!AJ$87:AJ$291,Y39,Schedule!$G$87:$G$291,Schedule!$F$9,Schedule!$I$87:$I$291,"")+SUMIFS(Schedule!AL$87:AL$291,Schedule!$K$87:$K$291,Concrete,Schedule!AK$87:AK$291,Z$36,Schedule!AJ$87:AJ$291,Y39,Schedule!$G$87:$G$291,Schedule!$F$9,Schedule!$I$87:$I$291,"I"))+(SUMIFS(Schedule!AL$87:AL$291,Schedule!$K$87:$K$291,Concrete,Schedule!AK$87:AK$291,Z$36,Schedule!AJ$87:AJ$291,Y39,Schedule!$G$87:$G$291,Schedule!$F$10,Schedule!$I$87:$I$291,"")+SUMIFS(Schedule!AL$87:AL$291,Schedule!$K$87:$K$291,Concrete,Schedule!AK$87:AK$291,Z$36,Schedule!AJ$87:AJ$291,Y39,Schedule!$G$87:$G$291,Schedule!$F$10,Schedule!$I$87:$I$291,"I"))+(SUMIFS(Schedule!AL$87:AL$291,Schedule!$K$87:$K$291,Concrete,Schedule!AK$87:AK$291,Z$36,Schedule!AJ$87:AJ$291,Y39,Schedule!$G$87:$G$291,Schedule!$F$11,Schedule!$I$87:$I$291,"")+SUMIFS(Schedule!AL$87:AL$291,Schedule!$K$87:$K$291,Concrete,Schedule!AK$87:AK$291,Z$36,Schedule!AJ$87:AJ$291,Y39,Schedule!$G$87:$G$291,Schedule!$F$11,Schedule!$I$87:$I$291,"I")),(SUMIFS(Schedule!AL$87:AL$291,Schedule!$K$87:$K$291,Concrete,Schedule!AK$87:AK$291,Z$36,Schedule!AJ$87:AJ$291,Y39,Schedule!$G$87:$G$291,Schedule!$F$9,Schedule!$I$87:$I$291,"")+SUMIFS(Schedule!AL$87:AL$291,Schedule!$K$87:$K$291,Concrete,Schedule!AK$87:AK$291,Z$36,Schedule!AJ$87:AJ$291,Y39,Schedule!$G$87:$G$291,Schedule!$F$9,Schedule!$I$87:$I$291,"I"))+(SUMIFS(Schedule!AL$87:AL$291,Schedule!$K$87:$K$291,Concrete,Schedule!AK$87:AK$291,Z$36,Schedule!AJ$87:AJ$291,Y39,Schedule!$G$87:$G$291,Schedule!$F$10,Schedule!$I$87:$I$291,"")+SUMIFS(Schedule!AL$87:AL$291,Schedule!$K$87:$K$291,Concrete,Schedule!AK$87:AK$291,Z$36,Schedule!AJ$87:AJ$291,Y39,Schedule!$G$87:$G$291,Schedule!$F$10,Schedule!$I$87:$I$291,"I"))+(SUMIFS(Schedule!AL$87:AL$291,Schedule!$K$87:$K$291,Concrete,Schedule!AK$87:AK$291,Z$36,Schedule!AJ$87:AJ$291,Y39,Schedule!$G$87:$G$291,Schedule!$F$11,Schedule!$I$87:$I$291,"")+SUMIFS(Schedule!AL$87:AL$291,Schedule!$K$87:$K$291,Concrete,Schedule!AK$87:AK$291,Z$36,Schedule!AJ$87:AJ$291,Y39,Schedule!$G$87:$G$291,Schedule!$F$11,Schedule!$I$87:$I$291,"I"))+(SUMIFS(Schedule!AL$87:AL$291,Schedule!$K$87:$K$291,Concrete,Schedule!AK$87:AK$291,Z$36,Schedule!AJ$87:AJ$291,Y39,Schedule!$G$87:$G$291,Schedule!$F$8,Schedule!$I$87:$I$291,"")+SUMIFS(Schedule!AL$87:AL$291,Schedule!$K$87:$K$291,Concrete,Schedule!AK$87:AK$291,Z$36,Schedule!AJ$87:AJ$291,Y39,Schedule!$G$87:$G$291,Schedule!$F$8,Schedule!$I$87:$I$291,"I"))))</f>
        <v>0</v>
      </c>
      <c r="AB39" s="300">
        <v>4</v>
      </c>
      <c r="AC39" s="301"/>
      <c r="AD39" s="281">
        <f>IF($C$3="",(SUMIFS(Schedule!AO$87:AO$291,Schedule!$K$87:$K$291,Concrete,Schedule!AN$87:AN$291,AC$36,Schedule!AM$87:AM$291,AB39,Schedule!$G$87:$G$291,Schedule!$F$9,Schedule!$I$87:$I$291,"")+SUMIFS(Schedule!AO$87:AO$291,Schedule!$K$87:$K$291,Concrete,Schedule!AN$87:AN$291,AC$36,Schedule!AM$87:AM$291,AB39,Schedule!$G$87:$G$291,Schedule!$F$9,Schedule!$I$87:$I$291,"I"))+(SUMIFS(Schedule!AO$87:AO$291,Schedule!$K$87:$K$291,Concrete,Schedule!AN$87:AN$291,AC$36,Schedule!AM$87:AM$291,AB39,Schedule!$G$87:$G$291,Schedule!$F$10,Schedule!$I$87:$I$291,"")+SUMIFS(Schedule!AO$87:AO$291,Schedule!$K$87:$K$291,Concrete,Schedule!AN$87:AN$291,AC$36,Schedule!AM$87:AM$291,AB39,Schedule!$G$87:$G$291,Schedule!$F$10,Schedule!$I$87:$I$291,"I"))+(SUMIFS(Schedule!AO$87:AO$291,Schedule!$K$87:$K$291,Concrete,Schedule!AN$87:AN$291,AC$36,Schedule!AM$87:AM$291,AB39,Schedule!$G$87:$G$291,Schedule!$F$11,Schedule!$I$87:$I$291,"")+SUMIFS(Schedule!AO$87:AO$291,Schedule!$K$87:$K$291,Concrete,Schedule!AN$87:AN$291,AC$36,Schedule!AM$87:AM$291,AB39,Schedule!$G$87:$G$291,Schedule!$F$11,Schedule!$I$87:$I$291,"I")),IF($C$3='Sum Res'!$S$5,(SUMIFS(Schedule!AO$87:AO$291,Schedule!$K$87:$K$291,Concrete,Schedule!AN$87:AN$291,AC$36,Schedule!AM$87:AM$291,AB39,Schedule!$G$87:$G$291,Schedule!$F$9,Schedule!$I$87:$I$291,"")+SUMIFS(Schedule!AO$87:AO$291,Schedule!$K$87:$K$291,Concrete,Schedule!AN$87:AN$291,AC$36,Schedule!AM$87:AM$291,AB39,Schedule!$G$87:$G$291,Schedule!$F$9,Schedule!$I$87:$I$291,"I"))+(SUMIFS(Schedule!AO$87:AO$291,Schedule!$K$87:$K$291,Concrete,Schedule!AN$87:AN$291,AC$36,Schedule!AM$87:AM$291,AB39,Schedule!$G$87:$G$291,Schedule!$F$10,Schedule!$I$87:$I$291,"")+SUMIFS(Schedule!AO$87:AO$291,Schedule!$K$87:$K$291,Concrete,Schedule!AN$87:AN$291,AC$36,Schedule!AM$87:AM$291,AB39,Schedule!$G$87:$G$291,Schedule!$F$10,Schedule!$I$87:$I$291,"I"))+(SUMIFS(Schedule!AO$87:AO$291,Schedule!$K$87:$K$291,Concrete,Schedule!AN$87:AN$291,AC$36,Schedule!AM$87:AM$291,AB39,Schedule!$G$87:$G$291,Schedule!$F$11,Schedule!$I$87:$I$291,"")+SUMIFS(Schedule!AO$87:AO$291,Schedule!$K$87:$K$291,Concrete,Schedule!AN$87:AN$291,AC$36,Schedule!AM$87:AM$291,AB39,Schedule!$G$87:$G$291,Schedule!$F$11,Schedule!$I$87:$I$291,"I")),(SUMIFS(Schedule!AO$87:AO$291,Schedule!$K$87:$K$291,Concrete,Schedule!AN$87:AN$291,AC$36,Schedule!AM$87:AM$291,AB39,Schedule!$G$87:$G$291,Schedule!$F$9,Schedule!$I$87:$I$291,"")+SUMIFS(Schedule!AO$87:AO$291,Schedule!$K$87:$K$291,Concrete,Schedule!AN$87:AN$291,AC$36,Schedule!AM$87:AM$291,AB39,Schedule!$G$87:$G$291,Schedule!$F$9,Schedule!$I$87:$I$291,"I"))+(SUMIFS(Schedule!AO$87:AO$291,Schedule!$K$87:$K$291,Concrete,Schedule!AN$87:AN$291,AC$36,Schedule!AM$87:AM$291,AB39,Schedule!$G$87:$G$291,Schedule!$F$10,Schedule!$I$87:$I$291,"")+SUMIFS(Schedule!AO$87:AO$291,Schedule!$K$87:$K$291,Concrete,Schedule!AN$87:AN$291,AC$36,Schedule!AM$87:AM$291,AB39,Schedule!$G$87:$G$291,Schedule!$F$10,Schedule!$I$87:$I$291,"I"))+(SUMIFS(Schedule!AO$87:AO$291,Schedule!$K$87:$K$291,Concrete,Schedule!AN$87:AN$291,AC$36,Schedule!AM$87:AM$291,AB39,Schedule!$G$87:$G$291,Schedule!$F$11,Schedule!$I$87:$I$291,"")+SUMIFS(Schedule!AO$87:AO$291,Schedule!$K$87:$K$291,Concrete,Schedule!AN$87:AN$291,AC$36,Schedule!AM$87:AM$291,AB39,Schedule!$G$87:$G$291,Schedule!$F$11,Schedule!$I$87:$I$291,"I"))+(SUMIFS(Schedule!AO$87:AO$291,Schedule!$K$87:$K$291,Concrete,Schedule!AN$87:AN$291,AC$36,Schedule!AM$87:AM$291,AB39,Schedule!$G$87:$G$291,Schedule!$F$8,Schedule!$I$87:$I$291,"")+SUMIFS(Schedule!AO$87:AO$291,Schedule!$K$87:$K$291,Concrete,Schedule!AN$87:AN$291,AC$36,Schedule!AM$87:AM$291,AB39,Schedule!$G$87:$G$291,Schedule!$F$8,Schedule!$I$87:$I$291,"I"))))</f>
        <v>0</v>
      </c>
      <c r="AE39" s="282">
        <f t="shared" si="8"/>
        <v>0</v>
      </c>
      <c r="AF39" s="283">
        <f t="shared" si="9"/>
        <v>0</v>
      </c>
    </row>
    <row r="40" spans="2:36" ht="15.75" thickBot="1" x14ac:dyDescent="0.25">
      <c r="B40" s="580"/>
      <c r="C40" s="584"/>
      <c r="D40" s="303">
        <v>5</v>
      </c>
      <c r="E40" s="291"/>
      <c r="F40" s="292">
        <f>IF($C$3="",(SUMIFS(Schedule!Q$87:Q$291,Schedule!$K$87:$K$291,Concrete,Schedule!P$87:P$291,E$36,Schedule!O$87:O$291,D40,Schedule!$G$87:$G$291,Schedule!$F$9,Schedule!$I$87:$I$291,"")+SUMIFS(Schedule!Q$87:Q$291,Schedule!$K$87:$K$291,Concrete,Schedule!P$87:P$291,E$36,Schedule!O$87:O$291,D40,Schedule!$G$87:$G$291,Schedule!$F$9,Schedule!$I$87:$I$291,"I"))+(SUMIFS(Schedule!Q$87:Q$291,Schedule!$K$87:$K$291,Concrete,Schedule!P$87:P$291,E$36,Schedule!O$87:O$291,D40,Schedule!$G$87:$G$291,Schedule!$F$10,Schedule!$I$87:$I$291,"")+SUMIFS(Schedule!Q$87:Q$291,Schedule!$K$87:$K$291,Concrete,Schedule!P$87:P$291,E$36,Schedule!O$87:O$291,D40,Schedule!$G$87:$G$291,Schedule!$F$10,Schedule!$I$87:$I$291,"I"))+(SUMIFS(Schedule!Q$87:Q$291,Schedule!$K$87:$K$291,Concrete,Schedule!P$87:P$291,E$36,Schedule!O$87:O$291,D40,Schedule!$G$87:$G$291,Schedule!$F$11,Schedule!$I$87:$I$291,"")+SUMIFS(Schedule!Q$87:Q$291,Schedule!$K$87:$K$291,Concrete,Schedule!P$87:P$291,E$36,Schedule!O$87:O$291,D40,Schedule!$G$87:$G$291,Schedule!$F$11,Schedule!$I$87:$I$291,"I")),IF($C$3='Sum Res'!$S$5,(SUMIFS(Schedule!Q$87:Q$291,Schedule!$K$87:$K$291,Concrete,Schedule!P$87:P$291,E$36,Schedule!O$87:O$291,D40,Schedule!$G$87:$G$291,Schedule!$F$9,Schedule!$I$87:$I$291,"")+SUMIFS(Schedule!Q$87:Q$291,Schedule!$K$87:$K$291,Concrete,Schedule!P$87:P$291,E$36,Schedule!O$87:O$291,D40,Schedule!$G$87:$G$291,Schedule!$F$9,Schedule!$I$87:$I$291,"I"))+(SUMIFS(Schedule!Q$87:Q$291,Schedule!$K$87:$K$291,Concrete,Schedule!P$87:P$291,E$36,Schedule!O$87:O$291,D40,Schedule!$G$87:$G$291,Schedule!$F$10,Schedule!$I$87:$I$291,"")+SUMIFS(Schedule!Q$87:Q$291,Schedule!$K$87:$K$291,Concrete,Schedule!P$87:P$291,E$36,Schedule!O$87:O$291,D40,Schedule!$G$87:$G$291,Schedule!$F$10,Schedule!$I$87:$I$291,"I"))+(SUMIFS(Schedule!Q$87:Q$291,Schedule!$K$87:$K$291,Concrete,Schedule!P$87:P$291,E$36,Schedule!O$87:O$291,D40,Schedule!$G$87:$G$291,Schedule!$F$11,Schedule!$I$87:$I$291,"")+SUMIFS(Schedule!Q$87:Q$291,Schedule!$K$87:$K$291,Concrete,Schedule!P$87:P$291,E$36,Schedule!O$87:O$291,D40,Schedule!$G$87:$G$291,Schedule!$F$11,Schedule!$I$87:$I$291,"I")),(SUMIFS(Schedule!Q$87:Q$291,Schedule!$K$87:$K$291,Concrete,Schedule!P$87:P$291,E$36,Schedule!O$87:O$291,D40,Schedule!$G$87:$G$291,Schedule!$F$9,Schedule!$I$87:$I$291,"")+SUMIFS(Schedule!Q$87:Q$291,Schedule!$K$87:$K$291,Concrete,Schedule!P$87:P$291,E$36,Schedule!O$87:O$291,D40,Schedule!$G$87:$G$291,Schedule!$F$9,Schedule!$I$87:$I$291,"I"))+(SUMIFS(Schedule!Q$87:Q$291,Schedule!$K$87:$K$291,Concrete,Schedule!P$87:P$291,E$36,Schedule!O$87:O$291,D40,Schedule!$G$87:$G$291,Schedule!$F$10,Schedule!$I$87:$I$291,"")+SUMIFS(Schedule!Q$87:Q$291,Schedule!$K$87:$K$291,Concrete,Schedule!P$87:P$291,E$36,Schedule!O$87:O$291,D40,Schedule!$G$87:$G$291,Schedule!$F$10,Schedule!$I$87:$I$291,"I"))+(SUMIFS(Schedule!Q$87:Q$291,Schedule!$K$87:$K$291,Concrete,Schedule!P$87:P$291,E$36,Schedule!O$87:O$291,D40,Schedule!$G$87:$G$291,Schedule!$F$11,Schedule!$I$87:$I$291,"")+SUMIFS(Schedule!Q$87:Q$291,Schedule!$K$87:$K$291,Concrete,Schedule!P$87:P$291,E$36,Schedule!O$87:O$291,D40,Schedule!$G$87:$G$291,Schedule!$F$11,Schedule!$I$87:$I$291,"I"))+(SUMIFS(Schedule!Q$87:Q$291,Schedule!$K$87:$K$291,Concrete,Schedule!P$87:P$291,E$36,Schedule!O$87:O$291,D40,Schedule!$G$87:$G$291,Schedule!$F$8,Schedule!$I$87:$I$291,"")+SUMIFS(Schedule!Q$87:Q$291,Schedule!$K$87:$K$291,Concrete,Schedule!P$87:P$291,E$36,Schedule!O$87:O$291,D40,Schedule!$G$87:$G$291,Schedule!$F$8,Schedule!$I$87:$I$291,"I"))))</f>
        <v>0</v>
      </c>
      <c r="G40" s="303">
        <v>5</v>
      </c>
      <c r="H40" s="291"/>
      <c r="I40" s="292">
        <f>IF($C$3="",(SUMIFS(Schedule!T$87:T$291,Schedule!$K$87:$K$291,Concrete,Schedule!S$87:S$291,H$36,Schedule!R$87:R$291,G40,Schedule!$G$87:$G$291,Schedule!$F$9,Schedule!$I$87:$I$291,"")+SUMIFS(Schedule!T$87:T$291,Schedule!$K$87:$K$291,Concrete,Schedule!S$87:S$291,H$36,Schedule!R$87:R$291,G40,Schedule!$G$87:$G$291,Schedule!$F$9,Schedule!$I$87:$I$291,"I"))+(SUMIFS(Schedule!T$87:T$291,Schedule!$K$87:$K$291,Concrete,Schedule!S$87:S$291,H$36,Schedule!R$87:R$291,G40,Schedule!$G$87:$G$291,Schedule!$F$10,Schedule!$I$87:$I$291,"")+SUMIFS(Schedule!T$87:T$291,Schedule!$K$87:$K$291,Concrete,Schedule!S$87:S$291,H$36,Schedule!R$87:R$291,G40,Schedule!$G$87:$G$291,Schedule!$F$10,Schedule!$I$87:$I$291,"I"))+(SUMIFS(Schedule!T$87:T$291,Schedule!$K$87:$K$291,Concrete,Schedule!S$87:S$291,H$36,Schedule!R$87:R$291,G40,Schedule!$G$87:$G$291,Schedule!$F$11,Schedule!$I$87:$I$291,"")+SUMIFS(Schedule!T$87:T$291,Schedule!$K$87:$K$291,Concrete,Schedule!S$87:S$291,H$36,Schedule!R$87:R$291,G40,Schedule!$G$87:$G$291,Schedule!$F$11,Schedule!$I$87:$I$291,"I")),IF($C$3='Sum Res'!$S$5,(SUMIFS(Schedule!T$87:T$291,Schedule!$K$87:$K$291,Concrete,Schedule!S$87:S$291,H$36,Schedule!R$87:R$291,G40,Schedule!$G$87:$G$291,Schedule!$F$9,Schedule!$I$87:$I$291,"")+SUMIFS(Schedule!T$87:T$291,Schedule!$K$87:$K$291,Concrete,Schedule!S$87:S$291,H$36,Schedule!R$87:R$291,G40,Schedule!$G$87:$G$291,Schedule!$F$9,Schedule!$I$87:$I$291,"I"))+(SUMIFS(Schedule!T$87:T$291,Schedule!$K$87:$K$291,Concrete,Schedule!S$87:S$291,H$36,Schedule!R$87:R$291,G40,Schedule!$G$87:$G$291,Schedule!$F$10,Schedule!$I$87:$I$291,"")+SUMIFS(Schedule!T$87:T$291,Schedule!$K$87:$K$291,Concrete,Schedule!S$87:S$291,H$36,Schedule!R$87:R$291,G40,Schedule!$G$87:$G$291,Schedule!$F$10,Schedule!$I$87:$I$291,"I"))+(SUMIFS(Schedule!T$87:T$291,Schedule!$K$87:$K$291,Concrete,Schedule!S$87:S$291,H$36,Schedule!R$87:R$291,G40,Schedule!$G$87:$G$291,Schedule!$F$11,Schedule!$I$87:$I$291,"")+SUMIFS(Schedule!T$87:T$291,Schedule!$K$87:$K$291,Concrete,Schedule!S$87:S$291,H$36,Schedule!R$87:R$291,G40,Schedule!$G$87:$G$291,Schedule!$F$11,Schedule!$I$87:$I$291,"I")),(SUMIFS(Schedule!T$87:T$291,Schedule!$K$87:$K$291,Concrete,Schedule!S$87:S$291,H$36,Schedule!R$87:R$291,G40,Schedule!$G$87:$G$291,Schedule!$F$9,Schedule!$I$87:$I$291,"")+SUMIFS(Schedule!T$87:T$291,Schedule!$K$87:$K$291,Concrete,Schedule!S$87:S$291,H$36,Schedule!R$87:R$291,G40,Schedule!$G$87:$G$291,Schedule!$F$9,Schedule!$I$87:$I$291,"I"))+(SUMIFS(Schedule!T$87:T$291,Schedule!$K$87:$K$291,Concrete,Schedule!S$87:S$291,H$36,Schedule!R$87:R$291,G40,Schedule!$G$87:$G$291,Schedule!$F$10,Schedule!$I$87:$I$291,"")+SUMIFS(Schedule!T$87:T$291,Schedule!$K$87:$K$291,Concrete,Schedule!S$87:S$291,H$36,Schedule!R$87:R$291,G40,Schedule!$G$87:$G$291,Schedule!$F$10,Schedule!$I$87:$I$291,"I"))+(SUMIFS(Schedule!T$87:T$291,Schedule!$K$87:$K$291,Concrete,Schedule!S$87:S$291,H$36,Schedule!R$87:R$291,G40,Schedule!$G$87:$G$291,Schedule!$F$11,Schedule!$I$87:$I$291,"")+SUMIFS(Schedule!T$87:T$291,Schedule!$K$87:$K$291,Concrete,Schedule!S$87:S$291,H$36,Schedule!R$87:R$291,G40,Schedule!$G$87:$G$291,Schedule!$F$11,Schedule!$I$87:$I$291,"I"))+(SUMIFS(Schedule!T$87:T$291,Schedule!$K$87:$K$291,Concrete,Schedule!S$87:S$291,H$36,Schedule!R$87:R$291,G40,Schedule!$G$87:$G$291,Schedule!$F$8,Schedule!$I$87:$I$291,"")+SUMIFS(Schedule!T$87:T$291,Schedule!$K$87:$K$291,Concrete,Schedule!S$87:S$291,H$36,Schedule!R$87:R$291,G40,Schedule!$G$87:$G$291,Schedule!$F$8,Schedule!$I$87:$I$291,"I"))))</f>
        <v>0</v>
      </c>
      <c r="J40" s="303">
        <v>5</v>
      </c>
      <c r="K40" s="291"/>
      <c r="L40" s="292">
        <f>IF($C$3="",(SUMIFS(Schedule!W$87:W$291,Schedule!$K$87:$K$291,Concrete,Schedule!V$87:V$291,K$36,Schedule!U$87:U$291,J40,Schedule!$G$87:$G$291,Schedule!$F$9,Schedule!$I$87:$I$291,"")+SUMIFS(Schedule!W$87:W$291,Schedule!$K$87:$K$291,Concrete,Schedule!V$87:V$291,K$36,Schedule!U$87:U$291,J40,Schedule!$G$87:$G$291,Schedule!$F$9,Schedule!$I$87:$I$291,"I"))+(SUMIFS(Schedule!W$87:W$291,Schedule!$K$87:$K$291,Concrete,Schedule!V$87:V$291,K$36,Schedule!U$87:U$291,J40,Schedule!$G$87:$G$291,Schedule!$F$10,Schedule!$I$87:$I$291,"")+SUMIFS(Schedule!W$87:W$291,Schedule!$K$87:$K$291,Concrete,Schedule!V$87:V$291,K$36,Schedule!U$87:U$291,J40,Schedule!$G$87:$G$291,Schedule!$F$10,Schedule!$I$87:$I$291,"I"))+(SUMIFS(Schedule!W$87:W$291,Schedule!$K$87:$K$291,Concrete,Schedule!V$87:V$291,K$36,Schedule!U$87:U$291,J40,Schedule!$G$87:$G$291,Schedule!$F$11,Schedule!$I$87:$I$291,"")+SUMIFS(Schedule!W$87:W$291,Schedule!$K$87:$K$291,Concrete,Schedule!V$87:V$291,K$36,Schedule!U$87:U$291,J40,Schedule!$G$87:$G$291,Schedule!$F$11,Schedule!$I$87:$I$291,"I")),IF($C$3='Sum Res'!$S$5,(SUMIFS(Schedule!W$87:W$291,Schedule!$K$87:$K$291,Concrete,Schedule!V$87:V$291,K$36,Schedule!U$87:U$291,J40,Schedule!$G$87:$G$291,Schedule!$F$9,Schedule!$I$87:$I$291,"")+SUMIFS(Schedule!W$87:W$291,Schedule!$K$87:$K$291,Concrete,Schedule!V$87:V$291,K$36,Schedule!U$87:U$291,J40,Schedule!$G$87:$G$291,Schedule!$F$9,Schedule!$I$87:$I$291,"I"))+(SUMIFS(Schedule!W$87:W$291,Schedule!$K$87:$K$291,Concrete,Schedule!V$87:V$291,K$36,Schedule!U$87:U$291,J40,Schedule!$G$87:$G$291,Schedule!$F$10,Schedule!$I$87:$I$291,"")+SUMIFS(Schedule!W$87:W$291,Schedule!$K$87:$K$291,Concrete,Schedule!V$87:V$291,K$36,Schedule!U$87:U$291,J40,Schedule!$G$87:$G$291,Schedule!$F$10,Schedule!$I$87:$I$291,"I"))+(SUMIFS(Schedule!W$87:W$291,Schedule!$K$87:$K$291,Concrete,Schedule!V$87:V$291,K$36,Schedule!U$87:U$291,J40,Schedule!$G$87:$G$291,Schedule!$F$11,Schedule!$I$87:$I$291,"")+SUMIFS(Schedule!W$87:W$291,Schedule!$K$87:$K$291,Concrete,Schedule!V$87:V$291,K$36,Schedule!U$87:U$291,J40,Schedule!$G$87:$G$291,Schedule!$F$11,Schedule!$I$87:$I$291,"I")),(SUMIFS(Schedule!W$87:W$291,Schedule!$K$87:$K$291,Concrete,Schedule!V$87:V$291,K$36,Schedule!U$87:U$291,J40,Schedule!$G$87:$G$291,Schedule!$F$9,Schedule!$I$87:$I$291,"")+SUMIFS(Schedule!W$87:W$291,Schedule!$K$87:$K$291,Concrete,Schedule!V$87:V$291,K$36,Schedule!U$87:U$291,J40,Schedule!$G$87:$G$291,Schedule!$F$9,Schedule!$I$87:$I$291,"I"))+(SUMIFS(Schedule!W$87:W$291,Schedule!$K$87:$K$291,Concrete,Schedule!V$87:V$291,K$36,Schedule!U$87:U$291,J40,Schedule!$G$87:$G$291,Schedule!$F$10,Schedule!$I$87:$I$291,"")+SUMIFS(Schedule!W$87:W$291,Schedule!$K$87:$K$291,Concrete,Schedule!V$87:V$291,K$36,Schedule!U$87:U$291,J40,Schedule!$G$87:$G$291,Schedule!$F$10,Schedule!$I$87:$I$291,"I"))+(SUMIFS(Schedule!W$87:W$291,Schedule!$K$87:$K$291,Concrete,Schedule!V$87:V$291,K$36,Schedule!U$87:U$291,J40,Schedule!$G$87:$G$291,Schedule!$F$11,Schedule!$I$87:$I$291,"")+SUMIFS(Schedule!W$87:W$291,Schedule!$K$87:$K$291,Concrete,Schedule!V$87:V$291,K$36,Schedule!U$87:U$291,J40,Schedule!$G$87:$G$291,Schedule!$F$11,Schedule!$I$87:$I$291,"I"))+(SUMIFS(Schedule!W$87:W$291,Schedule!$K$87:$K$291,Concrete,Schedule!V$87:V$291,K$36,Schedule!U$87:U$291,J40,Schedule!$G$87:$G$291,Schedule!$F$8,Schedule!$I$87:$I$291,"")+SUMIFS(Schedule!W$87:W$291,Schedule!$K$87:$K$291,Concrete,Schedule!V$87:V$291,K$36,Schedule!U$87:U$291,J40,Schedule!$G$87:$G$291,Schedule!$F$8,Schedule!$I$87:$I$291,"I"))))</f>
        <v>0</v>
      </c>
      <c r="M40" s="303">
        <v>5</v>
      </c>
      <c r="N40" s="291"/>
      <c r="O40" s="292">
        <f>IF($C$3="",(SUMIFS(Schedule!Z$87:Z$291,Schedule!$K$87:$K$291,Concrete,Schedule!Y$87:Y$291,N$36,Schedule!X$87:X$291,M40,Schedule!$G$87:$G$291,Schedule!$F$9,Schedule!$I$87:$I$291,"")+SUMIFS(Schedule!Z$87:Z$291,Schedule!$K$87:$K$291,Concrete,Schedule!Y$87:Y$291,N$36,Schedule!X$87:X$291,M40,Schedule!$G$87:$G$291,Schedule!$F$9,Schedule!$I$87:$I$291,"I"))+(SUMIFS(Schedule!Z$87:Z$291,Schedule!$K$87:$K$291,Concrete,Schedule!Y$87:Y$291,N$36,Schedule!X$87:X$291,M40,Schedule!$G$87:$G$291,Schedule!$F$10,Schedule!$I$87:$I$291,"")+SUMIFS(Schedule!Z$87:Z$291,Schedule!$K$87:$K$291,Concrete,Schedule!Y$87:Y$291,N$36,Schedule!X$87:X$291,M40,Schedule!$G$87:$G$291,Schedule!$F$10,Schedule!$I$87:$I$291,"I"))+(SUMIFS(Schedule!Z$87:Z$291,Schedule!$K$87:$K$291,Concrete,Schedule!Y$87:Y$291,N$36,Schedule!X$87:X$291,M40,Schedule!$G$87:$G$291,Schedule!$F$11,Schedule!$I$87:$I$291,"")+SUMIFS(Schedule!Z$87:Z$291,Schedule!$K$87:$K$291,Concrete,Schedule!Y$87:Y$291,N$36,Schedule!X$87:X$291,M40,Schedule!$G$87:$G$291,Schedule!$F$11,Schedule!$I$87:$I$291,"I")),IF($C$3='Sum Res'!$S$5,(SUMIFS(Schedule!Z$87:Z$291,Schedule!$K$87:$K$291,Concrete,Schedule!Y$87:Y$291,N$36,Schedule!X$87:X$291,M40,Schedule!$G$87:$G$291,Schedule!$F$9,Schedule!$I$87:$I$291,"")+SUMIFS(Schedule!Z$87:Z$291,Schedule!$K$87:$K$291,Concrete,Schedule!Y$87:Y$291,N$36,Schedule!X$87:X$291,M40,Schedule!$G$87:$G$291,Schedule!$F$9,Schedule!$I$87:$I$291,"I"))+(SUMIFS(Schedule!Z$87:Z$291,Schedule!$K$87:$K$291,Concrete,Schedule!Y$87:Y$291,N$36,Schedule!X$87:X$291,M40,Schedule!$G$87:$G$291,Schedule!$F$10,Schedule!$I$87:$I$291,"")+SUMIFS(Schedule!Z$87:Z$291,Schedule!$K$87:$K$291,Concrete,Schedule!Y$87:Y$291,N$36,Schedule!X$87:X$291,M40,Schedule!$G$87:$G$291,Schedule!$F$10,Schedule!$I$87:$I$291,"I"))+(SUMIFS(Schedule!Z$87:Z$291,Schedule!$K$87:$K$291,Concrete,Schedule!Y$87:Y$291,N$36,Schedule!X$87:X$291,M40,Schedule!$G$87:$G$291,Schedule!$F$11,Schedule!$I$87:$I$291,"")+SUMIFS(Schedule!Z$87:Z$291,Schedule!$K$87:$K$291,Concrete,Schedule!Y$87:Y$291,N$36,Schedule!X$87:X$291,M40,Schedule!$G$87:$G$291,Schedule!$F$11,Schedule!$I$87:$I$291,"I")),(SUMIFS(Schedule!Z$87:Z$291,Schedule!$K$87:$K$291,Concrete,Schedule!Y$87:Y$291,N$36,Schedule!X$87:X$291,M40,Schedule!$G$87:$G$291,Schedule!$F$9,Schedule!$I$87:$I$291,"")+SUMIFS(Schedule!Z$87:Z$291,Schedule!$K$87:$K$291,Concrete,Schedule!Y$87:Y$291,N$36,Schedule!X$87:X$291,M40,Schedule!$G$87:$G$291,Schedule!$F$9,Schedule!$I$87:$I$291,"I"))+(SUMIFS(Schedule!Z$87:Z$291,Schedule!$K$87:$K$291,Concrete,Schedule!Y$87:Y$291,N$36,Schedule!X$87:X$291,M40,Schedule!$G$87:$G$291,Schedule!$F$10,Schedule!$I$87:$I$291,"")+SUMIFS(Schedule!Z$87:Z$291,Schedule!$K$87:$K$291,Concrete,Schedule!Y$87:Y$291,N$36,Schedule!X$87:X$291,M40,Schedule!$G$87:$G$291,Schedule!$F$10,Schedule!$I$87:$I$291,"I"))+(SUMIFS(Schedule!Z$87:Z$291,Schedule!$K$87:$K$291,Concrete,Schedule!Y$87:Y$291,N$36,Schedule!X$87:X$291,M40,Schedule!$G$87:$G$291,Schedule!$F$11,Schedule!$I$87:$I$291,"")+SUMIFS(Schedule!Z$87:Z$291,Schedule!$K$87:$K$291,Concrete,Schedule!Y$87:Y$291,N$36,Schedule!X$87:X$291,M40,Schedule!$G$87:$G$291,Schedule!$F$11,Schedule!$I$87:$I$291,"I"))+(SUMIFS(Schedule!Z$87:Z$291,Schedule!$K$87:$K$291,Concrete,Schedule!Y$87:Y$291,N$36,Schedule!X$87:X$291,M40,Schedule!$G$87:$G$291,Schedule!$F$8,Schedule!$I$87:$I$291,"")+SUMIFS(Schedule!Z$87:Z$291,Schedule!$K$87:$K$291,Concrete,Schedule!Y$87:Y$291,N$36,Schedule!X$87:X$291,M40,Schedule!$G$87:$G$291,Schedule!$F$8,Schedule!$I$87:$I$291,"I"))))</f>
        <v>0</v>
      </c>
      <c r="P40" s="303">
        <v>5</v>
      </c>
      <c r="Q40" s="291"/>
      <c r="R40" s="292">
        <f>IF($C$3="",(SUMIFS(Schedule!AC$87:AC$291,Schedule!$K$87:$K$291,Concrete,Schedule!AB$87:AB$291,Q$36,Schedule!AA$87:AA$291,P40,Schedule!$G$87:$G$291,Schedule!$F$9,Schedule!$I$87:$I$291,"")+SUMIFS(Schedule!AC$87:AC$291,Schedule!$K$87:$K$291,Concrete,Schedule!AB$87:AB$291,Q$36,Schedule!AA$87:AA$291,P40,Schedule!$G$87:$G$291,Schedule!$F$9,Schedule!$I$87:$I$291,"I"))+(SUMIFS(Schedule!AC$87:AC$291,Schedule!$K$87:$K$291,Concrete,Schedule!AB$87:AB$291,Q$36,Schedule!AA$87:AA$291,P40,Schedule!$G$87:$G$291,Schedule!$F$10,Schedule!$I$87:$I$291,"")+SUMIFS(Schedule!AC$87:AC$291,Schedule!$K$87:$K$291,Concrete,Schedule!AB$87:AB$291,Q$36,Schedule!AA$87:AA$291,P40,Schedule!$G$87:$G$291,Schedule!$F$10,Schedule!$I$87:$I$291,"I"))+(SUMIFS(Schedule!AC$87:AC$291,Schedule!$K$87:$K$291,Concrete,Schedule!AB$87:AB$291,Q$36,Schedule!AA$87:AA$291,P40,Schedule!$G$87:$G$291,Schedule!$F$11,Schedule!$I$87:$I$291,"")+SUMIFS(Schedule!AC$87:AC$291,Schedule!$K$87:$K$291,Concrete,Schedule!AB$87:AB$291,Q$36,Schedule!AA$87:AA$291,P40,Schedule!$G$87:$G$291,Schedule!$F$11,Schedule!$I$87:$I$291,"I")),IF($C$3='Sum Res'!$S$5,(SUMIFS(Schedule!AC$87:AC$291,Schedule!$K$87:$K$291,Concrete,Schedule!AB$87:AB$291,Q$36,Schedule!AA$87:AA$291,P40,Schedule!$G$87:$G$291,Schedule!$F$9,Schedule!$I$87:$I$291,"")+SUMIFS(Schedule!AC$87:AC$291,Schedule!$K$87:$K$291,Concrete,Schedule!AB$87:AB$291,Q$36,Schedule!AA$87:AA$291,P40,Schedule!$G$87:$G$291,Schedule!$F$9,Schedule!$I$87:$I$291,"I"))+(SUMIFS(Schedule!AC$87:AC$291,Schedule!$K$87:$K$291,Concrete,Schedule!AB$87:AB$291,Q$36,Schedule!AA$87:AA$291,P40,Schedule!$G$87:$G$291,Schedule!$F$10,Schedule!$I$87:$I$291,"")+SUMIFS(Schedule!AC$87:AC$291,Schedule!$K$87:$K$291,Concrete,Schedule!AB$87:AB$291,Q$36,Schedule!AA$87:AA$291,P40,Schedule!$G$87:$G$291,Schedule!$F$10,Schedule!$I$87:$I$291,"I"))+(SUMIFS(Schedule!AC$87:AC$291,Schedule!$K$87:$K$291,Concrete,Schedule!AB$87:AB$291,Q$36,Schedule!AA$87:AA$291,P40,Schedule!$G$87:$G$291,Schedule!$F$11,Schedule!$I$87:$I$291,"")+SUMIFS(Schedule!AC$87:AC$291,Schedule!$K$87:$K$291,Concrete,Schedule!AB$87:AB$291,Q$36,Schedule!AA$87:AA$291,P40,Schedule!$G$87:$G$291,Schedule!$F$11,Schedule!$I$87:$I$291,"I")),(SUMIFS(Schedule!AC$87:AC$291,Schedule!$K$87:$K$291,Concrete,Schedule!AB$87:AB$291,Q$36,Schedule!AA$87:AA$291,P40,Schedule!$G$87:$G$291,Schedule!$F$9,Schedule!$I$87:$I$291,"")+SUMIFS(Schedule!AC$87:AC$291,Schedule!$K$87:$K$291,Concrete,Schedule!AB$87:AB$291,Q$36,Schedule!AA$87:AA$291,P40,Schedule!$G$87:$G$291,Schedule!$F$9,Schedule!$I$87:$I$291,"I"))+(SUMIFS(Schedule!AC$87:AC$291,Schedule!$K$87:$K$291,Concrete,Schedule!AB$87:AB$291,Q$36,Schedule!AA$87:AA$291,P40,Schedule!$G$87:$G$291,Schedule!$F$10,Schedule!$I$87:$I$291,"")+SUMIFS(Schedule!AC$87:AC$291,Schedule!$K$87:$K$291,Concrete,Schedule!AB$87:AB$291,Q$36,Schedule!AA$87:AA$291,P40,Schedule!$G$87:$G$291,Schedule!$F$10,Schedule!$I$87:$I$291,"I"))+(SUMIFS(Schedule!AC$87:AC$291,Schedule!$K$87:$K$291,Concrete,Schedule!AB$87:AB$291,Q$36,Schedule!AA$87:AA$291,P40,Schedule!$G$87:$G$291,Schedule!$F$11,Schedule!$I$87:$I$291,"")+SUMIFS(Schedule!AC$87:AC$291,Schedule!$K$87:$K$291,Concrete,Schedule!AB$87:AB$291,Q$36,Schedule!AA$87:AA$291,P40,Schedule!$G$87:$G$291,Schedule!$F$11,Schedule!$I$87:$I$291,"I"))+(SUMIFS(Schedule!AC$87:AC$291,Schedule!$K$87:$K$291,Concrete,Schedule!AB$87:AB$291,Q$36,Schedule!AA$87:AA$291,P40,Schedule!$G$87:$G$291,Schedule!$F$8,Schedule!$I$87:$I$291,"")+SUMIFS(Schedule!AC$87:AC$291,Schedule!$K$87:$K$291,Concrete,Schedule!AB$87:AB$291,Q$36,Schedule!AA$87:AA$291,P40,Schedule!$G$87:$G$291,Schedule!$F$8,Schedule!$I$87:$I$291,"I"))))</f>
        <v>0</v>
      </c>
      <c r="S40" s="303">
        <v>5</v>
      </c>
      <c r="T40" s="291"/>
      <c r="U40" s="292">
        <f>IF($C$3="",(SUMIFS(Schedule!AF$87:AF$291,Schedule!$K$87:$K$291,Concrete,Schedule!AE$87:AE$291,T$36,Schedule!AD$87:AD$291,S40,Schedule!$G$87:$G$291,Schedule!$F$9,Schedule!$I$87:$I$291,"")+SUMIFS(Schedule!AF$87:AF$291,Schedule!$K$87:$K$291,Concrete,Schedule!AE$87:AE$291,T$36,Schedule!AD$87:AD$291,S40,Schedule!$G$87:$G$291,Schedule!$F$9,Schedule!$I$87:$I$291,"I"))+(SUMIFS(Schedule!AF$87:AF$291,Schedule!$K$87:$K$291,Concrete,Schedule!AE$87:AE$291,T$36,Schedule!AD$87:AD$291,S40,Schedule!$G$87:$G$291,Schedule!$F$10,Schedule!$I$87:$I$291,"")+SUMIFS(Schedule!AF$87:AF$291,Schedule!$K$87:$K$291,Concrete,Schedule!AE$87:AE$291,T$36,Schedule!AD$87:AD$291,S40,Schedule!$G$87:$G$291,Schedule!$F$10,Schedule!$I$87:$I$291,"I"))+(SUMIFS(Schedule!AF$87:AF$291,Schedule!$K$87:$K$291,Concrete,Schedule!AE$87:AE$291,T$36,Schedule!AD$87:AD$291,S40,Schedule!$G$87:$G$291,Schedule!$F$11,Schedule!$I$87:$I$291,"")+SUMIFS(Schedule!AF$87:AF$291,Schedule!$K$87:$K$291,Concrete,Schedule!AE$87:AE$291,T$36,Schedule!AD$87:AD$291,S40,Schedule!$G$87:$G$291,Schedule!$F$11,Schedule!$I$87:$I$291,"I")),IF($C$3='Sum Res'!$S$5,(SUMIFS(Schedule!AF$87:AF$291,Schedule!$K$87:$K$291,Concrete,Schedule!AE$87:AE$291,T$36,Schedule!AD$87:AD$291,S40,Schedule!$G$87:$G$291,Schedule!$F$9,Schedule!$I$87:$I$291,"")+SUMIFS(Schedule!AF$87:AF$291,Schedule!$K$87:$K$291,Concrete,Schedule!AE$87:AE$291,T$36,Schedule!AD$87:AD$291,S40,Schedule!$G$87:$G$291,Schedule!$F$9,Schedule!$I$87:$I$291,"I"))+(SUMIFS(Schedule!AF$87:AF$291,Schedule!$K$87:$K$291,Concrete,Schedule!AE$87:AE$291,T$36,Schedule!AD$87:AD$291,S40,Schedule!$G$87:$G$291,Schedule!$F$10,Schedule!$I$87:$I$291,"")+SUMIFS(Schedule!AF$87:AF$291,Schedule!$K$87:$K$291,Concrete,Schedule!AE$87:AE$291,T$36,Schedule!AD$87:AD$291,S40,Schedule!$G$87:$G$291,Schedule!$F$10,Schedule!$I$87:$I$291,"I"))+(SUMIFS(Schedule!AF$87:AF$291,Schedule!$K$87:$K$291,Concrete,Schedule!AE$87:AE$291,T$36,Schedule!AD$87:AD$291,S40,Schedule!$G$87:$G$291,Schedule!$F$11,Schedule!$I$87:$I$291,"")+SUMIFS(Schedule!AF$87:AF$291,Schedule!$K$87:$K$291,Concrete,Schedule!AE$87:AE$291,T$36,Schedule!AD$87:AD$291,S40,Schedule!$G$87:$G$291,Schedule!$F$11,Schedule!$I$87:$I$291,"I")),(SUMIFS(Schedule!AF$87:AF$291,Schedule!$K$87:$K$291,Concrete,Schedule!AE$87:AE$291,T$36,Schedule!AD$87:AD$291,S40,Schedule!$G$87:$G$291,Schedule!$F$9,Schedule!$I$87:$I$291,"")+SUMIFS(Schedule!AF$87:AF$291,Schedule!$K$87:$K$291,Concrete,Schedule!AE$87:AE$291,T$36,Schedule!AD$87:AD$291,S40,Schedule!$G$87:$G$291,Schedule!$F$9,Schedule!$I$87:$I$291,"I"))+(SUMIFS(Schedule!AF$87:AF$291,Schedule!$K$87:$K$291,Concrete,Schedule!AE$87:AE$291,T$36,Schedule!AD$87:AD$291,S40,Schedule!$G$87:$G$291,Schedule!$F$10,Schedule!$I$87:$I$291,"")+SUMIFS(Schedule!AF$87:AF$291,Schedule!$K$87:$K$291,Concrete,Schedule!AE$87:AE$291,T$36,Schedule!AD$87:AD$291,S40,Schedule!$G$87:$G$291,Schedule!$F$10,Schedule!$I$87:$I$291,"I"))+(SUMIFS(Schedule!AF$87:AF$291,Schedule!$K$87:$K$291,Concrete,Schedule!AE$87:AE$291,T$36,Schedule!AD$87:AD$291,S40,Schedule!$G$87:$G$291,Schedule!$F$11,Schedule!$I$87:$I$291,"")+SUMIFS(Schedule!AF$87:AF$291,Schedule!$K$87:$K$291,Concrete,Schedule!AE$87:AE$291,T$36,Schedule!AD$87:AD$291,S40,Schedule!$G$87:$G$291,Schedule!$F$11,Schedule!$I$87:$I$291,"I"))+(SUMIFS(Schedule!AF$87:AF$291,Schedule!$K$87:$K$291,Concrete,Schedule!AE$87:AE$291,T$36,Schedule!AD$87:AD$291,S40,Schedule!$G$87:$G$291,Schedule!$F$8,Schedule!$I$87:$I$291,"")+SUMIFS(Schedule!AF$87:AF$291,Schedule!$K$87:$K$291,Concrete,Schedule!AE$87:AE$291,T$36,Schedule!AD$87:AD$291,S40,Schedule!$G$87:$G$291,Schedule!$F$8,Schedule!$I$87:$I$291,"I"))))</f>
        <v>0</v>
      </c>
      <c r="V40" s="303">
        <v>5</v>
      </c>
      <c r="W40" s="291"/>
      <c r="X40" s="292">
        <f>IF($C$3="",(SUMIFS(Schedule!AI$87:AI$291,Schedule!$K$87:$K$291,Concrete,Schedule!AH$87:AH$291,W$36,Schedule!AG$87:AG$291,V40,Schedule!$G$87:$G$291,Schedule!$F$9,Schedule!$I$87:$I$291,"")+SUMIFS(Schedule!AI$87:AI$291,Schedule!$K$87:$K$291,Concrete,Schedule!AH$87:AH$291,W$36,Schedule!AG$87:AG$291,V40,Schedule!$G$87:$G$291,Schedule!$F$9,Schedule!$I$87:$I$291,"I"))+(SUMIFS(Schedule!AI$87:AI$291,Schedule!$K$87:$K$291,Concrete,Schedule!AH$87:AH$291,W$36,Schedule!AG$87:AG$291,V40,Schedule!$G$87:$G$291,Schedule!$F$10,Schedule!$I$87:$I$291,"")+SUMIFS(Schedule!AI$87:AI$291,Schedule!$K$87:$K$291,Concrete,Schedule!AH$87:AH$291,W$36,Schedule!AG$87:AG$291,V40,Schedule!$G$87:$G$291,Schedule!$F$10,Schedule!$I$87:$I$291,"I"))+(SUMIFS(Schedule!AI$87:AI$291,Schedule!$K$87:$K$291,Concrete,Schedule!AH$87:AH$291,W$36,Schedule!AG$87:AG$291,V40,Schedule!$G$87:$G$291,Schedule!$F$11,Schedule!$I$87:$I$291,"")+SUMIFS(Schedule!AI$87:AI$291,Schedule!$K$87:$K$291,Concrete,Schedule!AH$87:AH$291,W$36,Schedule!AG$87:AG$291,V40,Schedule!$G$87:$G$291,Schedule!$F$11,Schedule!$I$87:$I$291,"I")),IF($C$3='Sum Res'!$S$5,(SUMIFS(Schedule!AI$87:AI$291,Schedule!$K$87:$K$291,Concrete,Schedule!AH$87:AH$291,W$36,Schedule!AG$87:AG$291,V40,Schedule!$G$87:$G$291,Schedule!$F$9,Schedule!$I$87:$I$291,"")+SUMIFS(Schedule!AI$87:AI$291,Schedule!$K$87:$K$291,Concrete,Schedule!AH$87:AH$291,W$36,Schedule!AG$87:AG$291,V40,Schedule!$G$87:$G$291,Schedule!$F$9,Schedule!$I$87:$I$291,"I"))+(SUMIFS(Schedule!AI$87:AI$291,Schedule!$K$87:$K$291,Concrete,Schedule!AH$87:AH$291,W$36,Schedule!AG$87:AG$291,V40,Schedule!$G$87:$G$291,Schedule!$F$10,Schedule!$I$87:$I$291,"")+SUMIFS(Schedule!AI$87:AI$291,Schedule!$K$87:$K$291,Concrete,Schedule!AH$87:AH$291,W$36,Schedule!AG$87:AG$291,V40,Schedule!$G$87:$G$291,Schedule!$F$10,Schedule!$I$87:$I$291,"I"))+(SUMIFS(Schedule!AI$87:AI$291,Schedule!$K$87:$K$291,Concrete,Schedule!AH$87:AH$291,W$36,Schedule!AG$87:AG$291,V40,Schedule!$G$87:$G$291,Schedule!$F$11,Schedule!$I$87:$I$291,"")+SUMIFS(Schedule!AI$87:AI$291,Schedule!$K$87:$K$291,Concrete,Schedule!AH$87:AH$291,W$36,Schedule!AG$87:AG$291,V40,Schedule!$G$87:$G$291,Schedule!$F$11,Schedule!$I$87:$I$291,"I")),(SUMIFS(Schedule!AI$87:AI$291,Schedule!$K$87:$K$291,Concrete,Schedule!AH$87:AH$291,W$36,Schedule!AG$87:AG$291,V40,Schedule!$G$87:$G$291,Schedule!$F$9,Schedule!$I$87:$I$291,"")+SUMIFS(Schedule!AI$87:AI$291,Schedule!$K$87:$K$291,Concrete,Schedule!AH$87:AH$291,W$36,Schedule!AG$87:AG$291,V40,Schedule!$G$87:$G$291,Schedule!$F$9,Schedule!$I$87:$I$291,"I"))+(SUMIFS(Schedule!AI$87:AI$291,Schedule!$K$87:$K$291,Concrete,Schedule!AH$87:AH$291,W$36,Schedule!AG$87:AG$291,V40,Schedule!$G$87:$G$291,Schedule!$F$10,Schedule!$I$87:$I$291,"")+SUMIFS(Schedule!AI$87:AI$291,Schedule!$K$87:$K$291,Concrete,Schedule!AH$87:AH$291,W$36,Schedule!AG$87:AG$291,V40,Schedule!$G$87:$G$291,Schedule!$F$10,Schedule!$I$87:$I$291,"I"))+(SUMIFS(Schedule!AI$87:AI$291,Schedule!$K$87:$K$291,Concrete,Schedule!AH$87:AH$291,W$36,Schedule!AG$87:AG$291,V40,Schedule!$G$87:$G$291,Schedule!$F$11,Schedule!$I$87:$I$291,"")+SUMIFS(Schedule!AI$87:AI$291,Schedule!$K$87:$K$291,Concrete,Schedule!AH$87:AH$291,W$36,Schedule!AG$87:AG$291,V40,Schedule!$G$87:$G$291,Schedule!$F$11,Schedule!$I$87:$I$291,"I"))+(SUMIFS(Schedule!AI$87:AI$291,Schedule!$K$87:$K$291,Concrete,Schedule!AH$87:AH$291,W$36,Schedule!AG$87:AG$291,V40,Schedule!$G$87:$G$291,Schedule!$F$8,Schedule!$I$87:$I$291,"")+SUMIFS(Schedule!AI$87:AI$291,Schedule!$K$87:$K$291,Concrete,Schedule!AH$87:AH$291,W$36,Schedule!AG$87:AG$291,V40,Schedule!$G$87:$G$291,Schedule!$F$8,Schedule!$I$87:$I$291,"I"))))</f>
        <v>0</v>
      </c>
      <c r="Y40" s="303">
        <v>5</v>
      </c>
      <c r="Z40" s="291"/>
      <c r="AA40" s="292">
        <f>IF($C$3="",(SUMIFS(Schedule!AL$87:AL$291,Schedule!$K$87:$K$291,Concrete,Schedule!AK$87:AK$291,Z$36,Schedule!AJ$87:AJ$291,Y40,Schedule!$G$87:$G$291,Schedule!$F$9,Schedule!$I$87:$I$291,"")+SUMIFS(Schedule!AL$87:AL$291,Schedule!$K$87:$K$291,Concrete,Schedule!AK$87:AK$291,Z$36,Schedule!AJ$87:AJ$291,Y40,Schedule!$G$87:$G$291,Schedule!$F$9,Schedule!$I$87:$I$291,"I"))+(SUMIFS(Schedule!AL$87:AL$291,Schedule!$K$87:$K$291,Concrete,Schedule!AK$87:AK$291,Z$36,Schedule!AJ$87:AJ$291,Y40,Schedule!$G$87:$G$291,Schedule!$F$10,Schedule!$I$87:$I$291,"")+SUMIFS(Schedule!AL$87:AL$291,Schedule!$K$87:$K$291,Concrete,Schedule!AK$87:AK$291,Z$36,Schedule!AJ$87:AJ$291,Y40,Schedule!$G$87:$G$291,Schedule!$F$10,Schedule!$I$87:$I$291,"I"))+(SUMIFS(Schedule!AL$87:AL$291,Schedule!$K$87:$K$291,Concrete,Schedule!AK$87:AK$291,Z$36,Schedule!AJ$87:AJ$291,Y40,Schedule!$G$87:$G$291,Schedule!$F$11,Schedule!$I$87:$I$291,"")+SUMIFS(Schedule!AL$87:AL$291,Schedule!$K$87:$K$291,Concrete,Schedule!AK$87:AK$291,Z$36,Schedule!AJ$87:AJ$291,Y40,Schedule!$G$87:$G$291,Schedule!$F$11,Schedule!$I$87:$I$291,"I")),IF($C$3='Sum Res'!$S$5,(SUMIFS(Schedule!AL$87:AL$291,Schedule!$K$87:$K$291,Concrete,Schedule!AK$87:AK$291,Z$36,Schedule!AJ$87:AJ$291,Y40,Schedule!$G$87:$G$291,Schedule!$F$9,Schedule!$I$87:$I$291,"")+SUMIFS(Schedule!AL$87:AL$291,Schedule!$K$87:$K$291,Concrete,Schedule!AK$87:AK$291,Z$36,Schedule!AJ$87:AJ$291,Y40,Schedule!$G$87:$G$291,Schedule!$F$9,Schedule!$I$87:$I$291,"I"))+(SUMIFS(Schedule!AL$87:AL$291,Schedule!$K$87:$K$291,Concrete,Schedule!AK$87:AK$291,Z$36,Schedule!AJ$87:AJ$291,Y40,Schedule!$G$87:$G$291,Schedule!$F$10,Schedule!$I$87:$I$291,"")+SUMIFS(Schedule!AL$87:AL$291,Schedule!$K$87:$K$291,Concrete,Schedule!AK$87:AK$291,Z$36,Schedule!AJ$87:AJ$291,Y40,Schedule!$G$87:$G$291,Schedule!$F$10,Schedule!$I$87:$I$291,"I"))+(SUMIFS(Schedule!AL$87:AL$291,Schedule!$K$87:$K$291,Concrete,Schedule!AK$87:AK$291,Z$36,Schedule!AJ$87:AJ$291,Y40,Schedule!$G$87:$G$291,Schedule!$F$11,Schedule!$I$87:$I$291,"")+SUMIFS(Schedule!AL$87:AL$291,Schedule!$K$87:$K$291,Concrete,Schedule!AK$87:AK$291,Z$36,Schedule!AJ$87:AJ$291,Y40,Schedule!$G$87:$G$291,Schedule!$F$11,Schedule!$I$87:$I$291,"I")),(SUMIFS(Schedule!AL$87:AL$291,Schedule!$K$87:$K$291,Concrete,Schedule!AK$87:AK$291,Z$36,Schedule!AJ$87:AJ$291,Y40,Schedule!$G$87:$G$291,Schedule!$F$9,Schedule!$I$87:$I$291,"")+SUMIFS(Schedule!AL$87:AL$291,Schedule!$K$87:$K$291,Concrete,Schedule!AK$87:AK$291,Z$36,Schedule!AJ$87:AJ$291,Y40,Schedule!$G$87:$G$291,Schedule!$F$9,Schedule!$I$87:$I$291,"I"))+(SUMIFS(Schedule!AL$87:AL$291,Schedule!$K$87:$K$291,Concrete,Schedule!AK$87:AK$291,Z$36,Schedule!AJ$87:AJ$291,Y40,Schedule!$G$87:$G$291,Schedule!$F$10,Schedule!$I$87:$I$291,"")+SUMIFS(Schedule!AL$87:AL$291,Schedule!$K$87:$K$291,Concrete,Schedule!AK$87:AK$291,Z$36,Schedule!AJ$87:AJ$291,Y40,Schedule!$G$87:$G$291,Schedule!$F$10,Schedule!$I$87:$I$291,"I"))+(SUMIFS(Schedule!AL$87:AL$291,Schedule!$K$87:$K$291,Concrete,Schedule!AK$87:AK$291,Z$36,Schedule!AJ$87:AJ$291,Y40,Schedule!$G$87:$G$291,Schedule!$F$11,Schedule!$I$87:$I$291,"")+SUMIFS(Schedule!AL$87:AL$291,Schedule!$K$87:$K$291,Concrete,Schedule!AK$87:AK$291,Z$36,Schedule!AJ$87:AJ$291,Y40,Schedule!$G$87:$G$291,Schedule!$F$11,Schedule!$I$87:$I$291,"I"))+(SUMIFS(Schedule!AL$87:AL$291,Schedule!$K$87:$K$291,Concrete,Schedule!AK$87:AK$291,Z$36,Schedule!AJ$87:AJ$291,Y40,Schedule!$G$87:$G$291,Schedule!$F$8,Schedule!$I$87:$I$291,"")+SUMIFS(Schedule!AL$87:AL$291,Schedule!$K$87:$K$291,Concrete,Schedule!AK$87:AK$291,Z$36,Schedule!AJ$87:AJ$291,Y40,Schedule!$G$87:$G$291,Schedule!$F$8,Schedule!$I$87:$I$291,"I"))))</f>
        <v>0</v>
      </c>
      <c r="AB40" s="303">
        <v>5</v>
      </c>
      <c r="AC40" s="291"/>
      <c r="AD40" s="292">
        <f>IF($C$3="",(SUMIFS(Schedule!AO$87:AO$291,Schedule!$K$87:$K$291,Concrete,Schedule!AN$87:AN$291,AC$36,Schedule!AM$87:AM$291,AB40,Schedule!$G$87:$G$291,Schedule!$F$9,Schedule!$I$87:$I$291,"")+SUMIFS(Schedule!AO$87:AO$291,Schedule!$K$87:$K$291,Concrete,Schedule!AN$87:AN$291,AC$36,Schedule!AM$87:AM$291,AB40,Schedule!$G$87:$G$291,Schedule!$F$9,Schedule!$I$87:$I$291,"I"))+(SUMIFS(Schedule!AO$87:AO$291,Schedule!$K$87:$K$291,Concrete,Schedule!AN$87:AN$291,AC$36,Schedule!AM$87:AM$291,AB40,Schedule!$G$87:$G$291,Schedule!$F$10,Schedule!$I$87:$I$291,"")+SUMIFS(Schedule!AO$87:AO$291,Schedule!$K$87:$K$291,Concrete,Schedule!AN$87:AN$291,AC$36,Schedule!AM$87:AM$291,AB40,Schedule!$G$87:$G$291,Schedule!$F$10,Schedule!$I$87:$I$291,"I"))+(SUMIFS(Schedule!AO$87:AO$291,Schedule!$K$87:$K$291,Concrete,Schedule!AN$87:AN$291,AC$36,Schedule!AM$87:AM$291,AB40,Schedule!$G$87:$G$291,Schedule!$F$11,Schedule!$I$87:$I$291,"")+SUMIFS(Schedule!AO$87:AO$291,Schedule!$K$87:$K$291,Concrete,Schedule!AN$87:AN$291,AC$36,Schedule!AM$87:AM$291,AB40,Schedule!$G$87:$G$291,Schedule!$F$11,Schedule!$I$87:$I$291,"I")),IF($C$3='Sum Res'!$S$5,(SUMIFS(Schedule!AO$87:AO$291,Schedule!$K$87:$K$291,Concrete,Schedule!AN$87:AN$291,AC$36,Schedule!AM$87:AM$291,AB40,Schedule!$G$87:$G$291,Schedule!$F$9,Schedule!$I$87:$I$291,"")+SUMIFS(Schedule!AO$87:AO$291,Schedule!$K$87:$K$291,Concrete,Schedule!AN$87:AN$291,AC$36,Schedule!AM$87:AM$291,AB40,Schedule!$G$87:$G$291,Schedule!$F$9,Schedule!$I$87:$I$291,"I"))+(SUMIFS(Schedule!AO$87:AO$291,Schedule!$K$87:$K$291,Concrete,Schedule!AN$87:AN$291,AC$36,Schedule!AM$87:AM$291,AB40,Schedule!$G$87:$G$291,Schedule!$F$10,Schedule!$I$87:$I$291,"")+SUMIFS(Schedule!AO$87:AO$291,Schedule!$K$87:$K$291,Concrete,Schedule!AN$87:AN$291,AC$36,Schedule!AM$87:AM$291,AB40,Schedule!$G$87:$G$291,Schedule!$F$10,Schedule!$I$87:$I$291,"I"))+(SUMIFS(Schedule!AO$87:AO$291,Schedule!$K$87:$K$291,Concrete,Schedule!AN$87:AN$291,AC$36,Schedule!AM$87:AM$291,AB40,Schedule!$G$87:$G$291,Schedule!$F$11,Schedule!$I$87:$I$291,"")+SUMIFS(Schedule!AO$87:AO$291,Schedule!$K$87:$K$291,Concrete,Schedule!AN$87:AN$291,AC$36,Schedule!AM$87:AM$291,AB40,Schedule!$G$87:$G$291,Schedule!$F$11,Schedule!$I$87:$I$291,"I")),(SUMIFS(Schedule!AO$87:AO$291,Schedule!$K$87:$K$291,Concrete,Schedule!AN$87:AN$291,AC$36,Schedule!AM$87:AM$291,AB40,Schedule!$G$87:$G$291,Schedule!$F$9,Schedule!$I$87:$I$291,"")+SUMIFS(Schedule!AO$87:AO$291,Schedule!$K$87:$K$291,Concrete,Schedule!AN$87:AN$291,AC$36,Schedule!AM$87:AM$291,AB40,Schedule!$G$87:$G$291,Schedule!$F$9,Schedule!$I$87:$I$291,"I"))+(SUMIFS(Schedule!AO$87:AO$291,Schedule!$K$87:$K$291,Concrete,Schedule!AN$87:AN$291,AC$36,Schedule!AM$87:AM$291,AB40,Schedule!$G$87:$G$291,Schedule!$F$10,Schedule!$I$87:$I$291,"")+SUMIFS(Schedule!AO$87:AO$291,Schedule!$K$87:$K$291,Concrete,Schedule!AN$87:AN$291,AC$36,Schedule!AM$87:AM$291,AB40,Schedule!$G$87:$G$291,Schedule!$F$10,Schedule!$I$87:$I$291,"I"))+(SUMIFS(Schedule!AO$87:AO$291,Schedule!$K$87:$K$291,Concrete,Schedule!AN$87:AN$291,AC$36,Schedule!AM$87:AM$291,AB40,Schedule!$G$87:$G$291,Schedule!$F$11,Schedule!$I$87:$I$291,"")+SUMIFS(Schedule!AO$87:AO$291,Schedule!$K$87:$K$291,Concrete,Schedule!AN$87:AN$291,AC$36,Schedule!AM$87:AM$291,AB40,Schedule!$G$87:$G$291,Schedule!$F$11,Schedule!$I$87:$I$291,"I"))+(SUMIFS(Schedule!AO$87:AO$291,Schedule!$K$87:$K$291,Concrete,Schedule!AN$87:AN$291,AC$36,Schedule!AM$87:AM$291,AB40,Schedule!$G$87:$G$291,Schedule!$F$8,Schedule!$I$87:$I$291,"")+SUMIFS(Schedule!AO$87:AO$291,Schedule!$K$87:$K$291,Concrete,Schedule!AN$87:AN$291,AC$36,Schedule!AM$87:AM$291,AB40,Schedule!$G$87:$G$291,Schedule!$F$8,Schedule!$I$87:$I$291,"I"))))</f>
        <v>0</v>
      </c>
      <c r="AE40" s="293">
        <f>AD40+AA40+X40+U40+R40+O40+L40+I40+F40</f>
        <v>0</v>
      </c>
      <c r="AF40" s="288">
        <f t="shared" si="9"/>
        <v>0</v>
      </c>
    </row>
    <row r="41" spans="2:36" ht="15.75" thickBot="1" x14ac:dyDescent="0.3">
      <c r="B41" s="580"/>
      <c r="C41" s="304" t="s">
        <v>17</v>
      </c>
      <c r="D41" s="305"/>
      <c r="E41" s="296"/>
      <c r="F41" s="297">
        <f>SUM(F36:F40)</f>
        <v>0</v>
      </c>
      <c r="G41" s="305"/>
      <c r="H41" s="296"/>
      <c r="I41" s="297">
        <f>SUM(I36:I40)</f>
        <v>0</v>
      </c>
      <c r="J41" s="305"/>
      <c r="K41" s="296"/>
      <c r="L41" s="297">
        <f>SUM(L36:L40)</f>
        <v>0</v>
      </c>
      <c r="M41" s="305"/>
      <c r="N41" s="296"/>
      <c r="O41" s="297">
        <f>SUM(O36:O40)</f>
        <v>0</v>
      </c>
      <c r="P41" s="305"/>
      <c r="Q41" s="296"/>
      <c r="R41" s="297">
        <f>SUM(R36:R40)</f>
        <v>0</v>
      </c>
      <c r="S41" s="305"/>
      <c r="T41" s="296"/>
      <c r="U41" s="297">
        <f>SUM(U36:U40)</f>
        <v>0</v>
      </c>
      <c r="V41" s="305"/>
      <c r="W41" s="296"/>
      <c r="X41" s="297">
        <f>SUM(X36:X40)</f>
        <v>0</v>
      </c>
      <c r="Y41" s="305"/>
      <c r="Z41" s="296"/>
      <c r="AA41" s="297">
        <f>SUM(AA36:AA40)</f>
        <v>0</v>
      </c>
      <c r="AB41" s="305"/>
      <c r="AC41" s="296"/>
      <c r="AD41" s="297">
        <f>SUM(AD36:AD40)</f>
        <v>0</v>
      </c>
      <c r="AE41" s="297">
        <f>AD41+AA41+X41+U41+R41+O41+L41+I41+F41</f>
        <v>0</v>
      </c>
      <c r="AF41" s="298">
        <f t="shared" si="9"/>
        <v>0</v>
      </c>
    </row>
    <row r="42" spans="2:36" ht="15" x14ac:dyDescent="0.2">
      <c r="B42" s="580"/>
      <c r="C42" s="582" t="s">
        <v>39</v>
      </c>
      <c r="D42" s="299">
        <v>1</v>
      </c>
      <c r="E42" s="274" t="s">
        <v>12</v>
      </c>
      <c r="F42" s="275">
        <f>IF($C$3="",(SUMIFS(Schedule!Q$87:Q$291,Schedule!$K$87:$K$291,Concrete,Schedule!P$87:P$291,E$42,Schedule!O$87:O$291,D42,Schedule!$G$87:$G$291,Schedule!$F$9,Schedule!$I$87:$I$291,"")+SUMIFS(Schedule!Q$87:Q$291,Schedule!$K$87:$K$291,Concrete,Schedule!P$87:P$291,E$42,Schedule!O$87:O$291,D42,Schedule!$G$87:$G$291,Schedule!$F$9,Schedule!$I$87:$I$291,"I"))+(SUMIFS(Schedule!Q$87:Q$291,Schedule!$K$87:$K$291,Concrete,Schedule!P$87:P$291,E$42,Schedule!O$87:O$291,D42,Schedule!$G$87:$G$291,Schedule!$F$10,Schedule!$I$87:$I$291,"")+SUMIFS(Schedule!Q$87:Q$291,Schedule!$K$87:$K$291,Concrete,Schedule!P$87:P$291,E$42,Schedule!O$87:O$291,D42,Schedule!$G$87:$G$291,Schedule!$F$10,Schedule!$I$87:$I$291,"I"))+(SUMIFS(Schedule!Q$87:Q$291,Schedule!$K$87:$K$291,Concrete,Schedule!P$87:P$291,E$42,Schedule!O$87:O$291,D42,Schedule!$G$87:$G$291,Schedule!$F$11,Schedule!$I$87:$I$291,"")+SUMIFS(Schedule!Q$87:Q$291,Schedule!$K$87:$K$291,Concrete,Schedule!P$87:P$291,E$42,Schedule!O$87:O$291,D42,Schedule!$G$87:$G$291,Schedule!$F$11,Schedule!$I$87:$I$291,"I")),IF($C$3='Sum Res'!$S$5,(SUMIFS(Schedule!Q$87:Q$291,Schedule!$K$87:$K$291,Concrete,Schedule!P$87:P$291,E$42,Schedule!O$87:O$291,D42,Schedule!$G$87:$G$291,Schedule!$F$9,Schedule!$I$87:$I$291,"")+SUMIFS(Schedule!Q$87:Q$291,Schedule!$K$87:$K$291,Concrete,Schedule!P$87:P$291,E$42,Schedule!O$87:O$291,D42,Schedule!$G$87:$G$291,Schedule!$F$9,Schedule!$I$87:$I$291,"I"))+(SUMIFS(Schedule!Q$87:Q$291,Schedule!$K$87:$K$291,Concrete,Schedule!P$87:P$291,E$42,Schedule!O$87:O$291,D42,Schedule!$G$87:$G$291,Schedule!$F$10,Schedule!$I$87:$I$291,"")+SUMIFS(Schedule!Q$87:Q$291,Schedule!$K$87:$K$291,Concrete,Schedule!P$87:P$291,E$42,Schedule!O$87:O$291,D42,Schedule!$G$87:$G$291,Schedule!$F$10,Schedule!$I$87:$I$291,"I"))+(SUMIFS(Schedule!Q$87:Q$291,Schedule!$K$87:$K$291,Concrete,Schedule!P$87:P$291,E$42,Schedule!O$87:O$291,D42,Schedule!$G$87:$G$291,Schedule!$F$11,Schedule!$I$87:$I$291,"")+SUMIFS(Schedule!Q$87:Q$291,Schedule!$K$87:$K$291,Concrete,Schedule!P$87:P$291,E$42,Schedule!O$87:O$291,D42,Schedule!$G$87:$G$291,Schedule!$F$11,Schedule!$I$87:$I$291,"I")),(SUMIFS(Schedule!Q$87:Q$291,Schedule!$K$87:$K$291,Concrete,Schedule!P$87:P$291,E$42,Schedule!O$87:O$291,D42,Schedule!$G$87:$G$291,Schedule!$F$9,Schedule!$I$87:$I$291,"")+SUMIFS(Schedule!Q$87:Q$291,Schedule!$K$87:$K$291,Concrete,Schedule!P$87:P$291,E$42,Schedule!O$87:O$291,D42,Schedule!$G$87:$G$291,Schedule!$F$9,Schedule!$I$87:$I$291,"I"))+(SUMIFS(Schedule!Q$87:Q$291,Schedule!$K$87:$K$291,Concrete,Schedule!P$87:P$291,E$42,Schedule!O$87:O$291,D42,Schedule!$G$87:$G$291,Schedule!$F$10,Schedule!$I$87:$I$291,"")+SUMIFS(Schedule!Q$87:Q$291,Schedule!$K$87:$K$291,Concrete,Schedule!P$87:P$291,E$42,Schedule!O$87:O$291,D42,Schedule!$G$87:$G$291,Schedule!$F$10,Schedule!$I$87:$I$291,"I"))+(SUMIFS(Schedule!Q$87:Q$291,Schedule!$K$87:$K$291,Concrete,Schedule!P$87:P$291,E$42,Schedule!O$87:O$291,D42,Schedule!$G$87:$G$291,Schedule!$F$11,Schedule!$I$87:$I$291,"")+SUMIFS(Schedule!Q$87:Q$291,Schedule!$K$87:$K$291,Concrete,Schedule!P$87:P$291,E$42,Schedule!O$87:O$291,D42,Schedule!$G$87:$G$291,Schedule!$F$11,Schedule!$I$87:$I$291,"I"))+(SUMIFS(Schedule!Q$87:Q$291,Schedule!$K$87:$K$291,Concrete,Schedule!P$87:P$291,E$42,Schedule!O$87:O$291,D42,Schedule!$G$87:$G$291,Schedule!$F$8,Schedule!$I$87:$I$291,"")+SUMIFS(Schedule!Q$87:Q$291,Schedule!$K$87:$K$291,Concrete,Schedule!P$87:P$291,E$42,Schedule!O$87:O$291,D42,Schedule!$G$87:$G$291,Schedule!$F$8,Schedule!$I$87:$I$291,"I"))))</f>
        <v>0</v>
      </c>
      <c r="G42" s="299">
        <v>1</v>
      </c>
      <c r="H42" s="274" t="s">
        <v>12</v>
      </c>
      <c r="I42" s="275">
        <f>IF($C$3="",(SUMIFS(Schedule!T$87:T$291,Schedule!$K$87:$K$291,Concrete,Schedule!S$87:S$291,H$42,Schedule!R$87:R$291,G42,Schedule!$G$87:$G$291,Schedule!$F$9,Schedule!$I$87:$I$291,"")+SUMIFS(Schedule!T$87:T$291,Schedule!$K$87:$K$291,Concrete,Schedule!S$87:S$291,H$42,Schedule!R$87:R$291,G42,Schedule!$G$87:$G$291,Schedule!$F$9,Schedule!$I$87:$I$291,"I"))+(SUMIFS(Schedule!T$87:T$291,Schedule!$K$87:$K$291,Concrete,Schedule!S$87:S$291,H$42,Schedule!R$87:R$291,G42,Schedule!$G$87:$G$291,Schedule!$F$10,Schedule!$I$87:$I$291,"")+SUMIFS(Schedule!T$87:T$291,Schedule!$K$87:$K$291,Concrete,Schedule!S$87:S$291,H$42,Schedule!R$87:R$291,G42,Schedule!$G$87:$G$291,Schedule!$F$10,Schedule!$I$87:$I$291,"I"))+(SUMIFS(Schedule!T$87:T$291,Schedule!$K$87:$K$291,Concrete,Schedule!S$87:S$291,H$42,Schedule!R$87:R$291,G42,Schedule!$G$87:$G$291,Schedule!$F$11,Schedule!$I$87:$I$291,"")+SUMIFS(Schedule!T$87:T$291,Schedule!$K$87:$K$291,Concrete,Schedule!S$87:S$291,H$42,Schedule!R$87:R$291,G42,Schedule!$G$87:$G$291,Schedule!$F$11,Schedule!$I$87:$I$291,"I")),IF($C$3='Sum Res'!$S$5,(SUMIFS(Schedule!T$87:T$291,Schedule!$K$87:$K$291,Concrete,Schedule!S$87:S$291,H$42,Schedule!R$87:R$291,G42,Schedule!$G$87:$G$291,Schedule!$F$9,Schedule!$I$87:$I$291,"")+SUMIFS(Schedule!T$87:T$291,Schedule!$K$87:$K$291,Concrete,Schedule!S$87:S$291,H$42,Schedule!R$87:R$291,G42,Schedule!$G$87:$G$291,Schedule!$F$9,Schedule!$I$87:$I$291,"I"))+(SUMIFS(Schedule!T$87:T$291,Schedule!$K$87:$K$291,Concrete,Schedule!S$87:S$291,H$42,Schedule!R$87:R$291,G42,Schedule!$G$87:$G$291,Schedule!$F$10,Schedule!$I$87:$I$291,"")+SUMIFS(Schedule!T$87:T$291,Schedule!$K$87:$K$291,Concrete,Schedule!S$87:S$291,H$42,Schedule!R$87:R$291,G42,Schedule!$G$87:$G$291,Schedule!$F$10,Schedule!$I$87:$I$291,"I"))+(SUMIFS(Schedule!T$87:T$291,Schedule!$K$87:$K$291,Concrete,Schedule!S$87:S$291,H$42,Schedule!R$87:R$291,G42,Schedule!$G$87:$G$291,Schedule!$F$11,Schedule!$I$87:$I$291,"")+SUMIFS(Schedule!T$87:T$291,Schedule!$K$87:$K$291,Concrete,Schedule!S$87:S$291,H$42,Schedule!R$87:R$291,G42,Schedule!$G$87:$G$291,Schedule!$F$11,Schedule!$I$87:$I$291,"I")),(SUMIFS(Schedule!T$87:T$291,Schedule!$K$87:$K$291,Concrete,Schedule!S$87:S$291,H$42,Schedule!R$87:R$291,G42,Schedule!$G$87:$G$291,Schedule!$F$9,Schedule!$I$87:$I$291,"")+SUMIFS(Schedule!T$87:T$291,Schedule!$K$87:$K$291,Concrete,Schedule!S$87:S$291,H$42,Schedule!R$87:R$291,G42,Schedule!$G$87:$G$291,Schedule!$F$9,Schedule!$I$87:$I$291,"I"))+(SUMIFS(Schedule!T$87:T$291,Schedule!$K$87:$K$291,Concrete,Schedule!S$87:S$291,H$42,Schedule!R$87:R$291,G42,Schedule!$G$87:$G$291,Schedule!$F$10,Schedule!$I$87:$I$291,"")+SUMIFS(Schedule!T$87:T$291,Schedule!$K$87:$K$291,Concrete,Schedule!S$87:S$291,H$42,Schedule!R$87:R$291,G42,Schedule!$G$87:$G$291,Schedule!$F$10,Schedule!$I$87:$I$291,"I"))+(SUMIFS(Schedule!T$87:T$291,Schedule!$K$87:$K$291,Concrete,Schedule!S$87:S$291,H$42,Schedule!R$87:R$291,G42,Schedule!$G$87:$G$291,Schedule!$F$11,Schedule!$I$87:$I$291,"")+SUMIFS(Schedule!T$87:T$291,Schedule!$K$87:$K$291,Concrete,Schedule!S$87:S$291,H$42,Schedule!R$87:R$291,G42,Schedule!$G$87:$G$291,Schedule!$F$11,Schedule!$I$87:$I$291,"I"))+(SUMIFS(Schedule!T$87:T$291,Schedule!$K$87:$K$291,Concrete,Schedule!S$87:S$291,H$42,Schedule!R$87:R$291,G42,Schedule!$G$87:$G$291,Schedule!$F$8,Schedule!$I$87:$I$291,"")+SUMIFS(Schedule!T$87:T$291,Schedule!$K$87:$K$291,Concrete,Schedule!S$87:S$291,H$42,Schedule!R$87:R$291,G42,Schedule!$G$87:$G$291,Schedule!$F$8,Schedule!$I$87:$I$291,"I"))))</f>
        <v>0</v>
      </c>
      <c r="J42" s="299">
        <v>1</v>
      </c>
      <c r="K42" s="274" t="s">
        <v>12</v>
      </c>
      <c r="L42" s="275">
        <f>IF($C$3="",(SUMIFS(Schedule!W$87:W$291,Schedule!$K$87:$K$291,Concrete,Schedule!V$87:V$291,K$42,Schedule!U$87:U$291,J42,Schedule!$G$87:$G$291,Schedule!$F$9,Schedule!$I$87:$I$291,"")+SUMIFS(Schedule!W$87:W$291,Schedule!$K$87:$K$291,Concrete,Schedule!V$87:V$291,K$42,Schedule!U$87:U$291,J42,Schedule!$G$87:$G$291,Schedule!$F$9,Schedule!$I$87:$I$291,"I"))+(SUMIFS(Schedule!W$87:W$291,Schedule!$K$87:$K$291,Concrete,Schedule!V$87:V$291,K$42,Schedule!U$87:U$291,J42,Schedule!$G$87:$G$291,Schedule!$F$10,Schedule!$I$87:$I$291,"")+SUMIFS(Schedule!W$87:W$291,Schedule!$K$87:$K$291,Concrete,Schedule!V$87:V$291,K$42,Schedule!U$87:U$291,J42,Schedule!$G$87:$G$291,Schedule!$F$10,Schedule!$I$87:$I$291,"I"))+(SUMIFS(Schedule!W$87:W$291,Schedule!$K$87:$K$291,Concrete,Schedule!V$87:V$291,K$42,Schedule!U$87:U$291,J42,Schedule!$G$87:$G$291,Schedule!$F$11,Schedule!$I$87:$I$291,"")+SUMIFS(Schedule!W$87:W$291,Schedule!$K$87:$K$291,Concrete,Schedule!V$87:V$291,K$42,Schedule!U$87:U$291,J42,Schedule!$G$87:$G$291,Schedule!$F$11,Schedule!$I$87:$I$291,"I")),IF($C$3='Sum Res'!$S$5,(SUMIFS(Schedule!W$87:W$291,Schedule!$K$87:$K$291,Concrete,Schedule!V$87:V$291,K$42,Schedule!U$87:U$291,J42,Schedule!$G$87:$G$291,Schedule!$F$9,Schedule!$I$87:$I$291,"")+SUMIFS(Schedule!W$87:W$291,Schedule!$K$87:$K$291,Concrete,Schedule!V$87:V$291,K$42,Schedule!U$87:U$291,J42,Schedule!$G$87:$G$291,Schedule!$F$9,Schedule!$I$87:$I$291,"I"))+(SUMIFS(Schedule!W$87:W$291,Schedule!$K$87:$K$291,Concrete,Schedule!V$87:V$291,K$42,Schedule!U$87:U$291,J42,Schedule!$G$87:$G$291,Schedule!$F$10,Schedule!$I$87:$I$291,"")+SUMIFS(Schedule!W$87:W$291,Schedule!$K$87:$K$291,Concrete,Schedule!V$87:V$291,K$42,Schedule!U$87:U$291,J42,Schedule!$G$87:$G$291,Schedule!$F$10,Schedule!$I$87:$I$291,"I"))+(SUMIFS(Schedule!W$87:W$291,Schedule!$K$87:$K$291,Concrete,Schedule!V$87:V$291,K$42,Schedule!U$87:U$291,J42,Schedule!$G$87:$G$291,Schedule!$F$11,Schedule!$I$87:$I$291,"")+SUMIFS(Schedule!W$87:W$291,Schedule!$K$87:$K$291,Concrete,Schedule!V$87:V$291,K$42,Schedule!U$87:U$291,J42,Schedule!$G$87:$G$291,Schedule!$F$11,Schedule!$I$87:$I$291,"I")),(SUMIFS(Schedule!W$87:W$291,Schedule!$K$87:$K$291,Concrete,Schedule!V$87:V$291,K$42,Schedule!U$87:U$291,J42,Schedule!$G$87:$G$291,Schedule!$F$9,Schedule!$I$87:$I$291,"")+SUMIFS(Schedule!W$87:W$291,Schedule!$K$87:$K$291,Concrete,Schedule!V$87:V$291,K$42,Schedule!U$87:U$291,J42,Schedule!$G$87:$G$291,Schedule!$F$9,Schedule!$I$87:$I$291,"I"))+(SUMIFS(Schedule!W$87:W$291,Schedule!$K$87:$K$291,Concrete,Schedule!V$87:V$291,K$42,Schedule!U$87:U$291,J42,Schedule!$G$87:$G$291,Schedule!$F$10,Schedule!$I$87:$I$291,"")+SUMIFS(Schedule!W$87:W$291,Schedule!$K$87:$K$291,Concrete,Schedule!V$87:V$291,K$42,Schedule!U$87:U$291,J42,Schedule!$G$87:$G$291,Schedule!$F$10,Schedule!$I$87:$I$291,"I"))+(SUMIFS(Schedule!W$87:W$291,Schedule!$K$87:$K$291,Concrete,Schedule!V$87:V$291,K$42,Schedule!U$87:U$291,J42,Schedule!$G$87:$G$291,Schedule!$F$11,Schedule!$I$87:$I$291,"")+SUMIFS(Schedule!W$87:W$291,Schedule!$K$87:$K$291,Concrete,Schedule!V$87:V$291,K$42,Schedule!U$87:U$291,J42,Schedule!$G$87:$G$291,Schedule!$F$11,Schedule!$I$87:$I$291,"I"))+(SUMIFS(Schedule!W$87:W$291,Schedule!$K$87:$K$291,Concrete,Schedule!V$87:V$291,K$42,Schedule!U$87:U$291,J42,Schedule!$G$87:$G$291,Schedule!$F$8,Schedule!$I$87:$I$291,"")+SUMIFS(Schedule!W$87:W$291,Schedule!$K$87:$K$291,Concrete,Schedule!V$87:V$291,K$42,Schedule!U$87:U$291,J42,Schedule!$G$87:$G$291,Schedule!$F$8,Schedule!$I$87:$I$291,"I"))))</f>
        <v>0</v>
      </c>
      <c r="M42" s="299">
        <v>1</v>
      </c>
      <c r="N42" s="274" t="s">
        <v>12</v>
      </c>
      <c r="O42" s="275">
        <f>IF($C$3="",(SUMIFS(Schedule!Z$87:Z$291,Schedule!$K$87:$K$291,Concrete,Schedule!Y$87:Y$291,N$42,Schedule!X$87:X$291,M42,Schedule!$G$87:$G$291,Schedule!$F$9,Schedule!$I$87:$I$291,"")+SUMIFS(Schedule!Z$87:Z$291,Schedule!$K$87:$K$291,Concrete,Schedule!Y$87:Y$291,N$42,Schedule!X$87:X$291,M42,Schedule!$G$87:$G$291,Schedule!$F$9,Schedule!$I$87:$I$291,"I"))+(SUMIFS(Schedule!Z$87:Z$291,Schedule!$K$87:$K$291,Concrete,Schedule!Y$87:Y$291,N$42,Schedule!X$87:X$291,M42,Schedule!$G$87:$G$291,Schedule!$F$10,Schedule!$I$87:$I$291,"")+SUMIFS(Schedule!Z$87:Z$291,Schedule!$K$87:$K$291,Concrete,Schedule!Y$87:Y$291,N$42,Schedule!X$87:X$291,M42,Schedule!$G$87:$G$291,Schedule!$F$10,Schedule!$I$87:$I$291,"I"))+(SUMIFS(Schedule!Z$87:Z$291,Schedule!$K$87:$K$291,Concrete,Schedule!Y$87:Y$291,N$42,Schedule!X$87:X$291,M42,Schedule!$G$87:$G$291,Schedule!$F$11,Schedule!$I$87:$I$291,"")+SUMIFS(Schedule!Z$87:Z$291,Schedule!$K$87:$K$291,Concrete,Schedule!Y$87:Y$291,N$42,Schedule!X$87:X$291,M42,Schedule!$G$87:$G$291,Schedule!$F$11,Schedule!$I$87:$I$291,"I")),IF($C$3='Sum Res'!$S$5,(SUMIFS(Schedule!Z$87:Z$291,Schedule!$K$87:$K$291,Concrete,Schedule!Y$87:Y$291,N$42,Schedule!X$87:X$291,M42,Schedule!$G$87:$G$291,Schedule!$F$9,Schedule!$I$87:$I$291,"")+SUMIFS(Schedule!Z$87:Z$291,Schedule!$K$87:$K$291,Concrete,Schedule!Y$87:Y$291,N$42,Schedule!X$87:X$291,M42,Schedule!$G$87:$G$291,Schedule!$F$9,Schedule!$I$87:$I$291,"I"))+(SUMIFS(Schedule!Z$87:Z$291,Schedule!$K$87:$K$291,Concrete,Schedule!Y$87:Y$291,N$42,Schedule!X$87:X$291,M42,Schedule!$G$87:$G$291,Schedule!$F$10,Schedule!$I$87:$I$291,"")+SUMIFS(Schedule!Z$87:Z$291,Schedule!$K$87:$K$291,Concrete,Schedule!Y$87:Y$291,N$42,Schedule!X$87:X$291,M42,Schedule!$G$87:$G$291,Schedule!$F$10,Schedule!$I$87:$I$291,"I"))+(SUMIFS(Schedule!Z$87:Z$291,Schedule!$K$87:$K$291,Concrete,Schedule!Y$87:Y$291,N$42,Schedule!X$87:X$291,M42,Schedule!$G$87:$G$291,Schedule!$F$11,Schedule!$I$87:$I$291,"")+SUMIFS(Schedule!Z$87:Z$291,Schedule!$K$87:$K$291,Concrete,Schedule!Y$87:Y$291,N$42,Schedule!X$87:X$291,M42,Schedule!$G$87:$G$291,Schedule!$F$11,Schedule!$I$87:$I$291,"I")),(SUMIFS(Schedule!Z$87:Z$291,Schedule!$K$87:$K$291,Concrete,Schedule!Y$87:Y$291,N$42,Schedule!X$87:X$291,M42,Schedule!$G$87:$G$291,Schedule!$F$9,Schedule!$I$87:$I$291,"")+SUMIFS(Schedule!Z$87:Z$291,Schedule!$K$87:$K$291,Concrete,Schedule!Y$87:Y$291,N$42,Schedule!X$87:X$291,M42,Schedule!$G$87:$G$291,Schedule!$F$9,Schedule!$I$87:$I$291,"I"))+(SUMIFS(Schedule!Z$87:Z$291,Schedule!$K$87:$K$291,Concrete,Schedule!Y$87:Y$291,N$42,Schedule!X$87:X$291,M42,Schedule!$G$87:$G$291,Schedule!$F$10,Schedule!$I$87:$I$291,"")+SUMIFS(Schedule!Z$87:Z$291,Schedule!$K$87:$K$291,Concrete,Schedule!Y$87:Y$291,N$42,Schedule!X$87:X$291,M42,Schedule!$G$87:$G$291,Schedule!$F$10,Schedule!$I$87:$I$291,"I"))+(SUMIFS(Schedule!Z$87:Z$291,Schedule!$K$87:$K$291,Concrete,Schedule!Y$87:Y$291,N$42,Schedule!X$87:X$291,M42,Schedule!$G$87:$G$291,Schedule!$F$11,Schedule!$I$87:$I$291,"")+SUMIFS(Schedule!Z$87:Z$291,Schedule!$K$87:$K$291,Concrete,Schedule!Y$87:Y$291,N$42,Schedule!X$87:X$291,M42,Schedule!$G$87:$G$291,Schedule!$F$11,Schedule!$I$87:$I$291,"I"))+(SUMIFS(Schedule!Z$87:Z$291,Schedule!$K$87:$K$291,Concrete,Schedule!Y$87:Y$291,N$42,Schedule!X$87:X$291,M42,Schedule!$G$87:$G$291,Schedule!$F$8,Schedule!$I$87:$I$291,"")+SUMIFS(Schedule!Z$87:Z$291,Schedule!$K$87:$K$291,Concrete,Schedule!Y$87:Y$291,N$42,Schedule!X$87:X$291,M42,Schedule!$G$87:$G$291,Schedule!$F$8,Schedule!$I$87:$I$291,"I"))))</f>
        <v>0</v>
      </c>
      <c r="P42" s="299">
        <v>1</v>
      </c>
      <c r="Q42" s="274" t="s">
        <v>12</v>
      </c>
      <c r="R42" s="275">
        <f>IF($C$3="",(SUMIFS(Schedule!AC$87:AC$291,Schedule!$K$87:$K$291,Concrete,Schedule!AB$87:AB$291,Q$42,Schedule!AA$87:AA$291,P42,Schedule!$G$87:$G$291,Schedule!$F$9,Schedule!$I$87:$I$291,"")+SUMIFS(Schedule!AC$87:AC$291,Schedule!$K$87:$K$291,Concrete,Schedule!AB$87:AB$291,Q$42,Schedule!AA$87:AA$291,P42,Schedule!$G$87:$G$291,Schedule!$F$9,Schedule!$I$87:$I$291,"I"))+(SUMIFS(Schedule!AC$87:AC$291,Schedule!$K$87:$K$291,Concrete,Schedule!AB$87:AB$291,Q$42,Schedule!AA$87:AA$291,P42,Schedule!$G$87:$G$291,Schedule!$F$10,Schedule!$I$87:$I$291,"")+SUMIFS(Schedule!AC$87:AC$291,Schedule!$K$87:$K$291,Concrete,Schedule!AB$87:AB$291,Q$42,Schedule!AA$87:AA$291,P42,Schedule!$G$87:$G$291,Schedule!$F$10,Schedule!$I$87:$I$291,"I"))+(SUMIFS(Schedule!AC$87:AC$291,Schedule!$K$87:$K$291,Concrete,Schedule!AB$87:AB$291,Q$42,Schedule!AA$87:AA$291,P42,Schedule!$G$87:$G$291,Schedule!$F$11,Schedule!$I$87:$I$291,"")+SUMIFS(Schedule!AC$87:AC$291,Schedule!$K$87:$K$291,Concrete,Schedule!AB$87:AB$291,Q$42,Schedule!AA$87:AA$291,P42,Schedule!$G$87:$G$291,Schedule!$F$11,Schedule!$I$87:$I$291,"I")),IF($C$3='Sum Res'!$S$5,(SUMIFS(Schedule!AC$87:AC$291,Schedule!$K$87:$K$291,Concrete,Schedule!AB$87:AB$291,Q$42,Schedule!AA$87:AA$291,P42,Schedule!$G$87:$G$291,Schedule!$F$9,Schedule!$I$87:$I$291,"")+SUMIFS(Schedule!AC$87:AC$291,Schedule!$K$87:$K$291,Concrete,Schedule!AB$87:AB$291,Q$42,Schedule!AA$87:AA$291,P42,Schedule!$G$87:$G$291,Schedule!$F$9,Schedule!$I$87:$I$291,"I"))+(SUMIFS(Schedule!AC$87:AC$291,Schedule!$K$87:$K$291,Concrete,Schedule!AB$87:AB$291,Q$42,Schedule!AA$87:AA$291,P42,Schedule!$G$87:$G$291,Schedule!$F$10,Schedule!$I$87:$I$291,"")+SUMIFS(Schedule!AC$87:AC$291,Schedule!$K$87:$K$291,Concrete,Schedule!AB$87:AB$291,Q$42,Schedule!AA$87:AA$291,P42,Schedule!$G$87:$G$291,Schedule!$F$10,Schedule!$I$87:$I$291,"I"))+(SUMIFS(Schedule!AC$87:AC$291,Schedule!$K$87:$K$291,Concrete,Schedule!AB$87:AB$291,Q$42,Schedule!AA$87:AA$291,P42,Schedule!$G$87:$G$291,Schedule!$F$11,Schedule!$I$87:$I$291,"")+SUMIFS(Schedule!AC$87:AC$291,Schedule!$K$87:$K$291,Concrete,Schedule!AB$87:AB$291,Q$42,Schedule!AA$87:AA$291,P42,Schedule!$G$87:$G$291,Schedule!$F$11,Schedule!$I$87:$I$291,"I")),(SUMIFS(Schedule!AC$87:AC$291,Schedule!$K$87:$K$291,Concrete,Schedule!AB$87:AB$291,Q$42,Schedule!AA$87:AA$291,P42,Schedule!$G$87:$G$291,Schedule!$F$9,Schedule!$I$87:$I$291,"")+SUMIFS(Schedule!AC$87:AC$291,Schedule!$K$87:$K$291,Concrete,Schedule!AB$87:AB$291,Q$42,Schedule!AA$87:AA$291,P42,Schedule!$G$87:$G$291,Schedule!$F$9,Schedule!$I$87:$I$291,"I"))+(SUMIFS(Schedule!AC$87:AC$291,Schedule!$K$87:$K$291,Concrete,Schedule!AB$87:AB$291,Q$42,Schedule!AA$87:AA$291,P42,Schedule!$G$87:$G$291,Schedule!$F$10,Schedule!$I$87:$I$291,"")+SUMIFS(Schedule!AC$87:AC$291,Schedule!$K$87:$K$291,Concrete,Schedule!AB$87:AB$291,Q$42,Schedule!AA$87:AA$291,P42,Schedule!$G$87:$G$291,Schedule!$F$10,Schedule!$I$87:$I$291,"I"))+(SUMIFS(Schedule!AC$87:AC$291,Schedule!$K$87:$K$291,Concrete,Schedule!AB$87:AB$291,Q$42,Schedule!AA$87:AA$291,P42,Schedule!$G$87:$G$291,Schedule!$F$11,Schedule!$I$87:$I$291,"")+SUMIFS(Schedule!AC$87:AC$291,Schedule!$K$87:$K$291,Concrete,Schedule!AB$87:AB$291,Q$42,Schedule!AA$87:AA$291,P42,Schedule!$G$87:$G$291,Schedule!$F$11,Schedule!$I$87:$I$291,"I"))+(SUMIFS(Schedule!AC$87:AC$291,Schedule!$K$87:$K$291,Concrete,Schedule!AB$87:AB$291,Q$42,Schedule!AA$87:AA$291,P42,Schedule!$G$87:$G$291,Schedule!$F$8,Schedule!$I$87:$I$291,"")+SUMIFS(Schedule!AC$87:AC$291,Schedule!$K$87:$K$291,Concrete,Schedule!AB$87:AB$291,Q$42,Schedule!AA$87:AA$291,P42,Schedule!$G$87:$G$291,Schedule!$F$8,Schedule!$I$87:$I$291,"I"))))</f>
        <v>0</v>
      </c>
      <c r="S42" s="299">
        <v>1</v>
      </c>
      <c r="T42" s="274" t="s">
        <v>12</v>
      </c>
      <c r="U42" s="275">
        <f>IF($C$3="",(SUMIFS(Schedule!AF$87:AF$291,Schedule!$K$87:$K$291,Concrete,Schedule!AE$87:AE$291,T$42,Schedule!AD$87:AD$291,S42,Schedule!$G$87:$G$291,Schedule!$F$9,Schedule!$I$87:$I$291,"")+SUMIFS(Schedule!AF$87:AF$291,Schedule!$K$87:$K$291,Concrete,Schedule!AE$87:AE$291,T$42,Schedule!AD$87:AD$291,S42,Schedule!$G$87:$G$291,Schedule!$F$9,Schedule!$I$87:$I$291,"I"))+(SUMIFS(Schedule!AF$87:AF$291,Schedule!$K$87:$K$291,Concrete,Schedule!AE$87:AE$291,T$42,Schedule!AD$87:AD$291,S42,Schedule!$G$87:$G$291,Schedule!$F$10,Schedule!$I$87:$I$291,"")+SUMIFS(Schedule!AF$87:AF$291,Schedule!$K$87:$K$291,Concrete,Schedule!AE$87:AE$291,T$42,Schedule!AD$87:AD$291,S42,Schedule!$G$87:$G$291,Schedule!$F$10,Schedule!$I$87:$I$291,"I"))+(SUMIFS(Schedule!AF$87:AF$291,Schedule!$K$87:$K$291,Concrete,Schedule!AE$87:AE$291,T$42,Schedule!AD$87:AD$291,S42,Schedule!$G$87:$G$291,Schedule!$F$11,Schedule!$I$87:$I$291,"")+SUMIFS(Schedule!AF$87:AF$291,Schedule!$K$87:$K$291,Concrete,Schedule!AE$87:AE$291,T$42,Schedule!AD$87:AD$291,S42,Schedule!$G$87:$G$291,Schedule!$F$11,Schedule!$I$87:$I$291,"I")),IF($C$3='Sum Res'!$S$5,(SUMIFS(Schedule!AF$87:AF$291,Schedule!$K$87:$K$291,Concrete,Schedule!AE$87:AE$291,T$42,Schedule!AD$87:AD$291,S42,Schedule!$G$87:$G$291,Schedule!$F$9,Schedule!$I$87:$I$291,"")+SUMIFS(Schedule!AF$87:AF$291,Schedule!$K$87:$K$291,Concrete,Schedule!AE$87:AE$291,T$42,Schedule!AD$87:AD$291,S42,Schedule!$G$87:$G$291,Schedule!$F$9,Schedule!$I$87:$I$291,"I"))+(SUMIFS(Schedule!AF$87:AF$291,Schedule!$K$87:$K$291,Concrete,Schedule!AE$87:AE$291,T$42,Schedule!AD$87:AD$291,S42,Schedule!$G$87:$G$291,Schedule!$F$10,Schedule!$I$87:$I$291,"")+SUMIFS(Schedule!AF$87:AF$291,Schedule!$K$87:$K$291,Concrete,Schedule!AE$87:AE$291,T$42,Schedule!AD$87:AD$291,S42,Schedule!$G$87:$G$291,Schedule!$F$10,Schedule!$I$87:$I$291,"I"))+(SUMIFS(Schedule!AF$87:AF$291,Schedule!$K$87:$K$291,Concrete,Schedule!AE$87:AE$291,T$42,Schedule!AD$87:AD$291,S42,Schedule!$G$87:$G$291,Schedule!$F$11,Schedule!$I$87:$I$291,"")+SUMIFS(Schedule!AF$87:AF$291,Schedule!$K$87:$K$291,Concrete,Schedule!AE$87:AE$291,T$42,Schedule!AD$87:AD$291,S42,Schedule!$G$87:$G$291,Schedule!$F$11,Schedule!$I$87:$I$291,"I")),(SUMIFS(Schedule!AF$87:AF$291,Schedule!$K$87:$K$291,Concrete,Schedule!AE$87:AE$291,T$42,Schedule!AD$87:AD$291,S42,Schedule!$G$87:$G$291,Schedule!$F$9,Schedule!$I$87:$I$291,"")+SUMIFS(Schedule!AF$87:AF$291,Schedule!$K$87:$K$291,Concrete,Schedule!AE$87:AE$291,T$42,Schedule!AD$87:AD$291,S42,Schedule!$G$87:$G$291,Schedule!$F$9,Schedule!$I$87:$I$291,"I"))+(SUMIFS(Schedule!AF$87:AF$291,Schedule!$K$87:$K$291,Concrete,Schedule!AE$87:AE$291,T$42,Schedule!AD$87:AD$291,S42,Schedule!$G$87:$G$291,Schedule!$F$10,Schedule!$I$87:$I$291,"")+SUMIFS(Schedule!AF$87:AF$291,Schedule!$K$87:$K$291,Concrete,Schedule!AE$87:AE$291,T$42,Schedule!AD$87:AD$291,S42,Schedule!$G$87:$G$291,Schedule!$F$10,Schedule!$I$87:$I$291,"I"))+(SUMIFS(Schedule!AF$87:AF$291,Schedule!$K$87:$K$291,Concrete,Schedule!AE$87:AE$291,T$42,Schedule!AD$87:AD$291,S42,Schedule!$G$87:$G$291,Schedule!$F$11,Schedule!$I$87:$I$291,"")+SUMIFS(Schedule!AF$87:AF$291,Schedule!$K$87:$K$291,Concrete,Schedule!AE$87:AE$291,T$42,Schedule!AD$87:AD$291,S42,Schedule!$G$87:$G$291,Schedule!$F$11,Schedule!$I$87:$I$291,"I"))+(SUMIFS(Schedule!AF$87:AF$291,Schedule!$K$87:$K$291,Concrete,Schedule!AE$87:AE$291,T$42,Schedule!AD$87:AD$291,S42,Schedule!$G$87:$G$291,Schedule!$F$8,Schedule!$I$87:$I$291,"")+SUMIFS(Schedule!AF$87:AF$291,Schedule!$K$87:$K$291,Concrete,Schedule!AE$87:AE$291,T$42,Schedule!AD$87:AD$291,S42,Schedule!$G$87:$G$291,Schedule!$F$8,Schedule!$I$87:$I$291,"I"))))</f>
        <v>0</v>
      </c>
      <c r="V42" s="299">
        <v>1</v>
      </c>
      <c r="W42" s="274" t="s">
        <v>12</v>
      </c>
      <c r="X42" s="275">
        <f>IF($C$3="",(SUMIFS(Schedule!AI$87:AI$291,Schedule!$K$87:$K$291,Concrete,Schedule!AH$87:AH$291,W$42,Schedule!AG$87:AG$291,V42,Schedule!$G$87:$G$291,Schedule!$F$9,Schedule!$I$87:$I$291,"")+SUMIFS(Schedule!AI$87:AI$291,Schedule!$K$87:$K$291,Concrete,Schedule!AH$87:AH$291,W$42,Schedule!AG$87:AG$291,V42,Schedule!$G$87:$G$291,Schedule!$F$9,Schedule!$I$87:$I$291,"I"))+(SUMIFS(Schedule!AI$87:AI$291,Schedule!$K$87:$K$291,Concrete,Schedule!AH$87:AH$291,W$42,Schedule!AG$87:AG$291,V42,Schedule!$G$87:$G$291,Schedule!$F$10,Schedule!$I$87:$I$291,"")+SUMIFS(Schedule!AI$87:AI$291,Schedule!$K$87:$K$291,Concrete,Schedule!AH$87:AH$291,W$42,Schedule!AG$87:AG$291,V42,Schedule!$G$87:$G$291,Schedule!$F$10,Schedule!$I$87:$I$291,"I"))+(SUMIFS(Schedule!AI$87:AI$291,Schedule!$K$87:$K$291,Concrete,Schedule!AH$87:AH$291,W$42,Schedule!AG$87:AG$291,V42,Schedule!$G$87:$G$291,Schedule!$F$11,Schedule!$I$87:$I$291,"")+SUMIFS(Schedule!AI$87:AI$291,Schedule!$K$87:$K$291,Concrete,Schedule!AH$87:AH$291,W$42,Schedule!AG$87:AG$291,V42,Schedule!$G$87:$G$291,Schedule!$F$11,Schedule!$I$87:$I$291,"I")),IF($C$3='Sum Res'!$S$5,(SUMIFS(Schedule!AI$87:AI$291,Schedule!$K$87:$K$291,Concrete,Schedule!AH$87:AH$291,W$42,Schedule!AG$87:AG$291,V42,Schedule!$G$87:$G$291,Schedule!$F$9,Schedule!$I$87:$I$291,"")+SUMIFS(Schedule!AI$87:AI$291,Schedule!$K$87:$K$291,Concrete,Schedule!AH$87:AH$291,W$42,Schedule!AG$87:AG$291,V42,Schedule!$G$87:$G$291,Schedule!$F$9,Schedule!$I$87:$I$291,"I"))+(SUMIFS(Schedule!AI$87:AI$291,Schedule!$K$87:$K$291,Concrete,Schedule!AH$87:AH$291,W$42,Schedule!AG$87:AG$291,V42,Schedule!$G$87:$G$291,Schedule!$F$10,Schedule!$I$87:$I$291,"")+SUMIFS(Schedule!AI$87:AI$291,Schedule!$K$87:$K$291,Concrete,Schedule!AH$87:AH$291,W$42,Schedule!AG$87:AG$291,V42,Schedule!$G$87:$G$291,Schedule!$F$10,Schedule!$I$87:$I$291,"I"))+(SUMIFS(Schedule!AI$87:AI$291,Schedule!$K$87:$K$291,Concrete,Schedule!AH$87:AH$291,W$42,Schedule!AG$87:AG$291,V42,Schedule!$G$87:$G$291,Schedule!$F$11,Schedule!$I$87:$I$291,"")+SUMIFS(Schedule!AI$87:AI$291,Schedule!$K$87:$K$291,Concrete,Schedule!AH$87:AH$291,W$42,Schedule!AG$87:AG$291,V42,Schedule!$G$87:$G$291,Schedule!$F$11,Schedule!$I$87:$I$291,"I")),(SUMIFS(Schedule!AI$87:AI$291,Schedule!$K$87:$K$291,Concrete,Schedule!AH$87:AH$291,W$42,Schedule!AG$87:AG$291,V42,Schedule!$G$87:$G$291,Schedule!$F$9,Schedule!$I$87:$I$291,"")+SUMIFS(Schedule!AI$87:AI$291,Schedule!$K$87:$K$291,Concrete,Schedule!AH$87:AH$291,W$42,Schedule!AG$87:AG$291,V42,Schedule!$G$87:$G$291,Schedule!$F$9,Schedule!$I$87:$I$291,"I"))+(SUMIFS(Schedule!AI$87:AI$291,Schedule!$K$87:$K$291,Concrete,Schedule!AH$87:AH$291,W$42,Schedule!AG$87:AG$291,V42,Schedule!$G$87:$G$291,Schedule!$F$10,Schedule!$I$87:$I$291,"")+SUMIFS(Schedule!AI$87:AI$291,Schedule!$K$87:$K$291,Concrete,Schedule!AH$87:AH$291,W$42,Schedule!AG$87:AG$291,V42,Schedule!$G$87:$G$291,Schedule!$F$10,Schedule!$I$87:$I$291,"I"))+(SUMIFS(Schedule!AI$87:AI$291,Schedule!$K$87:$K$291,Concrete,Schedule!AH$87:AH$291,W$42,Schedule!AG$87:AG$291,V42,Schedule!$G$87:$G$291,Schedule!$F$11,Schedule!$I$87:$I$291,"")+SUMIFS(Schedule!AI$87:AI$291,Schedule!$K$87:$K$291,Concrete,Schedule!AH$87:AH$291,W$42,Schedule!AG$87:AG$291,V42,Schedule!$G$87:$G$291,Schedule!$F$11,Schedule!$I$87:$I$291,"I"))+(SUMIFS(Schedule!AI$87:AI$291,Schedule!$K$87:$K$291,Concrete,Schedule!AH$87:AH$291,W$42,Schedule!AG$87:AG$291,V42,Schedule!$G$87:$G$291,Schedule!$F$8,Schedule!$I$87:$I$291,"")+SUMIFS(Schedule!AI$87:AI$291,Schedule!$K$87:$K$291,Concrete,Schedule!AH$87:AH$291,W$42,Schedule!AG$87:AG$291,V42,Schedule!$G$87:$G$291,Schedule!$F$8,Schedule!$I$87:$I$291,"I"))))</f>
        <v>0</v>
      </c>
      <c r="Y42" s="299">
        <v>1</v>
      </c>
      <c r="Z42" s="274" t="s">
        <v>12</v>
      </c>
      <c r="AA42" s="275">
        <f>IF($C$3="",(SUMIFS(Schedule!AL$87:AL$291,Schedule!$K$87:$K$291,Concrete,Schedule!AK$87:AK$291,Z$42,Schedule!AJ$87:AJ$291,Y42,Schedule!$G$87:$G$291,Schedule!$F$9,Schedule!$I$87:$I$291,"")+SUMIFS(Schedule!AL$87:AL$291,Schedule!$K$87:$K$291,Concrete,Schedule!AK$87:AK$291,Z$42,Schedule!AJ$87:AJ$291,Y42,Schedule!$G$87:$G$291,Schedule!$F$9,Schedule!$I$87:$I$291,"I"))+(SUMIFS(Schedule!AL$87:AL$291,Schedule!$K$87:$K$291,Concrete,Schedule!AK$87:AK$291,Z$42,Schedule!AJ$87:AJ$291,Y42,Schedule!$G$87:$G$291,Schedule!$F$10,Schedule!$I$87:$I$291,"")+SUMIFS(Schedule!AL$87:AL$291,Schedule!$K$87:$K$291,Concrete,Schedule!AK$87:AK$291,Z$42,Schedule!AJ$87:AJ$291,Y42,Schedule!$G$87:$G$291,Schedule!$F$10,Schedule!$I$87:$I$291,"I"))+(SUMIFS(Schedule!AL$87:AL$291,Schedule!$K$87:$K$291,Concrete,Schedule!AK$87:AK$291,Z$42,Schedule!AJ$87:AJ$291,Y42,Schedule!$G$87:$G$291,Schedule!$F$11,Schedule!$I$87:$I$291,"")+SUMIFS(Schedule!AL$87:AL$291,Schedule!$K$87:$K$291,Concrete,Schedule!AK$87:AK$291,Z$42,Schedule!AJ$87:AJ$291,Y42,Schedule!$G$87:$G$291,Schedule!$F$11,Schedule!$I$87:$I$291,"I")),IF($C$3='Sum Res'!$S$5,(SUMIFS(Schedule!AL$87:AL$291,Schedule!$K$87:$K$291,Concrete,Schedule!AK$87:AK$291,Z$42,Schedule!AJ$87:AJ$291,Y42,Schedule!$G$87:$G$291,Schedule!$F$9,Schedule!$I$87:$I$291,"")+SUMIFS(Schedule!AL$87:AL$291,Schedule!$K$87:$K$291,Concrete,Schedule!AK$87:AK$291,Z$42,Schedule!AJ$87:AJ$291,Y42,Schedule!$G$87:$G$291,Schedule!$F$9,Schedule!$I$87:$I$291,"I"))+(SUMIFS(Schedule!AL$87:AL$291,Schedule!$K$87:$K$291,Concrete,Schedule!AK$87:AK$291,Z$42,Schedule!AJ$87:AJ$291,Y42,Schedule!$G$87:$G$291,Schedule!$F$10,Schedule!$I$87:$I$291,"")+SUMIFS(Schedule!AL$87:AL$291,Schedule!$K$87:$K$291,Concrete,Schedule!AK$87:AK$291,Z$42,Schedule!AJ$87:AJ$291,Y42,Schedule!$G$87:$G$291,Schedule!$F$10,Schedule!$I$87:$I$291,"I"))+(SUMIFS(Schedule!AL$87:AL$291,Schedule!$K$87:$K$291,Concrete,Schedule!AK$87:AK$291,Z$42,Schedule!AJ$87:AJ$291,Y42,Schedule!$G$87:$G$291,Schedule!$F$11,Schedule!$I$87:$I$291,"")+SUMIFS(Schedule!AL$87:AL$291,Schedule!$K$87:$K$291,Concrete,Schedule!AK$87:AK$291,Z$42,Schedule!AJ$87:AJ$291,Y42,Schedule!$G$87:$G$291,Schedule!$F$11,Schedule!$I$87:$I$291,"I")),(SUMIFS(Schedule!AL$87:AL$291,Schedule!$K$87:$K$291,Concrete,Schedule!AK$87:AK$291,Z$42,Schedule!AJ$87:AJ$291,Y42,Schedule!$G$87:$G$291,Schedule!$F$9,Schedule!$I$87:$I$291,"")+SUMIFS(Schedule!AL$87:AL$291,Schedule!$K$87:$K$291,Concrete,Schedule!AK$87:AK$291,Z$42,Schedule!AJ$87:AJ$291,Y42,Schedule!$G$87:$G$291,Schedule!$F$9,Schedule!$I$87:$I$291,"I"))+(SUMIFS(Schedule!AL$87:AL$291,Schedule!$K$87:$K$291,Concrete,Schedule!AK$87:AK$291,Z$42,Schedule!AJ$87:AJ$291,Y42,Schedule!$G$87:$G$291,Schedule!$F$10,Schedule!$I$87:$I$291,"")+SUMIFS(Schedule!AL$87:AL$291,Schedule!$K$87:$K$291,Concrete,Schedule!AK$87:AK$291,Z$42,Schedule!AJ$87:AJ$291,Y42,Schedule!$G$87:$G$291,Schedule!$F$10,Schedule!$I$87:$I$291,"I"))+(SUMIFS(Schedule!AL$87:AL$291,Schedule!$K$87:$K$291,Concrete,Schedule!AK$87:AK$291,Z$42,Schedule!AJ$87:AJ$291,Y42,Schedule!$G$87:$G$291,Schedule!$F$11,Schedule!$I$87:$I$291,"")+SUMIFS(Schedule!AL$87:AL$291,Schedule!$K$87:$K$291,Concrete,Schedule!AK$87:AK$291,Z$42,Schedule!AJ$87:AJ$291,Y42,Schedule!$G$87:$G$291,Schedule!$F$11,Schedule!$I$87:$I$291,"I"))+(SUMIFS(Schedule!AL$87:AL$291,Schedule!$K$87:$K$291,Concrete,Schedule!AK$87:AK$291,Z$42,Schedule!AJ$87:AJ$291,Y42,Schedule!$G$87:$G$291,Schedule!$F$8,Schedule!$I$87:$I$291,"")+SUMIFS(Schedule!AL$87:AL$291,Schedule!$K$87:$K$291,Concrete,Schedule!AK$87:AK$291,Z$42,Schedule!AJ$87:AJ$291,Y42,Schedule!$G$87:$G$291,Schedule!$F$8,Schedule!$I$87:$I$291,"I"))))</f>
        <v>0</v>
      </c>
      <c r="AB42" s="299">
        <v>1</v>
      </c>
      <c r="AC42" s="274" t="s">
        <v>12</v>
      </c>
      <c r="AD42" s="275">
        <f>IF($C$3="",(SUMIFS(Schedule!AO$87:AO$291,Schedule!$K$87:$K$291,Concrete,Schedule!AN$87:AN$291,AC$42,Schedule!AM$87:AM$291,AB42,Schedule!$G$87:$G$291,Schedule!$F$9,Schedule!$I$87:$I$291,"")+SUMIFS(Schedule!AO$87:AO$291,Schedule!$K$87:$K$291,Concrete,Schedule!AN$87:AN$291,AC$42,Schedule!AM$87:AM$291,AB42,Schedule!$G$87:$G$291,Schedule!$F$9,Schedule!$I$87:$I$291,"I"))+(SUMIFS(Schedule!AO$87:AO$291,Schedule!$K$87:$K$291,Concrete,Schedule!AN$87:AN$291,AC$42,Schedule!AM$87:AM$291,AB42,Schedule!$G$87:$G$291,Schedule!$F$10,Schedule!$I$87:$I$291,"")+SUMIFS(Schedule!AO$87:AO$291,Schedule!$K$87:$K$291,Concrete,Schedule!AN$87:AN$291,AC$42,Schedule!AM$87:AM$291,AB42,Schedule!$G$87:$G$291,Schedule!$F$10,Schedule!$I$87:$I$291,"I"))+(SUMIFS(Schedule!AO$87:AO$291,Schedule!$K$87:$K$291,Concrete,Schedule!AN$87:AN$291,AC$42,Schedule!AM$87:AM$291,AB42,Schedule!$G$87:$G$291,Schedule!$F$11,Schedule!$I$87:$I$291,"")+SUMIFS(Schedule!AO$87:AO$291,Schedule!$K$87:$K$291,Concrete,Schedule!AN$87:AN$291,AC$42,Schedule!AM$87:AM$291,AB42,Schedule!$G$87:$G$291,Schedule!$F$11,Schedule!$I$87:$I$291,"I")),IF($C$3='Sum Res'!$S$5,(SUMIFS(Schedule!AO$87:AO$291,Schedule!$K$87:$K$291,Concrete,Schedule!AN$87:AN$291,AC$42,Schedule!AM$87:AM$291,AB42,Schedule!$G$87:$G$291,Schedule!$F$9,Schedule!$I$87:$I$291,"")+SUMIFS(Schedule!AO$87:AO$291,Schedule!$K$87:$K$291,Concrete,Schedule!AN$87:AN$291,AC$42,Schedule!AM$87:AM$291,AB42,Schedule!$G$87:$G$291,Schedule!$F$9,Schedule!$I$87:$I$291,"I"))+(SUMIFS(Schedule!AO$87:AO$291,Schedule!$K$87:$K$291,Concrete,Schedule!AN$87:AN$291,AC$42,Schedule!AM$87:AM$291,AB42,Schedule!$G$87:$G$291,Schedule!$F$10,Schedule!$I$87:$I$291,"")+SUMIFS(Schedule!AO$87:AO$291,Schedule!$K$87:$K$291,Concrete,Schedule!AN$87:AN$291,AC$42,Schedule!AM$87:AM$291,AB42,Schedule!$G$87:$G$291,Schedule!$F$10,Schedule!$I$87:$I$291,"I"))+(SUMIFS(Schedule!AO$87:AO$291,Schedule!$K$87:$K$291,Concrete,Schedule!AN$87:AN$291,AC$42,Schedule!AM$87:AM$291,AB42,Schedule!$G$87:$G$291,Schedule!$F$11,Schedule!$I$87:$I$291,"")+SUMIFS(Schedule!AO$87:AO$291,Schedule!$K$87:$K$291,Concrete,Schedule!AN$87:AN$291,AC$42,Schedule!AM$87:AM$291,AB42,Schedule!$G$87:$G$291,Schedule!$F$11,Schedule!$I$87:$I$291,"I")),(SUMIFS(Schedule!AO$87:AO$291,Schedule!$K$87:$K$291,Concrete,Schedule!AN$87:AN$291,AC$42,Schedule!AM$87:AM$291,AB42,Schedule!$G$87:$G$291,Schedule!$F$9,Schedule!$I$87:$I$291,"")+SUMIFS(Schedule!AO$87:AO$291,Schedule!$K$87:$K$291,Concrete,Schedule!AN$87:AN$291,AC$42,Schedule!AM$87:AM$291,AB42,Schedule!$G$87:$G$291,Schedule!$F$9,Schedule!$I$87:$I$291,"I"))+(SUMIFS(Schedule!AO$87:AO$291,Schedule!$K$87:$K$291,Concrete,Schedule!AN$87:AN$291,AC$42,Schedule!AM$87:AM$291,AB42,Schedule!$G$87:$G$291,Schedule!$F$10,Schedule!$I$87:$I$291,"")+SUMIFS(Schedule!AO$87:AO$291,Schedule!$K$87:$K$291,Concrete,Schedule!AN$87:AN$291,AC$42,Schedule!AM$87:AM$291,AB42,Schedule!$G$87:$G$291,Schedule!$F$10,Schedule!$I$87:$I$291,"I"))+(SUMIFS(Schedule!AO$87:AO$291,Schedule!$K$87:$K$291,Concrete,Schedule!AN$87:AN$291,AC$42,Schedule!AM$87:AM$291,AB42,Schedule!$G$87:$G$291,Schedule!$F$11,Schedule!$I$87:$I$291,"")+SUMIFS(Schedule!AO$87:AO$291,Schedule!$K$87:$K$291,Concrete,Schedule!AN$87:AN$291,AC$42,Schedule!AM$87:AM$291,AB42,Schedule!$G$87:$G$291,Schedule!$F$11,Schedule!$I$87:$I$291,"I"))+(SUMIFS(Schedule!AO$87:AO$291,Schedule!$K$87:$K$291,Concrete,Schedule!AN$87:AN$291,AC$42,Schedule!AM$87:AM$291,AB42,Schedule!$G$87:$G$291,Schedule!$F$8,Schedule!$I$87:$I$291,"")+SUMIFS(Schedule!AO$87:AO$291,Schedule!$K$87:$K$291,Concrete,Schedule!AN$87:AN$291,AC$42,Schedule!AM$87:AM$291,AB42,Schedule!$G$87:$G$291,Schedule!$F$8,Schedule!$I$87:$I$291,"I"))))</f>
        <v>0</v>
      </c>
      <c r="AE42" s="276">
        <f t="shared" ref="AE42:AE45" si="10">AD42+AA42+X42+U42+R42+O42+L42+I42+F42</f>
        <v>0</v>
      </c>
      <c r="AF42" s="277">
        <f t="shared" si="9"/>
        <v>0</v>
      </c>
    </row>
    <row r="43" spans="2:36" ht="15" x14ac:dyDescent="0.2">
      <c r="B43" s="580"/>
      <c r="C43" s="583"/>
      <c r="D43" s="300">
        <v>2</v>
      </c>
      <c r="E43" s="301"/>
      <c r="F43" s="281">
        <f>IF($C$3="",(SUMIFS(Schedule!Q$87:Q$291,Schedule!$K$87:$K$291,Concrete,Schedule!P$87:P$291,E$42,Schedule!O$87:O$291,D43,Schedule!$G$87:$G$291,Schedule!$F$9,Schedule!$I$87:$I$291,"")+SUMIFS(Schedule!Q$87:Q$291,Schedule!$K$87:$K$291,Concrete,Schedule!P$87:P$291,E$42,Schedule!O$87:O$291,D43,Schedule!$G$87:$G$291,Schedule!$F$9,Schedule!$I$87:$I$291,"I"))+(SUMIFS(Schedule!Q$87:Q$291,Schedule!$K$87:$K$291,Concrete,Schedule!P$87:P$291,E$42,Schedule!O$87:O$291,D43,Schedule!$G$87:$G$291,Schedule!$F$10,Schedule!$I$87:$I$291,"")+SUMIFS(Schedule!Q$87:Q$291,Schedule!$K$87:$K$291,Concrete,Schedule!P$87:P$291,E$42,Schedule!O$87:O$291,D43,Schedule!$G$87:$G$291,Schedule!$F$10,Schedule!$I$87:$I$291,"I"))+(SUMIFS(Schedule!Q$87:Q$291,Schedule!$K$87:$K$291,Concrete,Schedule!P$87:P$291,E$42,Schedule!O$87:O$291,D43,Schedule!$G$87:$G$291,Schedule!$F$11,Schedule!$I$87:$I$291,"")+SUMIFS(Schedule!Q$87:Q$291,Schedule!$K$87:$K$291,Concrete,Schedule!P$87:P$291,E$42,Schedule!O$87:O$291,D43,Schedule!$G$87:$G$291,Schedule!$F$11,Schedule!$I$87:$I$291,"I")),IF($C$3='Sum Res'!$S$5,(SUMIFS(Schedule!Q$87:Q$291,Schedule!$K$87:$K$291,Concrete,Schedule!P$87:P$291,E$42,Schedule!O$87:O$291,D43,Schedule!$G$87:$G$291,Schedule!$F$9,Schedule!$I$87:$I$291,"")+SUMIFS(Schedule!Q$87:Q$291,Schedule!$K$87:$K$291,Concrete,Schedule!P$87:P$291,E$42,Schedule!O$87:O$291,D43,Schedule!$G$87:$G$291,Schedule!$F$9,Schedule!$I$87:$I$291,"I"))+(SUMIFS(Schedule!Q$87:Q$291,Schedule!$K$87:$K$291,Concrete,Schedule!P$87:P$291,E$42,Schedule!O$87:O$291,D43,Schedule!$G$87:$G$291,Schedule!$F$10,Schedule!$I$87:$I$291,"")+SUMIFS(Schedule!Q$87:Q$291,Schedule!$K$87:$K$291,Concrete,Schedule!P$87:P$291,E$42,Schedule!O$87:O$291,D43,Schedule!$G$87:$G$291,Schedule!$F$10,Schedule!$I$87:$I$291,"I"))+(SUMIFS(Schedule!Q$87:Q$291,Schedule!$K$87:$K$291,Concrete,Schedule!P$87:P$291,E$42,Schedule!O$87:O$291,D43,Schedule!$G$87:$G$291,Schedule!$F$11,Schedule!$I$87:$I$291,"")+SUMIFS(Schedule!Q$87:Q$291,Schedule!$K$87:$K$291,Concrete,Schedule!P$87:P$291,E$42,Schedule!O$87:O$291,D43,Schedule!$G$87:$G$291,Schedule!$F$11,Schedule!$I$87:$I$291,"I")),(SUMIFS(Schedule!Q$87:Q$291,Schedule!$K$87:$K$291,Concrete,Schedule!P$87:P$291,E$42,Schedule!O$87:O$291,D43,Schedule!$G$87:$G$291,Schedule!$F$9,Schedule!$I$87:$I$291,"")+SUMIFS(Schedule!Q$87:Q$291,Schedule!$K$87:$K$291,Concrete,Schedule!P$87:P$291,E$42,Schedule!O$87:O$291,D43,Schedule!$G$87:$G$291,Schedule!$F$9,Schedule!$I$87:$I$291,"I"))+(SUMIFS(Schedule!Q$87:Q$291,Schedule!$K$87:$K$291,Concrete,Schedule!P$87:P$291,E$42,Schedule!O$87:O$291,D43,Schedule!$G$87:$G$291,Schedule!$F$10,Schedule!$I$87:$I$291,"")+SUMIFS(Schedule!Q$87:Q$291,Schedule!$K$87:$K$291,Concrete,Schedule!P$87:P$291,E$42,Schedule!O$87:O$291,D43,Schedule!$G$87:$G$291,Schedule!$F$10,Schedule!$I$87:$I$291,"I"))+(SUMIFS(Schedule!Q$87:Q$291,Schedule!$K$87:$K$291,Concrete,Schedule!P$87:P$291,E$42,Schedule!O$87:O$291,D43,Schedule!$G$87:$G$291,Schedule!$F$11,Schedule!$I$87:$I$291,"")+SUMIFS(Schedule!Q$87:Q$291,Schedule!$K$87:$K$291,Concrete,Schedule!P$87:P$291,E$42,Schedule!O$87:O$291,D43,Schedule!$G$87:$G$291,Schedule!$F$11,Schedule!$I$87:$I$291,"I"))+(SUMIFS(Schedule!Q$87:Q$291,Schedule!$K$87:$K$291,Concrete,Schedule!P$87:P$291,E$42,Schedule!O$87:O$291,D43,Schedule!$G$87:$G$291,Schedule!$F$8,Schedule!$I$87:$I$291,"")+SUMIFS(Schedule!Q$87:Q$291,Schedule!$K$87:$K$291,Concrete,Schedule!P$87:P$291,E$42,Schedule!O$87:O$291,D43,Schedule!$G$87:$G$291,Schedule!$F$8,Schedule!$I$87:$I$291,"I"))))</f>
        <v>0</v>
      </c>
      <c r="G43" s="300">
        <v>2</v>
      </c>
      <c r="H43" s="301"/>
      <c r="I43" s="281">
        <f>IF($C$3="",(SUMIFS(Schedule!T$87:T$291,Schedule!$K$87:$K$291,Concrete,Schedule!S$87:S$291,H$42,Schedule!R$87:R$291,G43,Schedule!$G$87:$G$291,Schedule!$F$9,Schedule!$I$87:$I$291,"")+SUMIFS(Schedule!T$87:T$291,Schedule!$K$87:$K$291,Concrete,Schedule!S$87:S$291,H$42,Schedule!R$87:R$291,G43,Schedule!$G$87:$G$291,Schedule!$F$9,Schedule!$I$87:$I$291,"I"))+(SUMIFS(Schedule!T$87:T$291,Schedule!$K$87:$K$291,Concrete,Schedule!S$87:S$291,H$42,Schedule!R$87:R$291,G43,Schedule!$G$87:$G$291,Schedule!$F$10,Schedule!$I$87:$I$291,"")+SUMIFS(Schedule!T$87:T$291,Schedule!$K$87:$K$291,Concrete,Schedule!S$87:S$291,H$42,Schedule!R$87:R$291,G43,Schedule!$G$87:$G$291,Schedule!$F$10,Schedule!$I$87:$I$291,"I"))+(SUMIFS(Schedule!T$87:T$291,Schedule!$K$87:$K$291,Concrete,Schedule!S$87:S$291,H$42,Schedule!R$87:R$291,G43,Schedule!$G$87:$G$291,Schedule!$F$11,Schedule!$I$87:$I$291,"")+SUMIFS(Schedule!T$87:T$291,Schedule!$K$87:$K$291,Concrete,Schedule!S$87:S$291,H$42,Schedule!R$87:R$291,G43,Schedule!$G$87:$G$291,Schedule!$F$11,Schedule!$I$87:$I$291,"I")),IF($C$3='Sum Res'!$S$5,(SUMIFS(Schedule!T$87:T$291,Schedule!$K$87:$K$291,Concrete,Schedule!S$87:S$291,H$42,Schedule!R$87:R$291,G43,Schedule!$G$87:$G$291,Schedule!$F$9,Schedule!$I$87:$I$291,"")+SUMIFS(Schedule!T$87:T$291,Schedule!$K$87:$K$291,Concrete,Schedule!S$87:S$291,H$42,Schedule!R$87:R$291,G43,Schedule!$G$87:$G$291,Schedule!$F$9,Schedule!$I$87:$I$291,"I"))+(SUMIFS(Schedule!T$87:T$291,Schedule!$K$87:$K$291,Concrete,Schedule!S$87:S$291,H$42,Schedule!R$87:R$291,G43,Schedule!$G$87:$G$291,Schedule!$F$10,Schedule!$I$87:$I$291,"")+SUMIFS(Schedule!T$87:T$291,Schedule!$K$87:$K$291,Concrete,Schedule!S$87:S$291,H$42,Schedule!R$87:R$291,G43,Schedule!$G$87:$G$291,Schedule!$F$10,Schedule!$I$87:$I$291,"I"))+(SUMIFS(Schedule!T$87:T$291,Schedule!$K$87:$K$291,Concrete,Schedule!S$87:S$291,H$42,Schedule!R$87:R$291,G43,Schedule!$G$87:$G$291,Schedule!$F$11,Schedule!$I$87:$I$291,"")+SUMIFS(Schedule!T$87:T$291,Schedule!$K$87:$K$291,Concrete,Schedule!S$87:S$291,H$42,Schedule!R$87:R$291,G43,Schedule!$G$87:$G$291,Schedule!$F$11,Schedule!$I$87:$I$291,"I")),(SUMIFS(Schedule!T$87:T$291,Schedule!$K$87:$K$291,Concrete,Schedule!S$87:S$291,H$42,Schedule!R$87:R$291,G43,Schedule!$G$87:$G$291,Schedule!$F$9,Schedule!$I$87:$I$291,"")+SUMIFS(Schedule!T$87:T$291,Schedule!$K$87:$K$291,Concrete,Schedule!S$87:S$291,H$42,Schedule!R$87:R$291,G43,Schedule!$G$87:$G$291,Schedule!$F$9,Schedule!$I$87:$I$291,"I"))+(SUMIFS(Schedule!T$87:T$291,Schedule!$K$87:$K$291,Concrete,Schedule!S$87:S$291,H$42,Schedule!R$87:R$291,G43,Schedule!$G$87:$G$291,Schedule!$F$10,Schedule!$I$87:$I$291,"")+SUMIFS(Schedule!T$87:T$291,Schedule!$K$87:$K$291,Concrete,Schedule!S$87:S$291,H$42,Schedule!R$87:R$291,G43,Schedule!$G$87:$G$291,Schedule!$F$10,Schedule!$I$87:$I$291,"I"))+(SUMIFS(Schedule!T$87:T$291,Schedule!$K$87:$K$291,Concrete,Schedule!S$87:S$291,H$42,Schedule!R$87:R$291,G43,Schedule!$G$87:$G$291,Schedule!$F$11,Schedule!$I$87:$I$291,"")+SUMIFS(Schedule!T$87:T$291,Schedule!$K$87:$K$291,Concrete,Schedule!S$87:S$291,H$42,Schedule!R$87:R$291,G43,Schedule!$G$87:$G$291,Schedule!$F$11,Schedule!$I$87:$I$291,"I"))+(SUMIFS(Schedule!T$87:T$291,Schedule!$K$87:$K$291,Concrete,Schedule!S$87:S$291,H$42,Schedule!R$87:R$291,G43,Schedule!$G$87:$G$291,Schedule!$F$8,Schedule!$I$87:$I$291,"")+SUMIFS(Schedule!T$87:T$291,Schedule!$K$87:$K$291,Concrete,Schedule!S$87:S$291,H$42,Schedule!R$87:R$291,G43,Schedule!$G$87:$G$291,Schedule!$F$8,Schedule!$I$87:$I$291,"I"))))</f>
        <v>0</v>
      </c>
      <c r="J43" s="300">
        <v>2</v>
      </c>
      <c r="K43" s="301"/>
      <c r="L43" s="281">
        <f>IF($C$3="",(SUMIFS(Schedule!W$87:W$291,Schedule!$K$87:$K$291,Concrete,Schedule!V$87:V$291,K$42,Schedule!U$87:U$291,J43,Schedule!$G$87:$G$291,Schedule!$F$9,Schedule!$I$87:$I$291,"")+SUMIFS(Schedule!W$87:W$291,Schedule!$K$87:$K$291,Concrete,Schedule!V$87:V$291,K$42,Schedule!U$87:U$291,J43,Schedule!$G$87:$G$291,Schedule!$F$9,Schedule!$I$87:$I$291,"I"))+(SUMIFS(Schedule!W$87:W$291,Schedule!$K$87:$K$291,Concrete,Schedule!V$87:V$291,K$42,Schedule!U$87:U$291,J43,Schedule!$G$87:$G$291,Schedule!$F$10,Schedule!$I$87:$I$291,"")+SUMIFS(Schedule!W$87:W$291,Schedule!$K$87:$K$291,Concrete,Schedule!V$87:V$291,K$42,Schedule!U$87:U$291,J43,Schedule!$G$87:$G$291,Schedule!$F$10,Schedule!$I$87:$I$291,"I"))+(SUMIFS(Schedule!W$87:W$291,Schedule!$K$87:$K$291,Concrete,Schedule!V$87:V$291,K$42,Schedule!U$87:U$291,J43,Schedule!$G$87:$G$291,Schedule!$F$11,Schedule!$I$87:$I$291,"")+SUMIFS(Schedule!W$87:W$291,Schedule!$K$87:$K$291,Concrete,Schedule!V$87:V$291,K$42,Schedule!U$87:U$291,J43,Schedule!$G$87:$G$291,Schedule!$F$11,Schedule!$I$87:$I$291,"I")),IF($C$3='Sum Res'!$S$5,(SUMIFS(Schedule!W$87:W$291,Schedule!$K$87:$K$291,Concrete,Schedule!V$87:V$291,K$42,Schedule!U$87:U$291,J43,Schedule!$G$87:$G$291,Schedule!$F$9,Schedule!$I$87:$I$291,"")+SUMIFS(Schedule!W$87:W$291,Schedule!$K$87:$K$291,Concrete,Schedule!V$87:V$291,K$42,Schedule!U$87:U$291,J43,Schedule!$G$87:$G$291,Schedule!$F$9,Schedule!$I$87:$I$291,"I"))+(SUMIFS(Schedule!W$87:W$291,Schedule!$K$87:$K$291,Concrete,Schedule!V$87:V$291,K$42,Schedule!U$87:U$291,J43,Schedule!$G$87:$G$291,Schedule!$F$10,Schedule!$I$87:$I$291,"")+SUMIFS(Schedule!W$87:W$291,Schedule!$K$87:$K$291,Concrete,Schedule!V$87:V$291,K$42,Schedule!U$87:U$291,J43,Schedule!$G$87:$G$291,Schedule!$F$10,Schedule!$I$87:$I$291,"I"))+(SUMIFS(Schedule!W$87:W$291,Schedule!$K$87:$K$291,Concrete,Schedule!V$87:V$291,K$42,Schedule!U$87:U$291,J43,Schedule!$G$87:$G$291,Schedule!$F$11,Schedule!$I$87:$I$291,"")+SUMIFS(Schedule!W$87:W$291,Schedule!$K$87:$K$291,Concrete,Schedule!V$87:V$291,K$42,Schedule!U$87:U$291,J43,Schedule!$G$87:$G$291,Schedule!$F$11,Schedule!$I$87:$I$291,"I")),(SUMIFS(Schedule!W$87:W$291,Schedule!$K$87:$K$291,Concrete,Schedule!V$87:V$291,K$42,Schedule!U$87:U$291,J43,Schedule!$G$87:$G$291,Schedule!$F$9,Schedule!$I$87:$I$291,"")+SUMIFS(Schedule!W$87:W$291,Schedule!$K$87:$K$291,Concrete,Schedule!V$87:V$291,K$42,Schedule!U$87:U$291,J43,Schedule!$G$87:$G$291,Schedule!$F$9,Schedule!$I$87:$I$291,"I"))+(SUMIFS(Schedule!W$87:W$291,Schedule!$K$87:$K$291,Concrete,Schedule!V$87:V$291,K$42,Schedule!U$87:U$291,J43,Schedule!$G$87:$G$291,Schedule!$F$10,Schedule!$I$87:$I$291,"")+SUMIFS(Schedule!W$87:W$291,Schedule!$K$87:$K$291,Concrete,Schedule!V$87:V$291,K$42,Schedule!U$87:U$291,J43,Schedule!$G$87:$G$291,Schedule!$F$10,Schedule!$I$87:$I$291,"I"))+(SUMIFS(Schedule!W$87:W$291,Schedule!$K$87:$K$291,Concrete,Schedule!V$87:V$291,K$42,Schedule!U$87:U$291,J43,Schedule!$G$87:$G$291,Schedule!$F$11,Schedule!$I$87:$I$291,"")+SUMIFS(Schedule!W$87:W$291,Schedule!$K$87:$K$291,Concrete,Schedule!V$87:V$291,K$42,Schedule!U$87:U$291,J43,Schedule!$G$87:$G$291,Schedule!$F$11,Schedule!$I$87:$I$291,"I"))+(SUMIFS(Schedule!W$87:W$291,Schedule!$K$87:$K$291,Concrete,Schedule!V$87:V$291,K$42,Schedule!U$87:U$291,J43,Schedule!$G$87:$G$291,Schedule!$F$8,Schedule!$I$87:$I$291,"")+SUMIFS(Schedule!W$87:W$291,Schedule!$K$87:$K$291,Concrete,Schedule!V$87:V$291,K$42,Schedule!U$87:U$291,J43,Schedule!$G$87:$G$291,Schedule!$F$8,Schedule!$I$87:$I$291,"I"))))</f>
        <v>0</v>
      </c>
      <c r="M43" s="300">
        <v>2</v>
      </c>
      <c r="N43" s="301"/>
      <c r="O43" s="281">
        <f>IF($C$3="",(SUMIFS(Schedule!Z$87:Z$291,Schedule!$K$87:$K$291,Concrete,Schedule!Y$87:Y$291,N$42,Schedule!X$87:X$291,M43,Schedule!$G$87:$G$291,Schedule!$F$9,Schedule!$I$87:$I$291,"")+SUMIFS(Schedule!Z$87:Z$291,Schedule!$K$87:$K$291,Concrete,Schedule!Y$87:Y$291,N$42,Schedule!X$87:X$291,M43,Schedule!$G$87:$G$291,Schedule!$F$9,Schedule!$I$87:$I$291,"I"))+(SUMIFS(Schedule!Z$87:Z$291,Schedule!$K$87:$K$291,Concrete,Schedule!Y$87:Y$291,N$42,Schedule!X$87:X$291,M43,Schedule!$G$87:$G$291,Schedule!$F$10,Schedule!$I$87:$I$291,"")+SUMIFS(Schedule!Z$87:Z$291,Schedule!$K$87:$K$291,Concrete,Schedule!Y$87:Y$291,N$42,Schedule!X$87:X$291,M43,Schedule!$G$87:$G$291,Schedule!$F$10,Schedule!$I$87:$I$291,"I"))+(SUMIFS(Schedule!Z$87:Z$291,Schedule!$K$87:$K$291,Concrete,Schedule!Y$87:Y$291,N$42,Schedule!X$87:X$291,M43,Schedule!$G$87:$G$291,Schedule!$F$11,Schedule!$I$87:$I$291,"")+SUMIFS(Schedule!Z$87:Z$291,Schedule!$K$87:$K$291,Concrete,Schedule!Y$87:Y$291,N$42,Schedule!X$87:X$291,M43,Schedule!$G$87:$G$291,Schedule!$F$11,Schedule!$I$87:$I$291,"I")),IF($C$3='Sum Res'!$S$5,(SUMIFS(Schedule!Z$87:Z$291,Schedule!$K$87:$K$291,Concrete,Schedule!Y$87:Y$291,N$42,Schedule!X$87:X$291,M43,Schedule!$G$87:$G$291,Schedule!$F$9,Schedule!$I$87:$I$291,"")+SUMIFS(Schedule!Z$87:Z$291,Schedule!$K$87:$K$291,Concrete,Schedule!Y$87:Y$291,N$42,Schedule!X$87:X$291,M43,Schedule!$G$87:$G$291,Schedule!$F$9,Schedule!$I$87:$I$291,"I"))+(SUMIFS(Schedule!Z$87:Z$291,Schedule!$K$87:$K$291,Concrete,Schedule!Y$87:Y$291,N$42,Schedule!X$87:X$291,M43,Schedule!$G$87:$G$291,Schedule!$F$10,Schedule!$I$87:$I$291,"")+SUMIFS(Schedule!Z$87:Z$291,Schedule!$K$87:$K$291,Concrete,Schedule!Y$87:Y$291,N$42,Schedule!X$87:X$291,M43,Schedule!$G$87:$G$291,Schedule!$F$10,Schedule!$I$87:$I$291,"I"))+(SUMIFS(Schedule!Z$87:Z$291,Schedule!$K$87:$K$291,Concrete,Schedule!Y$87:Y$291,N$42,Schedule!X$87:X$291,M43,Schedule!$G$87:$G$291,Schedule!$F$11,Schedule!$I$87:$I$291,"")+SUMIFS(Schedule!Z$87:Z$291,Schedule!$K$87:$K$291,Concrete,Schedule!Y$87:Y$291,N$42,Schedule!X$87:X$291,M43,Schedule!$G$87:$G$291,Schedule!$F$11,Schedule!$I$87:$I$291,"I")),(SUMIFS(Schedule!Z$87:Z$291,Schedule!$K$87:$K$291,Concrete,Schedule!Y$87:Y$291,N$42,Schedule!X$87:X$291,M43,Schedule!$G$87:$G$291,Schedule!$F$9,Schedule!$I$87:$I$291,"")+SUMIFS(Schedule!Z$87:Z$291,Schedule!$K$87:$K$291,Concrete,Schedule!Y$87:Y$291,N$42,Schedule!X$87:X$291,M43,Schedule!$G$87:$G$291,Schedule!$F$9,Schedule!$I$87:$I$291,"I"))+(SUMIFS(Schedule!Z$87:Z$291,Schedule!$K$87:$K$291,Concrete,Schedule!Y$87:Y$291,N$42,Schedule!X$87:X$291,M43,Schedule!$G$87:$G$291,Schedule!$F$10,Schedule!$I$87:$I$291,"")+SUMIFS(Schedule!Z$87:Z$291,Schedule!$K$87:$K$291,Concrete,Schedule!Y$87:Y$291,N$42,Schedule!X$87:X$291,M43,Schedule!$G$87:$G$291,Schedule!$F$10,Schedule!$I$87:$I$291,"I"))+(SUMIFS(Schedule!Z$87:Z$291,Schedule!$K$87:$K$291,Concrete,Schedule!Y$87:Y$291,N$42,Schedule!X$87:X$291,M43,Schedule!$G$87:$G$291,Schedule!$F$11,Schedule!$I$87:$I$291,"")+SUMIFS(Schedule!Z$87:Z$291,Schedule!$K$87:$K$291,Concrete,Schedule!Y$87:Y$291,N$42,Schedule!X$87:X$291,M43,Schedule!$G$87:$G$291,Schedule!$F$11,Schedule!$I$87:$I$291,"I"))+(SUMIFS(Schedule!Z$87:Z$291,Schedule!$K$87:$K$291,Concrete,Schedule!Y$87:Y$291,N$42,Schedule!X$87:X$291,M43,Schedule!$G$87:$G$291,Schedule!$F$8,Schedule!$I$87:$I$291,"")+SUMIFS(Schedule!Z$87:Z$291,Schedule!$K$87:$K$291,Concrete,Schedule!Y$87:Y$291,N$42,Schedule!X$87:X$291,M43,Schedule!$G$87:$G$291,Schedule!$F$8,Schedule!$I$87:$I$291,"I"))))</f>
        <v>0</v>
      </c>
      <c r="P43" s="300">
        <v>2</v>
      </c>
      <c r="Q43" s="301"/>
      <c r="R43" s="281">
        <f>IF($C$3="",(SUMIFS(Schedule!AC$87:AC$291,Schedule!$K$87:$K$291,Concrete,Schedule!AB$87:AB$291,Q$42,Schedule!AA$87:AA$291,P43,Schedule!$G$87:$G$291,Schedule!$F$9,Schedule!$I$87:$I$291,"")+SUMIFS(Schedule!AC$87:AC$291,Schedule!$K$87:$K$291,Concrete,Schedule!AB$87:AB$291,Q$42,Schedule!AA$87:AA$291,P43,Schedule!$G$87:$G$291,Schedule!$F$9,Schedule!$I$87:$I$291,"I"))+(SUMIFS(Schedule!AC$87:AC$291,Schedule!$K$87:$K$291,Concrete,Schedule!AB$87:AB$291,Q$42,Schedule!AA$87:AA$291,P43,Schedule!$G$87:$G$291,Schedule!$F$10,Schedule!$I$87:$I$291,"")+SUMIFS(Schedule!AC$87:AC$291,Schedule!$K$87:$K$291,Concrete,Schedule!AB$87:AB$291,Q$42,Schedule!AA$87:AA$291,P43,Schedule!$G$87:$G$291,Schedule!$F$10,Schedule!$I$87:$I$291,"I"))+(SUMIFS(Schedule!AC$87:AC$291,Schedule!$K$87:$K$291,Concrete,Schedule!AB$87:AB$291,Q$42,Schedule!AA$87:AA$291,P43,Schedule!$G$87:$G$291,Schedule!$F$11,Schedule!$I$87:$I$291,"")+SUMIFS(Schedule!AC$87:AC$291,Schedule!$K$87:$K$291,Concrete,Schedule!AB$87:AB$291,Q$42,Schedule!AA$87:AA$291,P43,Schedule!$G$87:$G$291,Schedule!$F$11,Schedule!$I$87:$I$291,"I")),IF($C$3='Sum Res'!$S$5,(SUMIFS(Schedule!AC$87:AC$291,Schedule!$K$87:$K$291,Concrete,Schedule!AB$87:AB$291,Q$42,Schedule!AA$87:AA$291,P43,Schedule!$G$87:$G$291,Schedule!$F$9,Schedule!$I$87:$I$291,"")+SUMIFS(Schedule!AC$87:AC$291,Schedule!$K$87:$K$291,Concrete,Schedule!AB$87:AB$291,Q$42,Schedule!AA$87:AA$291,P43,Schedule!$G$87:$G$291,Schedule!$F$9,Schedule!$I$87:$I$291,"I"))+(SUMIFS(Schedule!AC$87:AC$291,Schedule!$K$87:$K$291,Concrete,Schedule!AB$87:AB$291,Q$42,Schedule!AA$87:AA$291,P43,Schedule!$G$87:$G$291,Schedule!$F$10,Schedule!$I$87:$I$291,"")+SUMIFS(Schedule!AC$87:AC$291,Schedule!$K$87:$K$291,Concrete,Schedule!AB$87:AB$291,Q$42,Schedule!AA$87:AA$291,P43,Schedule!$G$87:$G$291,Schedule!$F$10,Schedule!$I$87:$I$291,"I"))+(SUMIFS(Schedule!AC$87:AC$291,Schedule!$K$87:$K$291,Concrete,Schedule!AB$87:AB$291,Q$42,Schedule!AA$87:AA$291,P43,Schedule!$G$87:$G$291,Schedule!$F$11,Schedule!$I$87:$I$291,"")+SUMIFS(Schedule!AC$87:AC$291,Schedule!$K$87:$K$291,Concrete,Schedule!AB$87:AB$291,Q$42,Schedule!AA$87:AA$291,P43,Schedule!$G$87:$G$291,Schedule!$F$11,Schedule!$I$87:$I$291,"I")),(SUMIFS(Schedule!AC$87:AC$291,Schedule!$K$87:$K$291,Concrete,Schedule!AB$87:AB$291,Q$42,Schedule!AA$87:AA$291,P43,Schedule!$G$87:$G$291,Schedule!$F$9,Schedule!$I$87:$I$291,"")+SUMIFS(Schedule!AC$87:AC$291,Schedule!$K$87:$K$291,Concrete,Schedule!AB$87:AB$291,Q$42,Schedule!AA$87:AA$291,P43,Schedule!$G$87:$G$291,Schedule!$F$9,Schedule!$I$87:$I$291,"I"))+(SUMIFS(Schedule!AC$87:AC$291,Schedule!$K$87:$K$291,Concrete,Schedule!AB$87:AB$291,Q$42,Schedule!AA$87:AA$291,P43,Schedule!$G$87:$G$291,Schedule!$F$10,Schedule!$I$87:$I$291,"")+SUMIFS(Schedule!AC$87:AC$291,Schedule!$K$87:$K$291,Concrete,Schedule!AB$87:AB$291,Q$42,Schedule!AA$87:AA$291,P43,Schedule!$G$87:$G$291,Schedule!$F$10,Schedule!$I$87:$I$291,"I"))+(SUMIFS(Schedule!AC$87:AC$291,Schedule!$K$87:$K$291,Concrete,Schedule!AB$87:AB$291,Q$42,Schedule!AA$87:AA$291,P43,Schedule!$G$87:$G$291,Schedule!$F$11,Schedule!$I$87:$I$291,"")+SUMIFS(Schedule!AC$87:AC$291,Schedule!$K$87:$K$291,Concrete,Schedule!AB$87:AB$291,Q$42,Schedule!AA$87:AA$291,P43,Schedule!$G$87:$G$291,Schedule!$F$11,Schedule!$I$87:$I$291,"I"))+(SUMIFS(Schedule!AC$87:AC$291,Schedule!$K$87:$K$291,Concrete,Schedule!AB$87:AB$291,Q$42,Schedule!AA$87:AA$291,P43,Schedule!$G$87:$G$291,Schedule!$F$8,Schedule!$I$87:$I$291,"")+SUMIFS(Schedule!AC$87:AC$291,Schedule!$K$87:$K$291,Concrete,Schedule!AB$87:AB$291,Q$42,Schedule!AA$87:AA$291,P43,Schedule!$G$87:$G$291,Schedule!$F$8,Schedule!$I$87:$I$291,"I"))))</f>
        <v>0</v>
      </c>
      <c r="S43" s="300">
        <v>2</v>
      </c>
      <c r="T43" s="301"/>
      <c r="U43" s="281">
        <f>IF($C$3="",(SUMIFS(Schedule!AF$87:AF$291,Schedule!$K$87:$K$291,Concrete,Schedule!AE$87:AE$291,T$42,Schedule!AD$87:AD$291,S43,Schedule!$G$87:$G$291,Schedule!$F$9,Schedule!$I$87:$I$291,"")+SUMIFS(Schedule!AF$87:AF$291,Schedule!$K$87:$K$291,Concrete,Schedule!AE$87:AE$291,T$42,Schedule!AD$87:AD$291,S43,Schedule!$G$87:$G$291,Schedule!$F$9,Schedule!$I$87:$I$291,"I"))+(SUMIFS(Schedule!AF$87:AF$291,Schedule!$K$87:$K$291,Concrete,Schedule!AE$87:AE$291,T$42,Schedule!AD$87:AD$291,S43,Schedule!$G$87:$G$291,Schedule!$F$10,Schedule!$I$87:$I$291,"")+SUMIFS(Schedule!AF$87:AF$291,Schedule!$K$87:$K$291,Concrete,Schedule!AE$87:AE$291,T$42,Schedule!AD$87:AD$291,S43,Schedule!$G$87:$G$291,Schedule!$F$10,Schedule!$I$87:$I$291,"I"))+(SUMIFS(Schedule!AF$87:AF$291,Schedule!$K$87:$K$291,Concrete,Schedule!AE$87:AE$291,T$42,Schedule!AD$87:AD$291,S43,Schedule!$G$87:$G$291,Schedule!$F$11,Schedule!$I$87:$I$291,"")+SUMIFS(Schedule!AF$87:AF$291,Schedule!$K$87:$K$291,Concrete,Schedule!AE$87:AE$291,T$42,Schedule!AD$87:AD$291,S43,Schedule!$G$87:$G$291,Schedule!$F$11,Schedule!$I$87:$I$291,"I")),IF($C$3='Sum Res'!$S$5,(SUMIFS(Schedule!AF$87:AF$291,Schedule!$K$87:$K$291,Concrete,Schedule!AE$87:AE$291,T$42,Schedule!AD$87:AD$291,S43,Schedule!$G$87:$G$291,Schedule!$F$9,Schedule!$I$87:$I$291,"")+SUMIFS(Schedule!AF$87:AF$291,Schedule!$K$87:$K$291,Concrete,Schedule!AE$87:AE$291,T$42,Schedule!AD$87:AD$291,S43,Schedule!$G$87:$G$291,Schedule!$F$9,Schedule!$I$87:$I$291,"I"))+(SUMIFS(Schedule!AF$87:AF$291,Schedule!$K$87:$K$291,Concrete,Schedule!AE$87:AE$291,T$42,Schedule!AD$87:AD$291,S43,Schedule!$G$87:$G$291,Schedule!$F$10,Schedule!$I$87:$I$291,"")+SUMIFS(Schedule!AF$87:AF$291,Schedule!$K$87:$K$291,Concrete,Schedule!AE$87:AE$291,T$42,Schedule!AD$87:AD$291,S43,Schedule!$G$87:$G$291,Schedule!$F$10,Schedule!$I$87:$I$291,"I"))+(SUMIFS(Schedule!AF$87:AF$291,Schedule!$K$87:$K$291,Concrete,Schedule!AE$87:AE$291,T$42,Schedule!AD$87:AD$291,S43,Schedule!$G$87:$G$291,Schedule!$F$11,Schedule!$I$87:$I$291,"")+SUMIFS(Schedule!AF$87:AF$291,Schedule!$K$87:$K$291,Concrete,Schedule!AE$87:AE$291,T$42,Schedule!AD$87:AD$291,S43,Schedule!$G$87:$G$291,Schedule!$F$11,Schedule!$I$87:$I$291,"I")),(SUMIFS(Schedule!AF$87:AF$291,Schedule!$K$87:$K$291,Concrete,Schedule!AE$87:AE$291,T$42,Schedule!AD$87:AD$291,S43,Schedule!$G$87:$G$291,Schedule!$F$9,Schedule!$I$87:$I$291,"")+SUMIFS(Schedule!AF$87:AF$291,Schedule!$K$87:$K$291,Concrete,Schedule!AE$87:AE$291,T$42,Schedule!AD$87:AD$291,S43,Schedule!$G$87:$G$291,Schedule!$F$9,Schedule!$I$87:$I$291,"I"))+(SUMIFS(Schedule!AF$87:AF$291,Schedule!$K$87:$K$291,Concrete,Schedule!AE$87:AE$291,T$42,Schedule!AD$87:AD$291,S43,Schedule!$G$87:$G$291,Schedule!$F$10,Schedule!$I$87:$I$291,"")+SUMIFS(Schedule!AF$87:AF$291,Schedule!$K$87:$K$291,Concrete,Schedule!AE$87:AE$291,T$42,Schedule!AD$87:AD$291,S43,Schedule!$G$87:$G$291,Schedule!$F$10,Schedule!$I$87:$I$291,"I"))+(SUMIFS(Schedule!AF$87:AF$291,Schedule!$K$87:$K$291,Concrete,Schedule!AE$87:AE$291,T$42,Schedule!AD$87:AD$291,S43,Schedule!$G$87:$G$291,Schedule!$F$11,Schedule!$I$87:$I$291,"")+SUMIFS(Schedule!AF$87:AF$291,Schedule!$K$87:$K$291,Concrete,Schedule!AE$87:AE$291,T$42,Schedule!AD$87:AD$291,S43,Schedule!$G$87:$G$291,Schedule!$F$11,Schedule!$I$87:$I$291,"I"))+(SUMIFS(Schedule!AF$87:AF$291,Schedule!$K$87:$K$291,Concrete,Schedule!AE$87:AE$291,T$42,Schedule!AD$87:AD$291,S43,Schedule!$G$87:$G$291,Schedule!$F$8,Schedule!$I$87:$I$291,"")+SUMIFS(Schedule!AF$87:AF$291,Schedule!$K$87:$K$291,Concrete,Schedule!AE$87:AE$291,T$42,Schedule!AD$87:AD$291,S43,Schedule!$G$87:$G$291,Schedule!$F$8,Schedule!$I$87:$I$291,"I"))))</f>
        <v>0</v>
      </c>
      <c r="V43" s="300">
        <v>2</v>
      </c>
      <c r="W43" s="301"/>
      <c r="X43" s="281">
        <f>IF($C$3="",(SUMIFS(Schedule!AI$87:AI$291,Schedule!$K$87:$K$291,Concrete,Schedule!AH$87:AH$291,W$42,Schedule!AG$87:AG$291,V43,Schedule!$G$87:$G$291,Schedule!$F$9,Schedule!$I$87:$I$291,"")+SUMIFS(Schedule!AI$87:AI$291,Schedule!$K$87:$K$291,Concrete,Schedule!AH$87:AH$291,W$42,Schedule!AG$87:AG$291,V43,Schedule!$G$87:$G$291,Schedule!$F$9,Schedule!$I$87:$I$291,"I"))+(SUMIFS(Schedule!AI$87:AI$291,Schedule!$K$87:$K$291,Concrete,Schedule!AH$87:AH$291,W$42,Schedule!AG$87:AG$291,V43,Schedule!$G$87:$G$291,Schedule!$F$10,Schedule!$I$87:$I$291,"")+SUMIFS(Schedule!AI$87:AI$291,Schedule!$K$87:$K$291,Concrete,Schedule!AH$87:AH$291,W$42,Schedule!AG$87:AG$291,V43,Schedule!$G$87:$G$291,Schedule!$F$10,Schedule!$I$87:$I$291,"I"))+(SUMIFS(Schedule!AI$87:AI$291,Schedule!$K$87:$K$291,Concrete,Schedule!AH$87:AH$291,W$42,Schedule!AG$87:AG$291,V43,Schedule!$G$87:$G$291,Schedule!$F$11,Schedule!$I$87:$I$291,"")+SUMIFS(Schedule!AI$87:AI$291,Schedule!$K$87:$K$291,Concrete,Schedule!AH$87:AH$291,W$42,Schedule!AG$87:AG$291,V43,Schedule!$G$87:$G$291,Schedule!$F$11,Schedule!$I$87:$I$291,"I")),IF($C$3='Sum Res'!$S$5,(SUMIFS(Schedule!AI$87:AI$291,Schedule!$K$87:$K$291,Concrete,Schedule!AH$87:AH$291,W$42,Schedule!AG$87:AG$291,V43,Schedule!$G$87:$G$291,Schedule!$F$9,Schedule!$I$87:$I$291,"")+SUMIFS(Schedule!AI$87:AI$291,Schedule!$K$87:$K$291,Concrete,Schedule!AH$87:AH$291,W$42,Schedule!AG$87:AG$291,V43,Schedule!$G$87:$G$291,Schedule!$F$9,Schedule!$I$87:$I$291,"I"))+(SUMIFS(Schedule!AI$87:AI$291,Schedule!$K$87:$K$291,Concrete,Schedule!AH$87:AH$291,W$42,Schedule!AG$87:AG$291,V43,Schedule!$G$87:$G$291,Schedule!$F$10,Schedule!$I$87:$I$291,"")+SUMIFS(Schedule!AI$87:AI$291,Schedule!$K$87:$K$291,Concrete,Schedule!AH$87:AH$291,W$42,Schedule!AG$87:AG$291,V43,Schedule!$G$87:$G$291,Schedule!$F$10,Schedule!$I$87:$I$291,"I"))+(SUMIFS(Schedule!AI$87:AI$291,Schedule!$K$87:$K$291,Concrete,Schedule!AH$87:AH$291,W$42,Schedule!AG$87:AG$291,V43,Schedule!$G$87:$G$291,Schedule!$F$11,Schedule!$I$87:$I$291,"")+SUMIFS(Schedule!AI$87:AI$291,Schedule!$K$87:$K$291,Concrete,Schedule!AH$87:AH$291,W$42,Schedule!AG$87:AG$291,V43,Schedule!$G$87:$G$291,Schedule!$F$11,Schedule!$I$87:$I$291,"I")),(SUMIFS(Schedule!AI$87:AI$291,Schedule!$K$87:$K$291,Concrete,Schedule!AH$87:AH$291,W$42,Schedule!AG$87:AG$291,V43,Schedule!$G$87:$G$291,Schedule!$F$9,Schedule!$I$87:$I$291,"")+SUMIFS(Schedule!AI$87:AI$291,Schedule!$K$87:$K$291,Concrete,Schedule!AH$87:AH$291,W$42,Schedule!AG$87:AG$291,V43,Schedule!$G$87:$G$291,Schedule!$F$9,Schedule!$I$87:$I$291,"I"))+(SUMIFS(Schedule!AI$87:AI$291,Schedule!$K$87:$K$291,Concrete,Schedule!AH$87:AH$291,W$42,Schedule!AG$87:AG$291,V43,Schedule!$G$87:$G$291,Schedule!$F$10,Schedule!$I$87:$I$291,"")+SUMIFS(Schedule!AI$87:AI$291,Schedule!$K$87:$K$291,Concrete,Schedule!AH$87:AH$291,W$42,Schedule!AG$87:AG$291,V43,Schedule!$G$87:$G$291,Schedule!$F$10,Schedule!$I$87:$I$291,"I"))+(SUMIFS(Schedule!AI$87:AI$291,Schedule!$K$87:$K$291,Concrete,Schedule!AH$87:AH$291,W$42,Schedule!AG$87:AG$291,V43,Schedule!$G$87:$G$291,Schedule!$F$11,Schedule!$I$87:$I$291,"")+SUMIFS(Schedule!AI$87:AI$291,Schedule!$K$87:$K$291,Concrete,Schedule!AH$87:AH$291,W$42,Schedule!AG$87:AG$291,V43,Schedule!$G$87:$G$291,Schedule!$F$11,Schedule!$I$87:$I$291,"I"))+(SUMIFS(Schedule!AI$87:AI$291,Schedule!$K$87:$K$291,Concrete,Schedule!AH$87:AH$291,W$42,Schedule!AG$87:AG$291,V43,Schedule!$G$87:$G$291,Schedule!$F$8,Schedule!$I$87:$I$291,"")+SUMIFS(Schedule!AI$87:AI$291,Schedule!$K$87:$K$291,Concrete,Schedule!AH$87:AH$291,W$42,Schedule!AG$87:AG$291,V43,Schedule!$G$87:$G$291,Schedule!$F$8,Schedule!$I$87:$I$291,"I"))))</f>
        <v>0</v>
      </c>
      <c r="Y43" s="300">
        <v>2</v>
      </c>
      <c r="Z43" s="301"/>
      <c r="AA43" s="281">
        <f>IF($C$3="",(SUMIFS(Schedule!AL$87:AL$291,Schedule!$K$87:$K$291,Concrete,Schedule!AK$87:AK$291,Z$42,Schedule!AJ$87:AJ$291,Y43,Schedule!$G$87:$G$291,Schedule!$F$9,Schedule!$I$87:$I$291,"")+SUMIFS(Schedule!AL$87:AL$291,Schedule!$K$87:$K$291,Concrete,Schedule!AK$87:AK$291,Z$42,Schedule!AJ$87:AJ$291,Y43,Schedule!$G$87:$G$291,Schedule!$F$9,Schedule!$I$87:$I$291,"I"))+(SUMIFS(Schedule!AL$87:AL$291,Schedule!$K$87:$K$291,Concrete,Schedule!AK$87:AK$291,Z$42,Schedule!AJ$87:AJ$291,Y43,Schedule!$G$87:$G$291,Schedule!$F$10,Schedule!$I$87:$I$291,"")+SUMIFS(Schedule!AL$87:AL$291,Schedule!$K$87:$K$291,Concrete,Schedule!AK$87:AK$291,Z$42,Schedule!AJ$87:AJ$291,Y43,Schedule!$G$87:$G$291,Schedule!$F$10,Schedule!$I$87:$I$291,"I"))+(SUMIFS(Schedule!AL$87:AL$291,Schedule!$K$87:$K$291,Concrete,Schedule!AK$87:AK$291,Z$42,Schedule!AJ$87:AJ$291,Y43,Schedule!$G$87:$G$291,Schedule!$F$11,Schedule!$I$87:$I$291,"")+SUMIFS(Schedule!AL$87:AL$291,Schedule!$K$87:$K$291,Concrete,Schedule!AK$87:AK$291,Z$42,Schedule!AJ$87:AJ$291,Y43,Schedule!$G$87:$G$291,Schedule!$F$11,Schedule!$I$87:$I$291,"I")),IF($C$3='Sum Res'!$S$5,(SUMIFS(Schedule!AL$87:AL$291,Schedule!$K$87:$K$291,Concrete,Schedule!AK$87:AK$291,Z$42,Schedule!AJ$87:AJ$291,Y43,Schedule!$G$87:$G$291,Schedule!$F$9,Schedule!$I$87:$I$291,"")+SUMIFS(Schedule!AL$87:AL$291,Schedule!$K$87:$K$291,Concrete,Schedule!AK$87:AK$291,Z$42,Schedule!AJ$87:AJ$291,Y43,Schedule!$G$87:$G$291,Schedule!$F$9,Schedule!$I$87:$I$291,"I"))+(SUMIFS(Schedule!AL$87:AL$291,Schedule!$K$87:$K$291,Concrete,Schedule!AK$87:AK$291,Z$42,Schedule!AJ$87:AJ$291,Y43,Schedule!$G$87:$G$291,Schedule!$F$10,Schedule!$I$87:$I$291,"")+SUMIFS(Schedule!AL$87:AL$291,Schedule!$K$87:$K$291,Concrete,Schedule!AK$87:AK$291,Z$42,Schedule!AJ$87:AJ$291,Y43,Schedule!$G$87:$G$291,Schedule!$F$10,Schedule!$I$87:$I$291,"I"))+(SUMIFS(Schedule!AL$87:AL$291,Schedule!$K$87:$K$291,Concrete,Schedule!AK$87:AK$291,Z$42,Schedule!AJ$87:AJ$291,Y43,Schedule!$G$87:$G$291,Schedule!$F$11,Schedule!$I$87:$I$291,"")+SUMIFS(Schedule!AL$87:AL$291,Schedule!$K$87:$K$291,Concrete,Schedule!AK$87:AK$291,Z$42,Schedule!AJ$87:AJ$291,Y43,Schedule!$G$87:$G$291,Schedule!$F$11,Schedule!$I$87:$I$291,"I")),(SUMIFS(Schedule!AL$87:AL$291,Schedule!$K$87:$K$291,Concrete,Schedule!AK$87:AK$291,Z$42,Schedule!AJ$87:AJ$291,Y43,Schedule!$G$87:$G$291,Schedule!$F$9,Schedule!$I$87:$I$291,"")+SUMIFS(Schedule!AL$87:AL$291,Schedule!$K$87:$K$291,Concrete,Schedule!AK$87:AK$291,Z$42,Schedule!AJ$87:AJ$291,Y43,Schedule!$G$87:$G$291,Schedule!$F$9,Schedule!$I$87:$I$291,"I"))+(SUMIFS(Schedule!AL$87:AL$291,Schedule!$K$87:$K$291,Concrete,Schedule!AK$87:AK$291,Z$42,Schedule!AJ$87:AJ$291,Y43,Schedule!$G$87:$G$291,Schedule!$F$10,Schedule!$I$87:$I$291,"")+SUMIFS(Schedule!AL$87:AL$291,Schedule!$K$87:$K$291,Concrete,Schedule!AK$87:AK$291,Z$42,Schedule!AJ$87:AJ$291,Y43,Schedule!$G$87:$G$291,Schedule!$F$10,Schedule!$I$87:$I$291,"I"))+(SUMIFS(Schedule!AL$87:AL$291,Schedule!$K$87:$K$291,Concrete,Schedule!AK$87:AK$291,Z$42,Schedule!AJ$87:AJ$291,Y43,Schedule!$G$87:$G$291,Schedule!$F$11,Schedule!$I$87:$I$291,"")+SUMIFS(Schedule!AL$87:AL$291,Schedule!$K$87:$K$291,Concrete,Schedule!AK$87:AK$291,Z$42,Schedule!AJ$87:AJ$291,Y43,Schedule!$G$87:$G$291,Schedule!$F$11,Schedule!$I$87:$I$291,"I"))+(SUMIFS(Schedule!AL$87:AL$291,Schedule!$K$87:$K$291,Concrete,Schedule!AK$87:AK$291,Z$42,Schedule!AJ$87:AJ$291,Y43,Schedule!$G$87:$G$291,Schedule!$F$8,Schedule!$I$87:$I$291,"")+SUMIFS(Schedule!AL$87:AL$291,Schedule!$K$87:$K$291,Concrete,Schedule!AK$87:AK$291,Z$42,Schedule!AJ$87:AJ$291,Y43,Schedule!$G$87:$G$291,Schedule!$F$8,Schedule!$I$87:$I$291,"I"))))</f>
        <v>0</v>
      </c>
      <c r="AB43" s="300">
        <v>2</v>
      </c>
      <c r="AC43" s="301"/>
      <c r="AD43" s="281">
        <f>IF($C$3="",(SUMIFS(Schedule!AO$87:AO$291,Schedule!$K$87:$K$291,Concrete,Schedule!AN$87:AN$291,AC$42,Schedule!AM$87:AM$291,AB43,Schedule!$G$87:$G$291,Schedule!$F$9,Schedule!$I$87:$I$291,"")+SUMIFS(Schedule!AO$87:AO$291,Schedule!$K$87:$K$291,Concrete,Schedule!AN$87:AN$291,AC$42,Schedule!AM$87:AM$291,AB43,Schedule!$G$87:$G$291,Schedule!$F$9,Schedule!$I$87:$I$291,"I"))+(SUMIFS(Schedule!AO$87:AO$291,Schedule!$K$87:$K$291,Concrete,Schedule!AN$87:AN$291,AC$42,Schedule!AM$87:AM$291,AB43,Schedule!$G$87:$G$291,Schedule!$F$10,Schedule!$I$87:$I$291,"")+SUMIFS(Schedule!AO$87:AO$291,Schedule!$K$87:$K$291,Concrete,Schedule!AN$87:AN$291,AC$42,Schedule!AM$87:AM$291,AB43,Schedule!$G$87:$G$291,Schedule!$F$10,Schedule!$I$87:$I$291,"I"))+(SUMIFS(Schedule!AO$87:AO$291,Schedule!$K$87:$K$291,Concrete,Schedule!AN$87:AN$291,AC$42,Schedule!AM$87:AM$291,AB43,Schedule!$G$87:$G$291,Schedule!$F$11,Schedule!$I$87:$I$291,"")+SUMIFS(Schedule!AO$87:AO$291,Schedule!$K$87:$K$291,Concrete,Schedule!AN$87:AN$291,AC$42,Schedule!AM$87:AM$291,AB43,Schedule!$G$87:$G$291,Schedule!$F$11,Schedule!$I$87:$I$291,"I")),IF($C$3='Sum Res'!$S$5,(SUMIFS(Schedule!AO$87:AO$291,Schedule!$K$87:$K$291,Concrete,Schedule!AN$87:AN$291,AC$42,Schedule!AM$87:AM$291,AB43,Schedule!$G$87:$G$291,Schedule!$F$9,Schedule!$I$87:$I$291,"")+SUMIFS(Schedule!AO$87:AO$291,Schedule!$K$87:$K$291,Concrete,Schedule!AN$87:AN$291,AC$42,Schedule!AM$87:AM$291,AB43,Schedule!$G$87:$G$291,Schedule!$F$9,Schedule!$I$87:$I$291,"I"))+(SUMIFS(Schedule!AO$87:AO$291,Schedule!$K$87:$K$291,Concrete,Schedule!AN$87:AN$291,AC$42,Schedule!AM$87:AM$291,AB43,Schedule!$G$87:$G$291,Schedule!$F$10,Schedule!$I$87:$I$291,"")+SUMIFS(Schedule!AO$87:AO$291,Schedule!$K$87:$K$291,Concrete,Schedule!AN$87:AN$291,AC$42,Schedule!AM$87:AM$291,AB43,Schedule!$G$87:$G$291,Schedule!$F$10,Schedule!$I$87:$I$291,"I"))+(SUMIFS(Schedule!AO$87:AO$291,Schedule!$K$87:$K$291,Concrete,Schedule!AN$87:AN$291,AC$42,Schedule!AM$87:AM$291,AB43,Schedule!$G$87:$G$291,Schedule!$F$11,Schedule!$I$87:$I$291,"")+SUMIFS(Schedule!AO$87:AO$291,Schedule!$K$87:$K$291,Concrete,Schedule!AN$87:AN$291,AC$42,Schedule!AM$87:AM$291,AB43,Schedule!$G$87:$G$291,Schedule!$F$11,Schedule!$I$87:$I$291,"I")),(SUMIFS(Schedule!AO$87:AO$291,Schedule!$K$87:$K$291,Concrete,Schedule!AN$87:AN$291,AC$42,Schedule!AM$87:AM$291,AB43,Schedule!$G$87:$G$291,Schedule!$F$9,Schedule!$I$87:$I$291,"")+SUMIFS(Schedule!AO$87:AO$291,Schedule!$K$87:$K$291,Concrete,Schedule!AN$87:AN$291,AC$42,Schedule!AM$87:AM$291,AB43,Schedule!$G$87:$G$291,Schedule!$F$9,Schedule!$I$87:$I$291,"I"))+(SUMIFS(Schedule!AO$87:AO$291,Schedule!$K$87:$K$291,Concrete,Schedule!AN$87:AN$291,AC$42,Schedule!AM$87:AM$291,AB43,Schedule!$G$87:$G$291,Schedule!$F$10,Schedule!$I$87:$I$291,"")+SUMIFS(Schedule!AO$87:AO$291,Schedule!$K$87:$K$291,Concrete,Schedule!AN$87:AN$291,AC$42,Schedule!AM$87:AM$291,AB43,Schedule!$G$87:$G$291,Schedule!$F$10,Schedule!$I$87:$I$291,"I"))+(SUMIFS(Schedule!AO$87:AO$291,Schedule!$K$87:$K$291,Concrete,Schedule!AN$87:AN$291,AC$42,Schedule!AM$87:AM$291,AB43,Schedule!$G$87:$G$291,Schedule!$F$11,Schedule!$I$87:$I$291,"")+SUMIFS(Schedule!AO$87:AO$291,Schedule!$K$87:$K$291,Concrete,Schedule!AN$87:AN$291,AC$42,Schedule!AM$87:AM$291,AB43,Schedule!$G$87:$G$291,Schedule!$F$11,Schedule!$I$87:$I$291,"I"))+(SUMIFS(Schedule!AO$87:AO$291,Schedule!$K$87:$K$291,Concrete,Schedule!AN$87:AN$291,AC$42,Schedule!AM$87:AM$291,AB43,Schedule!$G$87:$G$291,Schedule!$F$8,Schedule!$I$87:$I$291,"")+SUMIFS(Schedule!AO$87:AO$291,Schedule!$K$87:$K$291,Concrete,Schedule!AN$87:AN$291,AC$42,Schedule!AM$87:AM$291,AB43,Schedule!$G$87:$G$291,Schedule!$F$8,Schedule!$I$87:$I$291,"I"))))</f>
        <v>0</v>
      </c>
      <c r="AE43" s="282">
        <f t="shared" si="10"/>
        <v>0</v>
      </c>
      <c r="AF43" s="283">
        <f t="shared" si="9"/>
        <v>0</v>
      </c>
    </row>
    <row r="44" spans="2:36" ht="15" x14ac:dyDescent="0.2">
      <c r="B44" s="580"/>
      <c r="C44" s="583"/>
      <c r="D44" s="302">
        <v>3</v>
      </c>
      <c r="E44" s="285"/>
      <c r="F44" s="286">
        <f>IF($C$3="",(SUMIFS(Schedule!Q$87:Q$291,Schedule!$K$87:$K$291,Concrete,Schedule!P$87:P$291,E$42,Schedule!O$87:O$291,D44,Schedule!$G$87:$G$291,Schedule!$F$9,Schedule!$I$87:$I$291,"")+SUMIFS(Schedule!Q$87:Q$291,Schedule!$K$87:$K$291,Concrete,Schedule!P$87:P$291,E$42,Schedule!O$87:O$291,D44,Schedule!$G$87:$G$291,Schedule!$F$9,Schedule!$I$87:$I$291,"I"))+(SUMIFS(Schedule!Q$87:Q$291,Schedule!$K$87:$K$291,Concrete,Schedule!P$87:P$291,E$42,Schedule!O$87:O$291,D44,Schedule!$G$87:$G$291,Schedule!$F$10,Schedule!$I$87:$I$291,"")+SUMIFS(Schedule!Q$87:Q$291,Schedule!$K$87:$K$291,Concrete,Schedule!P$87:P$291,E$42,Schedule!O$87:O$291,D44,Schedule!$G$87:$G$291,Schedule!$F$10,Schedule!$I$87:$I$291,"I"))+(SUMIFS(Schedule!Q$87:Q$291,Schedule!$K$87:$K$291,Concrete,Schedule!P$87:P$291,E$42,Schedule!O$87:O$291,D44,Schedule!$G$87:$G$291,Schedule!$F$11,Schedule!$I$87:$I$291,"")+SUMIFS(Schedule!Q$87:Q$291,Schedule!$K$87:$K$291,Concrete,Schedule!P$87:P$291,E$42,Schedule!O$87:O$291,D44,Schedule!$G$87:$G$291,Schedule!$F$11,Schedule!$I$87:$I$291,"I")),IF($C$3='Sum Res'!$S$5,(SUMIFS(Schedule!Q$87:Q$291,Schedule!$K$87:$K$291,Concrete,Schedule!P$87:P$291,E$42,Schedule!O$87:O$291,D44,Schedule!$G$87:$G$291,Schedule!$F$9,Schedule!$I$87:$I$291,"")+SUMIFS(Schedule!Q$87:Q$291,Schedule!$K$87:$K$291,Concrete,Schedule!P$87:P$291,E$42,Schedule!O$87:O$291,D44,Schedule!$G$87:$G$291,Schedule!$F$9,Schedule!$I$87:$I$291,"I"))+(SUMIFS(Schedule!Q$87:Q$291,Schedule!$K$87:$K$291,Concrete,Schedule!P$87:P$291,E$42,Schedule!O$87:O$291,D44,Schedule!$G$87:$G$291,Schedule!$F$10,Schedule!$I$87:$I$291,"")+SUMIFS(Schedule!Q$87:Q$291,Schedule!$K$87:$K$291,Concrete,Schedule!P$87:P$291,E$42,Schedule!O$87:O$291,D44,Schedule!$G$87:$G$291,Schedule!$F$10,Schedule!$I$87:$I$291,"I"))+(SUMIFS(Schedule!Q$87:Q$291,Schedule!$K$87:$K$291,Concrete,Schedule!P$87:P$291,E$42,Schedule!O$87:O$291,D44,Schedule!$G$87:$G$291,Schedule!$F$11,Schedule!$I$87:$I$291,"")+SUMIFS(Schedule!Q$87:Q$291,Schedule!$K$87:$K$291,Concrete,Schedule!P$87:P$291,E$42,Schedule!O$87:O$291,D44,Schedule!$G$87:$G$291,Schedule!$F$11,Schedule!$I$87:$I$291,"I")),(SUMIFS(Schedule!Q$87:Q$291,Schedule!$K$87:$K$291,Concrete,Schedule!P$87:P$291,E$42,Schedule!O$87:O$291,D44,Schedule!$G$87:$G$291,Schedule!$F$9,Schedule!$I$87:$I$291,"")+SUMIFS(Schedule!Q$87:Q$291,Schedule!$K$87:$K$291,Concrete,Schedule!P$87:P$291,E$42,Schedule!O$87:O$291,D44,Schedule!$G$87:$G$291,Schedule!$F$9,Schedule!$I$87:$I$291,"I"))+(SUMIFS(Schedule!Q$87:Q$291,Schedule!$K$87:$K$291,Concrete,Schedule!P$87:P$291,E$42,Schedule!O$87:O$291,D44,Schedule!$G$87:$G$291,Schedule!$F$10,Schedule!$I$87:$I$291,"")+SUMIFS(Schedule!Q$87:Q$291,Schedule!$K$87:$K$291,Concrete,Schedule!P$87:P$291,E$42,Schedule!O$87:O$291,D44,Schedule!$G$87:$G$291,Schedule!$F$10,Schedule!$I$87:$I$291,"I"))+(SUMIFS(Schedule!Q$87:Q$291,Schedule!$K$87:$K$291,Concrete,Schedule!P$87:P$291,E$42,Schedule!O$87:O$291,D44,Schedule!$G$87:$G$291,Schedule!$F$11,Schedule!$I$87:$I$291,"")+SUMIFS(Schedule!Q$87:Q$291,Schedule!$K$87:$K$291,Concrete,Schedule!P$87:P$291,E$42,Schedule!O$87:O$291,D44,Schedule!$G$87:$G$291,Schedule!$F$11,Schedule!$I$87:$I$291,"I"))+(SUMIFS(Schedule!Q$87:Q$291,Schedule!$K$87:$K$291,Concrete,Schedule!P$87:P$291,E$42,Schedule!O$87:O$291,D44,Schedule!$G$87:$G$291,Schedule!$F$8,Schedule!$I$87:$I$291,"")+SUMIFS(Schedule!Q$87:Q$291,Schedule!$K$87:$K$291,Concrete,Schedule!P$87:P$291,E$42,Schedule!O$87:O$291,D44,Schedule!$G$87:$G$291,Schedule!$F$8,Schedule!$I$87:$I$291,"I"))))</f>
        <v>0</v>
      </c>
      <c r="G44" s="302">
        <v>3</v>
      </c>
      <c r="H44" s="285"/>
      <c r="I44" s="286">
        <f>IF($C$3="",(SUMIFS(Schedule!T$87:T$291,Schedule!$K$87:$K$291,Concrete,Schedule!S$87:S$291,H$42,Schedule!R$87:R$291,G44,Schedule!$G$87:$G$291,Schedule!$F$9,Schedule!$I$87:$I$291,"")+SUMIFS(Schedule!T$87:T$291,Schedule!$K$87:$K$291,Concrete,Schedule!S$87:S$291,H$42,Schedule!R$87:R$291,G44,Schedule!$G$87:$G$291,Schedule!$F$9,Schedule!$I$87:$I$291,"I"))+(SUMIFS(Schedule!T$87:T$291,Schedule!$K$87:$K$291,Concrete,Schedule!S$87:S$291,H$42,Schedule!R$87:R$291,G44,Schedule!$G$87:$G$291,Schedule!$F$10,Schedule!$I$87:$I$291,"")+SUMIFS(Schedule!T$87:T$291,Schedule!$K$87:$K$291,Concrete,Schedule!S$87:S$291,H$42,Schedule!R$87:R$291,G44,Schedule!$G$87:$G$291,Schedule!$F$10,Schedule!$I$87:$I$291,"I"))+(SUMIFS(Schedule!T$87:T$291,Schedule!$K$87:$K$291,Concrete,Schedule!S$87:S$291,H$42,Schedule!R$87:R$291,G44,Schedule!$G$87:$G$291,Schedule!$F$11,Schedule!$I$87:$I$291,"")+SUMIFS(Schedule!T$87:T$291,Schedule!$K$87:$K$291,Concrete,Schedule!S$87:S$291,H$42,Schedule!R$87:R$291,G44,Schedule!$G$87:$G$291,Schedule!$F$11,Schedule!$I$87:$I$291,"I")),IF($C$3='Sum Res'!$S$5,(SUMIFS(Schedule!T$87:T$291,Schedule!$K$87:$K$291,Concrete,Schedule!S$87:S$291,H$42,Schedule!R$87:R$291,G44,Schedule!$G$87:$G$291,Schedule!$F$9,Schedule!$I$87:$I$291,"")+SUMIFS(Schedule!T$87:T$291,Schedule!$K$87:$K$291,Concrete,Schedule!S$87:S$291,H$42,Schedule!R$87:R$291,G44,Schedule!$G$87:$G$291,Schedule!$F$9,Schedule!$I$87:$I$291,"I"))+(SUMIFS(Schedule!T$87:T$291,Schedule!$K$87:$K$291,Concrete,Schedule!S$87:S$291,H$42,Schedule!R$87:R$291,G44,Schedule!$G$87:$G$291,Schedule!$F$10,Schedule!$I$87:$I$291,"")+SUMIFS(Schedule!T$87:T$291,Schedule!$K$87:$K$291,Concrete,Schedule!S$87:S$291,H$42,Schedule!R$87:R$291,G44,Schedule!$G$87:$G$291,Schedule!$F$10,Schedule!$I$87:$I$291,"I"))+(SUMIFS(Schedule!T$87:T$291,Schedule!$K$87:$K$291,Concrete,Schedule!S$87:S$291,H$42,Schedule!R$87:R$291,G44,Schedule!$G$87:$G$291,Schedule!$F$11,Schedule!$I$87:$I$291,"")+SUMIFS(Schedule!T$87:T$291,Schedule!$K$87:$K$291,Concrete,Schedule!S$87:S$291,H$42,Schedule!R$87:R$291,G44,Schedule!$G$87:$G$291,Schedule!$F$11,Schedule!$I$87:$I$291,"I")),(SUMIFS(Schedule!T$87:T$291,Schedule!$K$87:$K$291,Concrete,Schedule!S$87:S$291,H$42,Schedule!R$87:R$291,G44,Schedule!$G$87:$G$291,Schedule!$F$9,Schedule!$I$87:$I$291,"")+SUMIFS(Schedule!T$87:T$291,Schedule!$K$87:$K$291,Concrete,Schedule!S$87:S$291,H$42,Schedule!R$87:R$291,G44,Schedule!$G$87:$G$291,Schedule!$F$9,Schedule!$I$87:$I$291,"I"))+(SUMIFS(Schedule!T$87:T$291,Schedule!$K$87:$K$291,Concrete,Schedule!S$87:S$291,H$42,Schedule!R$87:R$291,G44,Schedule!$G$87:$G$291,Schedule!$F$10,Schedule!$I$87:$I$291,"")+SUMIFS(Schedule!T$87:T$291,Schedule!$K$87:$K$291,Concrete,Schedule!S$87:S$291,H$42,Schedule!R$87:R$291,G44,Schedule!$G$87:$G$291,Schedule!$F$10,Schedule!$I$87:$I$291,"I"))+(SUMIFS(Schedule!T$87:T$291,Schedule!$K$87:$K$291,Concrete,Schedule!S$87:S$291,H$42,Schedule!R$87:R$291,G44,Schedule!$G$87:$G$291,Schedule!$F$11,Schedule!$I$87:$I$291,"")+SUMIFS(Schedule!T$87:T$291,Schedule!$K$87:$K$291,Concrete,Schedule!S$87:S$291,H$42,Schedule!R$87:R$291,G44,Schedule!$G$87:$G$291,Schedule!$F$11,Schedule!$I$87:$I$291,"I"))+(SUMIFS(Schedule!T$87:T$291,Schedule!$K$87:$K$291,Concrete,Schedule!S$87:S$291,H$42,Schedule!R$87:R$291,G44,Schedule!$G$87:$G$291,Schedule!$F$8,Schedule!$I$87:$I$291,"")+SUMIFS(Schedule!T$87:T$291,Schedule!$K$87:$K$291,Concrete,Schedule!S$87:S$291,H$42,Schedule!R$87:R$291,G44,Schedule!$G$87:$G$291,Schedule!$F$8,Schedule!$I$87:$I$291,"I"))))</f>
        <v>0</v>
      </c>
      <c r="J44" s="302">
        <v>3</v>
      </c>
      <c r="K44" s="285"/>
      <c r="L44" s="286">
        <f>IF($C$3="",(SUMIFS(Schedule!W$87:W$291,Schedule!$K$87:$K$291,Concrete,Schedule!V$87:V$291,K$42,Schedule!U$87:U$291,J44,Schedule!$G$87:$G$291,Schedule!$F$9,Schedule!$I$87:$I$291,"")+SUMIFS(Schedule!W$87:W$291,Schedule!$K$87:$K$291,Concrete,Schedule!V$87:V$291,K$42,Schedule!U$87:U$291,J44,Schedule!$G$87:$G$291,Schedule!$F$9,Schedule!$I$87:$I$291,"I"))+(SUMIFS(Schedule!W$87:W$291,Schedule!$K$87:$K$291,Concrete,Schedule!V$87:V$291,K$42,Schedule!U$87:U$291,J44,Schedule!$G$87:$G$291,Schedule!$F$10,Schedule!$I$87:$I$291,"")+SUMIFS(Schedule!W$87:W$291,Schedule!$K$87:$K$291,Concrete,Schedule!V$87:V$291,K$42,Schedule!U$87:U$291,J44,Schedule!$G$87:$G$291,Schedule!$F$10,Schedule!$I$87:$I$291,"I"))+(SUMIFS(Schedule!W$87:W$291,Schedule!$K$87:$K$291,Concrete,Schedule!V$87:V$291,K$42,Schedule!U$87:U$291,J44,Schedule!$G$87:$G$291,Schedule!$F$11,Schedule!$I$87:$I$291,"")+SUMIFS(Schedule!W$87:W$291,Schedule!$K$87:$K$291,Concrete,Schedule!V$87:V$291,K$42,Schedule!U$87:U$291,J44,Schedule!$G$87:$G$291,Schedule!$F$11,Schedule!$I$87:$I$291,"I")),IF($C$3='Sum Res'!$S$5,(SUMIFS(Schedule!W$87:W$291,Schedule!$K$87:$K$291,Concrete,Schedule!V$87:V$291,K$42,Schedule!U$87:U$291,J44,Schedule!$G$87:$G$291,Schedule!$F$9,Schedule!$I$87:$I$291,"")+SUMIFS(Schedule!W$87:W$291,Schedule!$K$87:$K$291,Concrete,Schedule!V$87:V$291,K$42,Schedule!U$87:U$291,J44,Schedule!$G$87:$G$291,Schedule!$F$9,Schedule!$I$87:$I$291,"I"))+(SUMIFS(Schedule!W$87:W$291,Schedule!$K$87:$K$291,Concrete,Schedule!V$87:V$291,K$42,Schedule!U$87:U$291,J44,Schedule!$G$87:$G$291,Schedule!$F$10,Schedule!$I$87:$I$291,"")+SUMIFS(Schedule!W$87:W$291,Schedule!$K$87:$K$291,Concrete,Schedule!V$87:V$291,K$42,Schedule!U$87:U$291,J44,Schedule!$G$87:$G$291,Schedule!$F$10,Schedule!$I$87:$I$291,"I"))+(SUMIFS(Schedule!W$87:W$291,Schedule!$K$87:$K$291,Concrete,Schedule!V$87:V$291,K$42,Schedule!U$87:U$291,J44,Schedule!$G$87:$G$291,Schedule!$F$11,Schedule!$I$87:$I$291,"")+SUMIFS(Schedule!W$87:W$291,Schedule!$K$87:$K$291,Concrete,Schedule!V$87:V$291,K$42,Schedule!U$87:U$291,J44,Schedule!$G$87:$G$291,Schedule!$F$11,Schedule!$I$87:$I$291,"I")),(SUMIFS(Schedule!W$87:W$291,Schedule!$K$87:$K$291,Concrete,Schedule!V$87:V$291,K$42,Schedule!U$87:U$291,J44,Schedule!$G$87:$G$291,Schedule!$F$9,Schedule!$I$87:$I$291,"")+SUMIFS(Schedule!W$87:W$291,Schedule!$K$87:$K$291,Concrete,Schedule!V$87:V$291,K$42,Schedule!U$87:U$291,J44,Schedule!$G$87:$G$291,Schedule!$F$9,Schedule!$I$87:$I$291,"I"))+(SUMIFS(Schedule!W$87:W$291,Schedule!$K$87:$K$291,Concrete,Schedule!V$87:V$291,K$42,Schedule!U$87:U$291,J44,Schedule!$G$87:$G$291,Schedule!$F$10,Schedule!$I$87:$I$291,"")+SUMIFS(Schedule!W$87:W$291,Schedule!$K$87:$K$291,Concrete,Schedule!V$87:V$291,K$42,Schedule!U$87:U$291,J44,Schedule!$G$87:$G$291,Schedule!$F$10,Schedule!$I$87:$I$291,"I"))+(SUMIFS(Schedule!W$87:W$291,Schedule!$K$87:$K$291,Concrete,Schedule!V$87:V$291,K$42,Schedule!U$87:U$291,J44,Schedule!$G$87:$G$291,Schedule!$F$11,Schedule!$I$87:$I$291,"")+SUMIFS(Schedule!W$87:W$291,Schedule!$K$87:$K$291,Concrete,Schedule!V$87:V$291,K$42,Schedule!U$87:U$291,J44,Schedule!$G$87:$G$291,Schedule!$F$11,Schedule!$I$87:$I$291,"I"))+(SUMIFS(Schedule!W$87:W$291,Schedule!$K$87:$K$291,Concrete,Schedule!V$87:V$291,K$42,Schedule!U$87:U$291,J44,Schedule!$G$87:$G$291,Schedule!$F$8,Schedule!$I$87:$I$291,"")+SUMIFS(Schedule!W$87:W$291,Schedule!$K$87:$K$291,Concrete,Schedule!V$87:V$291,K$42,Schedule!U$87:U$291,J44,Schedule!$G$87:$G$291,Schedule!$F$8,Schedule!$I$87:$I$291,"I"))))</f>
        <v>0</v>
      </c>
      <c r="M44" s="302">
        <v>3</v>
      </c>
      <c r="N44" s="285"/>
      <c r="O44" s="286">
        <f>IF($C$3="",(SUMIFS(Schedule!Z$87:Z$291,Schedule!$K$87:$K$291,Concrete,Schedule!Y$87:Y$291,N$42,Schedule!X$87:X$291,M44,Schedule!$G$87:$G$291,Schedule!$F$9,Schedule!$I$87:$I$291,"")+SUMIFS(Schedule!Z$87:Z$291,Schedule!$K$87:$K$291,Concrete,Schedule!Y$87:Y$291,N$42,Schedule!X$87:X$291,M44,Schedule!$G$87:$G$291,Schedule!$F$9,Schedule!$I$87:$I$291,"I"))+(SUMIFS(Schedule!Z$87:Z$291,Schedule!$K$87:$K$291,Concrete,Schedule!Y$87:Y$291,N$42,Schedule!X$87:X$291,M44,Schedule!$G$87:$G$291,Schedule!$F$10,Schedule!$I$87:$I$291,"")+SUMIFS(Schedule!Z$87:Z$291,Schedule!$K$87:$K$291,Concrete,Schedule!Y$87:Y$291,N$42,Schedule!X$87:X$291,M44,Schedule!$G$87:$G$291,Schedule!$F$10,Schedule!$I$87:$I$291,"I"))+(SUMIFS(Schedule!Z$87:Z$291,Schedule!$K$87:$K$291,Concrete,Schedule!Y$87:Y$291,N$42,Schedule!X$87:X$291,M44,Schedule!$G$87:$G$291,Schedule!$F$11,Schedule!$I$87:$I$291,"")+SUMIFS(Schedule!Z$87:Z$291,Schedule!$K$87:$K$291,Concrete,Schedule!Y$87:Y$291,N$42,Schedule!X$87:X$291,M44,Schedule!$G$87:$G$291,Schedule!$F$11,Schedule!$I$87:$I$291,"I")),IF($C$3='Sum Res'!$S$5,(SUMIFS(Schedule!Z$87:Z$291,Schedule!$K$87:$K$291,Concrete,Schedule!Y$87:Y$291,N$42,Schedule!X$87:X$291,M44,Schedule!$G$87:$G$291,Schedule!$F$9,Schedule!$I$87:$I$291,"")+SUMIFS(Schedule!Z$87:Z$291,Schedule!$K$87:$K$291,Concrete,Schedule!Y$87:Y$291,N$42,Schedule!X$87:X$291,M44,Schedule!$G$87:$G$291,Schedule!$F$9,Schedule!$I$87:$I$291,"I"))+(SUMIFS(Schedule!Z$87:Z$291,Schedule!$K$87:$K$291,Concrete,Schedule!Y$87:Y$291,N$42,Schedule!X$87:X$291,M44,Schedule!$G$87:$G$291,Schedule!$F$10,Schedule!$I$87:$I$291,"")+SUMIFS(Schedule!Z$87:Z$291,Schedule!$K$87:$K$291,Concrete,Schedule!Y$87:Y$291,N$42,Schedule!X$87:X$291,M44,Schedule!$G$87:$G$291,Schedule!$F$10,Schedule!$I$87:$I$291,"I"))+(SUMIFS(Schedule!Z$87:Z$291,Schedule!$K$87:$K$291,Concrete,Schedule!Y$87:Y$291,N$42,Schedule!X$87:X$291,M44,Schedule!$G$87:$G$291,Schedule!$F$11,Schedule!$I$87:$I$291,"")+SUMIFS(Schedule!Z$87:Z$291,Schedule!$K$87:$K$291,Concrete,Schedule!Y$87:Y$291,N$42,Schedule!X$87:X$291,M44,Schedule!$G$87:$G$291,Schedule!$F$11,Schedule!$I$87:$I$291,"I")),(SUMIFS(Schedule!Z$87:Z$291,Schedule!$K$87:$K$291,Concrete,Schedule!Y$87:Y$291,N$42,Schedule!X$87:X$291,M44,Schedule!$G$87:$G$291,Schedule!$F$9,Schedule!$I$87:$I$291,"")+SUMIFS(Schedule!Z$87:Z$291,Schedule!$K$87:$K$291,Concrete,Schedule!Y$87:Y$291,N$42,Schedule!X$87:X$291,M44,Schedule!$G$87:$G$291,Schedule!$F$9,Schedule!$I$87:$I$291,"I"))+(SUMIFS(Schedule!Z$87:Z$291,Schedule!$K$87:$K$291,Concrete,Schedule!Y$87:Y$291,N$42,Schedule!X$87:X$291,M44,Schedule!$G$87:$G$291,Schedule!$F$10,Schedule!$I$87:$I$291,"")+SUMIFS(Schedule!Z$87:Z$291,Schedule!$K$87:$K$291,Concrete,Schedule!Y$87:Y$291,N$42,Schedule!X$87:X$291,M44,Schedule!$G$87:$G$291,Schedule!$F$10,Schedule!$I$87:$I$291,"I"))+(SUMIFS(Schedule!Z$87:Z$291,Schedule!$K$87:$K$291,Concrete,Schedule!Y$87:Y$291,N$42,Schedule!X$87:X$291,M44,Schedule!$G$87:$G$291,Schedule!$F$11,Schedule!$I$87:$I$291,"")+SUMIFS(Schedule!Z$87:Z$291,Schedule!$K$87:$K$291,Concrete,Schedule!Y$87:Y$291,N$42,Schedule!X$87:X$291,M44,Schedule!$G$87:$G$291,Schedule!$F$11,Schedule!$I$87:$I$291,"I"))+(SUMIFS(Schedule!Z$87:Z$291,Schedule!$K$87:$K$291,Concrete,Schedule!Y$87:Y$291,N$42,Schedule!X$87:X$291,M44,Schedule!$G$87:$G$291,Schedule!$F$8,Schedule!$I$87:$I$291,"")+SUMIFS(Schedule!Z$87:Z$291,Schedule!$K$87:$K$291,Concrete,Schedule!Y$87:Y$291,N$42,Schedule!X$87:X$291,M44,Schedule!$G$87:$G$291,Schedule!$F$8,Schedule!$I$87:$I$291,"I"))))</f>
        <v>0</v>
      </c>
      <c r="P44" s="302">
        <v>3</v>
      </c>
      <c r="Q44" s="285"/>
      <c r="R44" s="286">
        <f>IF($C$3="",(SUMIFS(Schedule!AC$87:AC$291,Schedule!$K$87:$K$291,Concrete,Schedule!AB$87:AB$291,Q$42,Schedule!AA$87:AA$291,P44,Schedule!$G$87:$G$291,Schedule!$F$9,Schedule!$I$87:$I$291,"")+SUMIFS(Schedule!AC$87:AC$291,Schedule!$K$87:$K$291,Concrete,Schedule!AB$87:AB$291,Q$42,Schedule!AA$87:AA$291,P44,Schedule!$G$87:$G$291,Schedule!$F$9,Schedule!$I$87:$I$291,"I"))+(SUMIFS(Schedule!AC$87:AC$291,Schedule!$K$87:$K$291,Concrete,Schedule!AB$87:AB$291,Q$42,Schedule!AA$87:AA$291,P44,Schedule!$G$87:$G$291,Schedule!$F$10,Schedule!$I$87:$I$291,"")+SUMIFS(Schedule!AC$87:AC$291,Schedule!$K$87:$K$291,Concrete,Schedule!AB$87:AB$291,Q$42,Schedule!AA$87:AA$291,P44,Schedule!$G$87:$G$291,Schedule!$F$10,Schedule!$I$87:$I$291,"I"))+(SUMIFS(Schedule!AC$87:AC$291,Schedule!$K$87:$K$291,Concrete,Schedule!AB$87:AB$291,Q$42,Schedule!AA$87:AA$291,P44,Schedule!$G$87:$G$291,Schedule!$F$11,Schedule!$I$87:$I$291,"")+SUMIFS(Schedule!AC$87:AC$291,Schedule!$K$87:$K$291,Concrete,Schedule!AB$87:AB$291,Q$42,Schedule!AA$87:AA$291,P44,Schedule!$G$87:$G$291,Schedule!$F$11,Schedule!$I$87:$I$291,"I")),IF($C$3='Sum Res'!$S$5,(SUMIFS(Schedule!AC$87:AC$291,Schedule!$K$87:$K$291,Concrete,Schedule!AB$87:AB$291,Q$42,Schedule!AA$87:AA$291,P44,Schedule!$G$87:$G$291,Schedule!$F$9,Schedule!$I$87:$I$291,"")+SUMIFS(Schedule!AC$87:AC$291,Schedule!$K$87:$K$291,Concrete,Schedule!AB$87:AB$291,Q$42,Schedule!AA$87:AA$291,P44,Schedule!$G$87:$G$291,Schedule!$F$9,Schedule!$I$87:$I$291,"I"))+(SUMIFS(Schedule!AC$87:AC$291,Schedule!$K$87:$K$291,Concrete,Schedule!AB$87:AB$291,Q$42,Schedule!AA$87:AA$291,P44,Schedule!$G$87:$G$291,Schedule!$F$10,Schedule!$I$87:$I$291,"")+SUMIFS(Schedule!AC$87:AC$291,Schedule!$K$87:$K$291,Concrete,Schedule!AB$87:AB$291,Q$42,Schedule!AA$87:AA$291,P44,Schedule!$G$87:$G$291,Schedule!$F$10,Schedule!$I$87:$I$291,"I"))+(SUMIFS(Schedule!AC$87:AC$291,Schedule!$K$87:$K$291,Concrete,Schedule!AB$87:AB$291,Q$42,Schedule!AA$87:AA$291,P44,Schedule!$G$87:$G$291,Schedule!$F$11,Schedule!$I$87:$I$291,"")+SUMIFS(Schedule!AC$87:AC$291,Schedule!$K$87:$K$291,Concrete,Schedule!AB$87:AB$291,Q$42,Schedule!AA$87:AA$291,P44,Schedule!$G$87:$G$291,Schedule!$F$11,Schedule!$I$87:$I$291,"I")),(SUMIFS(Schedule!AC$87:AC$291,Schedule!$K$87:$K$291,Concrete,Schedule!AB$87:AB$291,Q$42,Schedule!AA$87:AA$291,P44,Schedule!$G$87:$G$291,Schedule!$F$9,Schedule!$I$87:$I$291,"")+SUMIFS(Schedule!AC$87:AC$291,Schedule!$K$87:$K$291,Concrete,Schedule!AB$87:AB$291,Q$42,Schedule!AA$87:AA$291,P44,Schedule!$G$87:$G$291,Schedule!$F$9,Schedule!$I$87:$I$291,"I"))+(SUMIFS(Schedule!AC$87:AC$291,Schedule!$K$87:$K$291,Concrete,Schedule!AB$87:AB$291,Q$42,Schedule!AA$87:AA$291,P44,Schedule!$G$87:$G$291,Schedule!$F$10,Schedule!$I$87:$I$291,"")+SUMIFS(Schedule!AC$87:AC$291,Schedule!$K$87:$K$291,Concrete,Schedule!AB$87:AB$291,Q$42,Schedule!AA$87:AA$291,P44,Schedule!$G$87:$G$291,Schedule!$F$10,Schedule!$I$87:$I$291,"I"))+(SUMIFS(Schedule!AC$87:AC$291,Schedule!$K$87:$K$291,Concrete,Schedule!AB$87:AB$291,Q$42,Schedule!AA$87:AA$291,P44,Schedule!$G$87:$G$291,Schedule!$F$11,Schedule!$I$87:$I$291,"")+SUMIFS(Schedule!AC$87:AC$291,Schedule!$K$87:$K$291,Concrete,Schedule!AB$87:AB$291,Q$42,Schedule!AA$87:AA$291,P44,Schedule!$G$87:$G$291,Schedule!$F$11,Schedule!$I$87:$I$291,"I"))+(SUMIFS(Schedule!AC$87:AC$291,Schedule!$K$87:$K$291,Concrete,Schedule!AB$87:AB$291,Q$42,Schedule!AA$87:AA$291,P44,Schedule!$G$87:$G$291,Schedule!$F$8,Schedule!$I$87:$I$291,"")+SUMIFS(Schedule!AC$87:AC$291,Schedule!$K$87:$K$291,Concrete,Schedule!AB$87:AB$291,Q$42,Schedule!AA$87:AA$291,P44,Schedule!$G$87:$G$291,Schedule!$F$8,Schedule!$I$87:$I$291,"I"))))</f>
        <v>0</v>
      </c>
      <c r="S44" s="302">
        <v>3</v>
      </c>
      <c r="T44" s="285"/>
      <c r="U44" s="286">
        <f>IF($C$3="",(SUMIFS(Schedule!AF$87:AF$291,Schedule!$K$87:$K$291,Concrete,Schedule!AE$87:AE$291,T$42,Schedule!AD$87:AD$291,S44,Schedule!$G$87:$G$291,Schedule!$F$9,Schedule!$I$87:$I$291,"")+SUMIFS(Schedule!AF$87:AF$291,Schedule!$K$87:$K$291,Concrete,Schedule!AE$87:AE$291,T$42,Schedule!AD$87:AD$291,S44,Schedule!$G$87:$G$291,Schedule!$F$9,Schedule!$I$87:$I$291,"I"))+(SUMIFS(Schedule!AF$87:AF$291,Schedule!$K$87:$K$291,Concrete,Schedule!AE$87:AE$291,T$42,Schedule!AD$87:AD$291,S44,Schedule!$G$87:$G$291,Schedule!$F$10,Schedule!$I$87:$I$291,"")+SUMIFS(Schedule!AF$87:AF$291,Schedule!$K$87:$K$291,Concrete,Schedule!AE$87:AE$291,T$42,Schedule!AD$87:AD$291,S44,Schedule!$G$87:$G$291,Schedule!$F$10,Schedule!$I$87:$I$291,"I"))+(SUMIFS(Schedule!AF$87:AF$291,Schedule!$K$87:$K$291,Concrete,Schedule!AE$87:AE$291,T$42,Schedule!AD$87:AD$291,S44,Schedule!$G$87:$G$291,Schedule!$F$11,Schedule!$I$87:$I$291,"")+SUMIFS(Schedule!AF$87:AF$291,Schedule!$K$87:$K$291,Concrete,Schedule!AE$87:AE$291,T$42,Schedule!AD$87:AD$291,S44,Schedule!$G$87:$G$291,Schedule!$F$11,Schedule!$I$87:$I$291,"I")),IF($C$3='Sum Res'!$S$5,(SUMIFS(Schedule!AF$87:AF$291,Schedule!$K$87:$K$291,Concrete,Schedule!AE$87:AE$291,T$42,Schedule!AD$87:AD$291,S44,Schedule!$G$87:$G$291,Schedule!$F$9,Schedule!$I$87:$I$291,"")+SUMIFS(Schedule!AF$87:AF$291,Schedule!$K$87:$K$291,Concrete,Schedule!AE$87:AE$291,T$42,Schedule!AD$87:AD$291,S44,Schedule!$G$87:$G$291,Schedule!$F$9,Schedule!$I$87:$I$291,"I"))+(SUMIFS(Schedule!AF$87:AF$291,Schedule!$K$87:$K$291,Concrete,Schedule!AE$87:AE$291,T$42,Schedule!AD$87:AD$291,S44,Schedule!$G$87:$G$291,Schedule!$F$10,Schedule!$I$87:$I$291,"")+SUMIFS(Schedule!AF$87:AF$291,Schedule!$K$87:$K$291,Concrete,Schedule!AE$87:AE$291,T$42,Schedule!AD$87:AD$291,S44,Schedule!$G$87:$G$291,Schedule!$F$10,Schedule!$I$87:$I$291,"I"))+(SUMIFS(Schedule!AF$87:AF$291,Schedule!$K$87:$K$291,Concrete,Schedule!AE$87:AE$291,T$42,Schedule!AD$87:AD$291,S44,Schedule!$G$87:$G$291,Schedule!$F$11,Schedule!$I$87:$I$291,"")+SUMIFS(Schedule!AF$87:AF$291,Schedule!$K$87:$K$291,Concrete,Schedule!AE$87:AE$291,T$42,Schedule!AD$87:AD$291,S44,Schedule!$G$87:$G$291,Schedule!$F$11,Schedule!$I$87:$I$291,"I")),(SUMIFS(Schedule!AF$87:AF$291,Schedule!$K$87:$K$291,Concrete,Schedule!AE$87:AE$291,T$42,Schedule!AD$87:AD$291,S44,Schedule!$G$87:$G$291,Schedule!$F$9,Schedule!$I$87:$I$291,"")+SUMIFS(Schedule!AF$87:AF$291,Schedule!$K$87:$K$291,Concrete,Schedule!AE$87:AE$291,T$42,Schedule!AD$87:AD$291,S44,Schedule!$G$87:$G$291,Schedule!$F$9,Schedule!$I$87:$I$291,"I"))+(SUMIFS(Schedule!AF$87:AF$291,Schedule!$K$87:$K$291,Concrete,Schedule!AE$87:AE$291,T$42,Schedule!AD$87:AD$291,S44,Schedule!$G$87:$G$291,Schedule!$F$10,Schedule!$I$87:$I$291,"")+SUMIFS(Schedule!AF$87:AF$291,Schedule!$K$87:$K$291,Concrete,Schedule!AE$87:AE$291,T$42,Schedule!AD$87:AD$291,S44,Schedule!$G$87:$G$291,Schedule!$F$10,Schedule!$I$87:$I$291,"I"))+(SUMIFS(Schedule!AF$87:AF$291,Schedule!$K$87:$K$291,Concrete,Schedule!AE$87:AE$291,T$42,Schedule!AD$87:AD$291,S44,Schedule!$G$87:$G$291,Schedule!$F$11,Schedule!$I$87:$I$291,"")+SUMIFS(Schedule!AF$87:AF$291,Schedule!$K$87:$K$291,Concrete,Schedule!AE$87:AE$291,T$42,Schedule!AD$87:AD$291,S44,Schedule!$G$87:$G$291,Schedule!$F$11,Schedule!$I$87:$I$291,"I"))+(SUMIFS(Schedule!AF$87:AF$291,Schedule!$K$87:$K$291,Concrete,Schedule!AE$87:AE$291,T$42,Schedule!AD$87:AD$291,S44,Schedule!$G$87:$G$291,Schedule!$F$8,Schedule!$I$87:$I$291,"")+SUMIFS(Schedule!AF$87:AF$291,Schedule!$K$87:$K$291,Concrete,Schedule!AE$87:AE$291,T$42,Schedule!AD$87:AD$291,S44,Schedule!$G$87:$G$291,Schedule!$F$8,Schedule!$I$87:$I$291,"I"))))</f>
        <v>0</v>
      </c>
      <c r="V44" s="302">
        <v>3</v>
      </c>
      <c r="W44" s="285"/>
      <c r="X44" s="286">
        <f>IF($C$3="",(SUMIFS(Schedule!AI$87:AI$291,Schedule!$K$87:$K$291,Concrete,Schedule!AH$87:AH$291,W$42,Schedule!AG$87:AG$291,V44,Schedule!$G$87:$G$291,Schedule!$F$9,Schedule!$I$87:$I$291,"")+SUMIFS(Schedule!AI$87:AI$291,Schedule!$K$87:$K$291,Concrete,Schedule!AH$87:AH$291,W$42,Schedule!AG$87:AG$291,V44,Schedule!$G$87:$G$291,Schedule!$F$9,Schedule!$I$87:$I$291,"I"))+(SUMIFS(Schedule!AI$87:AI$291,Schedule!$K$87:$K$291,Concrete,Schedule!AH$87:AH$291,W$42,Schedule!AG$87:AG$291,V44,Schedule!$G$87:$G$291,Schedule!$F$10,Schedule!$I$87:$I$291,"")+SUMIFS(Schedule!AI$87:AI$291,Schedule!$K$87:$K$291,Concrete,Schedule!AH$87:AH$291,W$42,Schedule!AG$87:AG$291,V44,Schedule!$G$87:$G$291,Schedule!$F$10,Schedule!$I$87:$I$291,"I"))+(SUMIFS(Schedule!AI$87:AI$291,Schedule!$K$87:$K$291,Concrete,Schedule!AH$87:AH$291,W$42,Schedule!AG$87:AG$291,V44,Schedule!$G$87:$G$291,Schedule!$F$11,Schedule!$I$87:$I$291,"")+SUMIFS(Schedule!AI$87:AI$291,Schedule!$K$87:$K$291,Concrete,Schedule!AH$87:AH$291,W$42,Schedule!AG$87:AG$291,V44,Schedule!$G$87:$G$291,Schedule!$F$11,Schedule!$I$87:$I$291,"I")),IF($C$3='Sum Res'!$S$5,(SUMIFS(Schedule!AI$87:AI$291,Schedule!$K$87:$K$291,Concrete,Schedule!AH$87:AH$291,W$42,Schedule!AG$87:AG$291,V44,Schedule!$G$87:$G$291,Schedule!$F$9,Schedule!$I$87:$I$291,"")+SUMIFS(Schedule!AI$87:AI$291,Schedule!$K$87:$K$291,Concrete,Schedule!AH$87:AH$291,W$42,Schedule!AG$87:AG$291,V44,Schedule!$G$87:$G$291,Schedule!$F$9,Schedule!$I$87:$I$291,"I"))+(SUMIFS(Schedule!AI$87:AI$291,Schedule!$K$87:$K$291,Concrete,Schedule!AH$87:AH$291,W$42,Schedule!AG$87:AG$291,V44,Schedule!$G$87:$G$291,Schedule!$F$10,Schedule!$I$87:$I$291,"")+SUMIFS(Schedule!AI$87:AI$291,Schedule!$K$87:$K$291,Concrete,Schedule!AH$87:AH$291,W$42,Schedule!AG$87:AG$291,V44,Schedule!$G$87:$G$291,Schedule!$F$10,Schedule!$I$87:$I$291,"I"))+(SUMIFS(Schedule!AI$87:AI$291,Schedule!$K$87:$K$291,Concrete,Schedule!AH$87:AH$291,W$42,Schedule!AG$87:AG$291,V44,Schedule!$G$87:$G$291,Schedule!$F$11,Schedule!$I$87:$I$291,"")+SUMIFS(Schedule!AI$87:AI$291,Schedule!$K$87:$K$291,Concrete,Schedule!AH$87:AH$291,W$42,Schedule!AG$87:AG$291,V44,Schedule!$G$87:$G$291,Schedule!$F$11,Schedule!$I$87:$I$291,"I")),(SUMIFS(Schedule!AI$87:AI$291,Schedule!$K$87:$K$291,Concrete,Schedule!AH$87:AH$291,W$42,Schedule!AG$87:AG$291,V44,Schedule!$G$87:$G$291,Schedule!$F$9,Schedule!$I$87:$I$291,"")+SUMIFS(Schedule!AI$87:AI$291,Schedule!$K$87:$K$291,Concrete,Schedule!AH$87:AH$291,W$42,Schedule!AG$87:AG$291,V44,Schedule!$G$87:$G$291,Schedule!$F$9,Schedule!$I$87:$I$291,"I"))+(SUMIFS(Schedule!AI$87:AI$291,Schedule!$K$87:$K$291,Concrete,Schedule!AH$87:AH$291,W$42,Schedule!AG$87:AG$291,V44,Schedule!$G$87:$G$291,Schedule!$F$10,Schedule!$I$87:$I$291,"")+SUMIFS(Schedule!AI$87:AI$291,Schedule!$K$87:$K$291,Concrete,Schedule!AH$87:AH$291,W$42,Schedule!AG$87:AG$291,V44,Schedule!$G$87:$G$291,Schedule!$F$10,Schedule!$I$87:$I$291,"I"))+(SUMIFS(Schedule!AI$87:AI$291,Schedule!$K$87:$K$291,Concrete,Schedule!AH$87:AH$291,W$42,Schedule!AG$87:AG$291,V44,Schedule!$G$87:$G$291,Schedule!$F$11,Schedule!$I$87:$I$291,"")+SUMIFS(Schedule!AI$87:AI$291,Schedule!$K$87:$K$291,Concrete,Schedule!AH$87:AH$291,W$42,Schedule!AG$87:AG$291,V44,Schedule!$G$87:$G$291,Schedule!$F$11,Schedule!$I$87:$I$291,"I"))+(SUMIFS(Schedule!AI$87:AI$291,Schedule!$K$87:$K$291,Concrete,Schedule!AH$87:AH$291,W$42,Schedule!AG$87:AG$291,V44,Schedule!$G$87:$G$291,Schedule!$F$8,Schedule!$I$87:$I$291,"")+SUMIFS(Schedule!AI$87:AI$291,Schedule!$K$87:$K$291,Concrete,Schedule!AH$87:AH$291,W$42,Schedule!AG$87:AG$291,V44,Schedule!$G$87:$G$291,Schedule!$F$8,Schedule!$I$87:$I$291,"I"))))</f>
        <v>0</v>
      </c>
      <c r="Y44" s="302">
        <v>3</v>
      </c>
      <c r="Z44" s="285"/>
      <c r="AA44" s="286">
        <f>IF($C$3="",(SUMIFS(Schedule!AL$87:AL$291,Schedule!$K$87:$K$291,Concrete,Schedule!AK$87:AK$291,Z$42,Schedule!AJ$87:AJ$291,Y44,Schedule!$G$87:$G$291,Schedule!$F$9,Schedule!$I$87:$I$291,"")+SUMIFS(Schedule!AL$87:AL$291,Schedule!$K$87:$K$291,Concrete,Schedule!AK$87:AK$291,Z$42,Schedule!AJ$87:AJ$291,Y44,Schedule!$G$87:$G$291,Schedule!$F$9,Schedule!$I$87:$I$291,"I"))+(SUMIFS(Schedule!AL$87:AL$291,Schedule!$K$87:$K$291,Concrete,Schedule!AK$87:AK$291,Z$42,Schedule!AJ$87:AJ$291,Y44,Schedule!$G$87:$G$291,Schedule!$F$10,Schedule!$I$87:$I$291,"")+SUMIFS(Schedule!AL$87:AL$291,Schedule!$K$87:$K$291,Concrete,Schedule!AK$87:AK$291,Z$42,Schedule!AJ$87:AJ$291,Y44,Schedule!$G$87:$G$291,Schedule!$F$10,Schedule!$I$87:$I$291,"I"))+(SUMIFS(Schedule!AL$87:AL$291,Schedule!$K$87:$K$291,Concrete,Schedule!AK$87:AK$291,Z$42,Schedule!AJ$87:AJ$291,Y44,Schedule!$G$87:$G$291,Schedule!$F$11,Schedule!$I$87:$I$291,"")+SUMIFS(Schedule!AL$87:AL$291,Schedule!$K$87:$K$291,Concrete,Schedule!AK$87:AK$291,Z$42,Schedule!AJ$87:AJ$291,Y44,Schedule!$G$87:$G$291,Schedule!$F$11,Schedule!$I$87:$I$291,"I")),IF($C$3='Sum Res'!$S$5,(SUMIFS(Schedule!AL$87:AL$291,Schedule!$K$87:$K$291,Concrete,Schedule!AK$87:AK$291,Z$42,Schedule!AJ$87:AJ$291,Y44,Schedule!$G$87:$G$291,Schedule!$F$9,Schedule!$I$87:$I$291,"")+SUMIFS(Schedule!AL$87:AL$291,Schedule!$K$87:$K$291,Concrete,Schedule!AK$87:AK$291,Z$42,Schedule!AJ$87:AJ$291,Y44,Schedule!$G$87:$G$291,Schedule!$F$9,Schedule!$I$87:$I$291,"I"))+(SUMIFS(Schedule!AL$87:AL$291,Schedule!$K$87:$K$291,Concrete,Schedule!AK$87:AK$291,Z$42,Schedule!AJ$87:AJ$291,Y44,Schedule!$G$87:$G$291,Schedule!$F$10,Schedule!$I$87:$I$291,"")+SUMIFS(Schedule!AL$87:AL$291,Schedule!$K$87:$K$291,Concrete,Schedule!AK$87:AK$291,Z$42,Schedule!AJ$87:AJ$291,Y44,Schedule!$G$87:$G$291,Schedule!$F$10,Schedule!$I$87:$I$291,"I"))+(SUMIFS(Schedule!AL$87:AL$291,Schedule!$K$87:$K$291,Concrete,Schedule!AK$87:AK$291,Z$42,Schedule!AJ$87:AJ$291,Y44,Schedule!$G$87:$G$291,Schedule!$F$11,Schedule!$I$87:$I$291,"")+SUMIFS(Schedule!AL$87:AL$291,Schedule!$K$87:$K$291,Concrete,Schedule!AK$87:AK$291,Z$42,Schedule!AJ$87:AJ$291,Y44,Schedule!$G$87:$G$291,Schedule!$F$11,Schedule!$I$87:$I$291,"I")),(SUMIFS(Schedule!AL$87:AL$291,Schedule!$K$87:$K$291,Concrete,Schedule!AK$87:AK$291,Z$42,Schedule!AJ$87:AJ$291,Y44,Schedule!$G$87:$G$291,Schedule!$F$9,Schedule!$I$87:$I$291,"")+SUMIFS(Schedule!AL$87:AL$291,Schedule!$K$87:$K$291,Concrete,Schedule!AK$87:AK$291,Z$42,Schedule!AJ$87:AJ$291,Y44,Schedule!$G$87:$G$291,Schedule!$F$9,Schedule!$I$87:$I$291,"I"))+(SUMIFS(Schedule!AL$87:AL$291,Schedule!$K$87:$K$291,Concrete,Schedule!AK$87:AK$291,Z$42,Schedule!AJ$87:AJ$291,Y44,Schedule!$G$87:$G$291,Schedule!$F$10,Schedule!$I$87:$I$291,"")+SUMIFS(Schedule!AL$87:AL$291,Schedule!$K$87:$K$291,Concrete,Schedule!AK$87:AK$291,Z$42,Schedule!AJ$87:AJ$291,Y44,Schedule!$G$87:$G$291,Schedule!$F$10,Schedule!$I$87:$I$291,"I"))+(SUMIFS(Schedule!AL$87:AL$291,Schedule!$K$87:$K$291,Concrete,Schedule!AK$87:AK$291,Z$42,Schedule!AJ$87:AJ$291,Y44,Schedule!$G$87:$G$291,Schedule!$F$11,Schedule!$I$87:$I$291,"")+SUMIFS(Schedule!AL$87:AL$291,Schedule!$K$87:$K$291,Concrete,Schedule!AK$87:AK$291,Z$42,Schedule!AJ$87:AJ$291,Y44,Schedule!$G$87:$G$291,Schedule!$F$11,Schedule!$I$87:$I$291,"I"))+(SUMIFS(Schedule!AL$87:AL$291,Schedule!$K$87:$K$291,Concrete,Schedule!AK$87:AK$291,Z$42,Schedule!AJ$87:AJ$291,Y44,Schedule!$G$87:$G$291,Schedule!$F$8,Schedule!$I$87:$I$291,"")+SUMIFS(Schedule!AL$87:AL$291,Schedule!$K$87:$K$291,Concrete,Schedule!AK$87:AK$291,Z$42,Schedule!AJ$87:AJ$291,Y44,Schedule!$G$87:$G$291,Schedule!$F$8,Schedule!$I$87:$I$291,"I"))))</f>
        <v>0</v>
      </c>
      <c r="AB44" s="302">
        <v>3</v>
      </c>
      <c r="AC44" s="285"/>
      <c r="AD44" s="286">
        <f>IF($C$3="",(SUMIFS(Schedule!AO$87:AO$291,Schedule!$K$87:$K$291,Concrete,Schedule!AN$87:AN$291,AC$42,Schedule!AM$87:AM$291,AB44,Schedule!$G$87:$G$291,Schedule!$F$9,Schedule!$I$87:$I$291,"")+SUMIFS(Schedule!AO$87:AO$291,Schedule!$K$87:$K$291,Concrete,Schedule!AN$87:AN$291,AC$42,Schedule!AM$87:AM$291,AB44,Schedule!$G$87:$G$291,Schedule!$F$9,Schedule!$I$87:$I$291,"I"))+(SUMIFS(Schedule!AO$87:AO$291,Schedule!$K$87:$K$291,Concrete,Schedule!AN$87:AN$291,AC$42,Schedule!AM$87:AM$291,AB44,Schedule!$G$87:$G$291,Schedule!$F$10,Schedule!$I$87:$I$291,"")+SUMIFS(Schedule!AO$87:AO$291,Schedule!$K$87:$K$291,Concrete,Schedule!AN$87:AN$291,AC$42,Schedule!AM$87:AM$291,AB44,Schedule!$G$87:$G$291,Schedule!$F$10,Schedule!$I$87:$I$291,"I"))+(SUMIFS(Schedule!AO$87:AO$291,Schedule!$K$87:$K$291,Concrete,Schedule!AN$87:AN$291,AC$42,Schedule!AM$87:AM$291,AB44,Schedule!$G$87:$G$291,Schedule!$F$11,Schedule!$I$87:$I$291,"")+SUMIFS(Schedule!AO$87:AO$291,Schedule!$K$87:$K$291,Concrete,Schedule!AN$87:AN$291,AC$42,Schedule!AM$87:AM$291,AB44,Schedule!$G$87:$G$291,Schedule!$F$11,Schedule!$I$87:$I$291,"I")),IF($C$3='Sum Res'!$S$5,(SUMIFS(Schedule!AO$87:AO$291,Schedule!$K$87:$K$291,Concrete,Schedule!AN$87:AN$291,AC$42,Schedule!AM$87:AM$291,AB44,Schedule!$G$87:$G$291,Schedule!$F$9,Schedule!$I$87:$I$291,"")+SUMIFS(Schedule!AO$87:AO$291,Schedule!$K$87:$K$291,Concrete,Schedule!AN$87:AN$291,AC$42,Schedule!AM$87:AM$291,AB44,Schedule!$G$87:$G$291,Schedule!$F$9,Schedule!$I$87:$I$291,"I"))+(SUMIFS(Schedule!AO$87:AO$291,Schedule!$K$87:$K$291,Concrete,Schedule!AN$87:AN$291,AC$42,Schedule!AM$87:AM$291,AB44,Schedule!$G$87:$G$291,Schedule!$F$10,Schedule!$I$87:$I$291,"")+SUMIFS(Schedule!AO$87:AO$291,Schedule!$K$87:$K$291,Concrete,Schedule!AN$87:AN$291,AC$42,Schedule!AM$87:AM$291,AB44,Schedule!$G$87:$G$291,Schedule!$F$10,Schedule!$I$87:$I$291,"I"))+(SUMIFS(Schedule!AO$87:AO$291,Schedule!$K$87:$K$291,Concrete,Schedule!AN$87:AN$291,AC$42,Schedule!AM$87:AM$291,AB44,Schedule!$G$87:$G$291,Schedule!$F$11,Schedule!$I$87:$I$291,"")+SUMIFS(Schedule!AO$87:AO$291,Schedule!$K$87:$K$291,Concrete,Schedule!AN$87:AN$291,AC$42,Schedule!AM$87:AM$291,AB44,Schedule!$G$87:$G$291,Schedule!$F$11,Schedule!$I$87:$I$291,"I")),(SUMIFS(Schedule!AO$87:AO$291,Schedule!$K$87:$K$291,Concrete,Schedule!AN$87:AN$291,AC$42,Schedule!AM$87:AM$291,AB44,Schedule!$G$87:$G$291,Schedule!$F$9,Schedule!$I$87:$I$291,"")+SUMIFS(Schedule!AO$87:AO$291,Schedule!$K$87:$K$291,Concrete,Schedule!AN$87:AN$291,AC$42,Schedule!AM$87:AM$291,AB44,Schedule!$G$87:$G$291,Schedule!$F$9,Schedule!$I$87:$I$291,"I"))+(SUMIFS(Schedule!AO$87:AO$291,Schedule!$K$87:$K$291,Concrete,Schedule!AN$87:AN$291,AC$42,Schedule!AM$87:AM$291,AB44,Schedule!$G$87:$G$291,Schedule!$F$10,Schedule!$I$87:$I$291,"")+SUMIFS(Schedule!AO$87:AO$291,Schedule!$K$87:$K$291,Concrete,Schedule!AN$87:AN$291,AC$42,Schedule!AM$87:AM$291,AB44,Schedule!$G$87:$G$291,Schedule!$F$10,Schedule!$I$87:$I$291,"I"))+(SUMIFS(Schedule!AO$87:AO$291,Schedule!$K$87:$K$291,Concrete,Schedule!AN$87:AN$291,AC$42,Schedule!AM$87:AM$291,AB44,Schedule!$G$87:$G$291,Schedule!$F$11,Schedule!$I$87:$I$291,"")+SUMIFS(Schedule!AO$87:AO$291,Schedule!$K$87:$K$291,Concrete,Schedule!AN$87:AN$291,AC$42,Schedule!AM$87:AM$291,AB44,Schedule!$G$87:$G$291,Schedule!$F$11,Schedule!$I$87:$I$291,"I"))+(SUMIFS(Schedule!AO$87:AO$291,Schedule!$K$87:$K$291,Concrete,Schedule!AN$87:AN$291,AC$42,Schedule!AM$87:AM$291,AB44,Schedule!$G$87:$G$291,Schedule!$F$8,Schedule!$I$87:$I$291,"")+SUMIFS(Schedule!AO$87:AO$291,Schedule!$K$87:$K$291,Concrete,Schedule!AN$87:AN$291,AC$42,Schedule!AM$87:AM$291,AB44,Schedule!$G$87:$G$291,Schedule!$F$8,Schedule!$I$87:$I$291,"I"))))</f>
        <v>0</v>
      </c>
      <c r="AE44" s="287">
        <f t="shared" si="10"/>
        <v>0</v>
      </c>
      <c r="AF44" s="288">
        <f t="shared" si="9"/>
        <v>0</v>
      </c>
    </row>
    <row r="45" spans="2:36" ht="15" x14ac:dyDescent="0.2">
      <c r="B45" s="580"/>
      <c r="C45" s="583"/>
      <c r="D45" s="300">
        <v>4</v>
      </c>
      <c r="E45" s="301"/>
      <c r="F45" s="281">
        <f>IF($C$3="",(SUMIFS(Schedule!Q$87:Q$291,Schedule!$K$87:$K$291,Concrete,Schedule!P$87:P$291,E$42,Schedule!O$87:O$291,D45,Schedule!$G$87:$G$291,Schedule!$F$9,Schedule!$I$87:$I$291,"")+SUMIFS(Schedule!Q$87:Q$291,Schedule!$K$87:$K$291,Concrete,Schedule!P$87:P$291,E$42,Schedule!O$87:O$291,D45,Schedule!$G$87:$G$291,Schedule!$F$9,Schedule!$I$87:$I$291,"I"))+(SUMIFS(Schedule!Q$87:Q$291,Schedule!$K$87:$K$291,Concrete,Schedule!P$87:P$291,E$42,Schedule!O$87:O$291,D45,Schedule!$G$87:$G$291,Schedule!$F$10,Schedule!$I$87:$I$291,"")+SUMIFS(Schedule!Q$87:Q$291,Schedule!$K$87:$K$291,Concrete,Schedule!P$87:P$291,E$42,Schedule!O$87:O$291,D45,Schedule!$G$87:$G$291,Schedule!$F$10,Schedule!$I$87:$I$291,"I"))+(SUMIFS(Schedule!Q$87:Q$291,Schedule!$K$87:$K$291,Concrete,Schedule!P$87:P$291,E$42,Schedule!O$87:O$291,D45,Schedule!$G$87:$G$291,Schedule!$F$11,Schedule!$I$87:$I$291,"")+SUMIFS(Schedule!Q$87:Q$291,Schedule!$K$87:$K$291,Concrete,Schedule!P$87:P$291,E$42,Schedule!O$87:O$291,D45,Schedule!$G$87:$G$291,Schedule!$F$11,Schedule!$I$87:$I$291,"I")),IF($C$3='Sum Res'!$S$5,(SUMIFS(Schedule!Q$87:Q$291,Schedule!$K$87:$K$291,Concrete,Schedule!P$87:P$291,E$42,Schedule!O$87:O$291,D45,Schedule!$G$87:$G$291,Schedule!$F$9,Schedule!$I$87:$I$291,"")+SUMIFS(Schedule!Q$87:Q$291,Schedule!$K$87:$K$291,Concrete,Schedule!P$87:P$291,E$42,Schedule!O$87:O$291,D45,Schedule!$G$87:$G$291,Schedule!$F$9,Schedule!$I$87:$I$291,"I"))+(SUMIFS(Schedule!Q$87:Q$291,Schedule!$K$87:$K$291,Concrete,Schedule!P$87:P$291,E$42,Schedule!O$87:O$291,D45,Schedule!$G$87:$G$291,Schedule!$F$10,Schedule!$I$87:$I$291,"")+SUMIFS(Schedule!Q$87:Q$291,Schedule!$K$87:$K$291,Concrete,Schedule!P$87:P$291,E$42,Schedule!O$87:O$291,D45,Schedule!$G$87:$G$291,Schedule!$F$10,Schedule!$I$87:$I$291,"I"))+(SUMIFS(Schedule!Q$87:Q$291,Schedule!$K$87:$K$291,Concrete,Schedule!P$87:P$291,E$42,Schedule!O$87:O$291,D45,Schedule!$G$87:$G$291,Schedule!$F$11,Schedule!$I$87:$I$291,"")+SUMIFS(Schedule!Q$87:Q$291,Schedule!$K$87:$K$291,Concrete,Schedule!P$87:P$291,E$42,Schedule!O$87:O$291,D45,Schedule!$G$87:$G$291,Schedule!$F$11,Schedule!$I$87:$I$291,"I")),(SUMIFS(Schedule!Q$87:Q$291,Schedule!$K$87:$K$291,Concrete,Schedule!P$87:P$291,E$42,Schedule!O$87:O$291,D45,Schedule!$G$87:$G$291,Schedule!$F$9,Schedule!$I$87:$I$291,"")+SUMIFS(Schedule!Q$87:Q$291,Schedule!$K$87:$K$291,Concrete,Schedule!P$87:P$291,E$42,Schedule!O$87:O$291,D45,Schedule!$G$87:$G$291,Schedule!$F$9,Schedule!$I$87:$I$291,"I"))+(SUMIFS(Schedule!Q$87:Q$291,Schedule!$K$87:$K$291,Concrete,Schedule!P$87:P$291,E$42,Schedule!O$87:O$291,D45,Schedule!$G$87:$G$291,Schedule!$F$10,Schedule!$I$87:$I$291,"")+SUMIFS(Schedule!Q$87:Q$291,Schedule!$K$87:$K$291,Concrete,Schedule!P$87:P$291,E$42,Schedule!O$87:O$291,D45,Schedule!$G$87:$G$291,Schedule!$F$10,Schedule!$I$87:$I$291,"I"))+(SUMIFS(Schedule!Q$87:Q$291,Schedule!$K$87:$K$291,Concrete,Schedule!P$87:P$291,E$42,Schedule!O$87:O$291,D45,Schedule!$G$87:$G$291,Schedule!$F$11,Schedule!$I$87:$I$291,"")+SUMIFS(Schedule!Q$87:Q$291,Schedule!$K$87:$K$291,Concrete,Schedule!P$87:P$291,E$42,Schedule!O$87:O$291,D45,Schedule!$G$87:$G$291,Schedule!$F$11,Schedule!$I$87:$I$291,"I"))+(SUMIFS(Schedule!Q$87:Q$291,Schedule!$K$87:$K$291,Concrete,Schedule!P$87:P$291,E$42,Schedule!O$87:O$291,D45,Schedule!$G$87:$G$291,Schedule!$F$8,Schedule!$I$87:$I$291,"")+SUMIFS(Schedule!Q$87:Q$291,Schedule!$K$87:$K$291,Concrete,Schedule!P$87:P$291,E$42,Schedule!O$87:O$291,D45,Schedule!$G$87:$G$291,Schedule!$F$8,Schedule!$I$87:$I$291,"I"))))</f>
        <v>0</v>
      </c>
      <c r="G45" s="300">
        <v>4</v>
      </c>
      <c r="H45" s="301"/>
      <c r="I45" s="281">
        <f>IF($C$3="",(SUMIFS(Schedule!T$87:T$291,Schedule!$K$87:$K$291,Concrete,Schedule!S$87:S$291,H$42,Schedule!R$87:R$291,G45,Schedule!$G$87:$G$291,Schedule!$F$9,Schedule!$I$87:$I$291,"")+SUMIFS(Schedule!T$87:T$291,Schedule!$K$87:$K$291,Concrete,Schedule!S$87:S$291,H$42,Schedule!R$87:R$291,G45,Schedule!$G$87:$G$291,Schedule!$F$9,Schedule!$I$87:$I$291,"I"))+(SUMIFS(Schedule!T$87:T$291,Schedule!$K$87:$K$291,Concrete,Schedule!S$87:S$291,H$42,Schedule!R$87:R$291,G45,Schedule!$G$87:$G$291,Schedule!$F$10,Schedule!$I$87:$I$291,"")+SUMIFS(Schedule!T$87:T$291,Schedule!$K$87:$K$291,Concrete,Schedule!S$87:S$291,H$42,Schedule!R$87:R$291,G45,Schedule!$G$87:$G$291,Schedule!$F$10,Schedule!$I$87:$I$291,"I"))+(SUMIFS(Schedule!T$87:T$291,Schedule!$K$87:$K$291,Concrete,Schedule!S$87:S$291,H$42,Schedule!R$87:R$291,G45,Schedule!$G$87:$G$291,Schedule!$F$11,Schedule!$I$87:$I$291,"")+SUMIFS(Schedule!T$87:T$291,Schedule!$K$87:$K$291,Concrete,Schedule!S$87:S$291,H$42,Schedule!R$87:R$291,G45,Schedule!$G$87:$G$291,Schedule!$F$11,Schedule!$I$87:$I$291,"I")),IF($C$3='Sum Res'!$S$5,(SUMIFS(Schedule!T$87:T$291,Schedule!$K$87:$K$291,Concrete,Schedule!S$87:S$291,H$42,Schedule!R$87:R$291,G45,Schedule!$G$87:$G$291,Schedule!$F$9,Schedule!$I$87:$I$291,"")+SUMIFS(Schedule!T$87:T$291,Schedule!$K$87:$K$291,Concrete,Schedule!S$87:S$291,H$42,Schedule!R$87:R$291,G45,Schedule!$G$87:$G$291,Schedule!$F$9,Schedule!$I$87:$I$291,"I"))+(SUMIFS(Schedule!T$87:T$291,Schedule!$K$87:$K$291,Concrete,Schedule!S$87:S$291,H$42,Schedule!R$87:R$291,G45,Schedule!$G$87:$G$291,Schedule!$F$10,Schedule!$I$87:$I$291,"")+SUMIFS(Schedule!T$87:T$291,Schedule!$K$87:$K$291,Concrete,Schedule!S$87:S$291,H$42,Schedule!R$87:R$291,G45,Schedule!$G$87:$G$291,Schedule!$F$10,Schedule!$I$87:$I$291,"I"))+(SUMIFS(Schedule!T$87:T$291,Schedule!$K$87:$K$291,Concrete,Schedule!S$87:S$291,H$42,Schedule!R$87:R$291,G45,Schedule!$G$87:$G$291,Schedule!$F$11,Schedule!$I$87:$I$291,"")+SUMIFS(Schedule!T$87:T$291,Schedule!$K$87:$K$291,Concrete,Schedule!S$87:S$291,H$42,Schedule!R$87:R$291,G45,Schedule!$G$87:$G$291,Schedule!$F$11,Schedule!$I$87:$I$291,"I")),(SUMIFS(Schedule!T$87:T$291,Schedule!$K$87:$K$291,Concrete,Schedule!S$87:S$291,H$42,Schedule!R$87:R$291,G45,Schedule!$G$87:$G$291,Schedule!$F$9,Schedule!$I$87:$I$291,"")+SUMIFS(Schedule!T$87:T$291,Schedule!$K$87:$K$291,Concrete,Schedule!S$87:S$291,H$42,Schedule!R$87:R$291,G45,Schedule!$G$87:$G$291,Schedule!$F$9,Schedule!$I$87:$I$291,"I"))+(SUMIFS(Schedule!T$87:T$291,Schedule!$K$87:$K$291,Concrete,Schedule!S$87:S$291,H$42,Schedule!R$87:R$291,G45,Schedule!$G$87:$G$291,Schedule!$F$10,Schedule!$I$87:$I$291,"")+SUMIFS(Schedule!T$87:T$291,Schedule!$K$87:$K$291,Concrete,Schedule!S$87:S$291,H$42,Schedule!R$87:R$291,G45,Schedule!$G$87:$G$291,Schedule!$F$10,Schedule!$I$87:$I$291,"I"))+(SUMIFS(Schedule!T$87:T$291,Schedule!$K$87:$K$291,Concrete,Schedule!S$87:S$291,H$42,Schedule!R$87:R$291,G45,Schedule!$G$87:$G$291,Schedule!$F$11,Schedule!$I$87:$I$291,"")+SUMIFS(Schedule!T$87:T$291,Schedule!$K$87:$K$291,Concrete,Schedule!S$87:S$291,H$42,Schedule!R$87:R$291,G45,Schedule!$G$87:$G$291,Schedule!$F$11,Schedule!$I$87:$I$291,"I"))+(SUMIFS(Schedule!T$87:T$291,Schedule!$K$87:$K$291,Concrete,Schedule!S$87:S$291,H$42,Schedule!R$87:R$291,G45,Schedule!$G$87:$G$291,Schedule!$F$8,Schedule!$I$87:$I$291,"")+SUMIFS(Schedule!T$87:T$291,Schedule!$K$87:$K$291,Concrete,Schedule!S$87:S$291,H$42,Schedule!R$87:R$291,G45,Schedule!$G$87:$G$291,Schedule!$F$8,Schedule!$I$87:$I$291,"I"))))</f>
        <v>0</v>
      </c>
      <c r="J45" s="300">
        <v>4</v>
      </c>
      <c r="K45" s="301"/>
      <c r="L45" s="281">
        <f>IF($C$3="",(SUMIFS(Schedule!W$87:W$291,Schedule!$K$87:$K$291,Concrete,Schedule!V$87:V$291,K$42,Schedule!U$87:U$291,J45,Schedule!$G$87:$G$291,Schedule!$F$9,Schedule!$I$87:$I$291,"")+SUMIFS(Schedule!W$87:W$291,Schedule!$K$87:$K$291,Concrete,Schedule!V$87:V$291,K$42,Schedule!U$87:U$291,J45,Schedule!$G$87:$G$291,Schedule!$F$9,Schedule!$I$87:$I$291,"I"))+(SUMIFS(Schedule!W$87:W$291,Schedule!$K$87:$K$291,Concrete,Schedule!V$87:V$291,K$42,Schedule!U$87:U$291,J45,Schedule!$G$87:$G$291,Schedule!$F$10,Schedule!$I$87:$I$291,"")+SUMIFS(Schedule!W$87:W$291,Schedule!$K$87:$K$291,Concrete,Schedule!V$87:V$291,K$42,Schedule!U$87:U$291,J45,Schedule!$G$87:$G$291,Schedule!$F$10,Schedule!$I$87:$I$291,"I"))+(SUMIFS(Schedule!W$87:W$291,Schedule!$K$87:$K$291,Concrete,Schedule!V$87:V$291,K$42,Schedule!U$87:U$291,J45,Schedule!$G$87:$G$291,Schedule!$F$11,Schedule!$I$87:$I$291,"")+SUMIFS(Schedule!W$87:W$291,Schedule!$K$87:$K$291,Concrete,Schedule!V$87:V$291,K$42,Schedule!U$87:U$291,J45,Schedule!$G$87:$G$291,Schedule!$F$11,Schedule!$I$87:$I$291,"I")),IF($C$3='Sum Res'!$S$5,(SUMIFS(Schedule!W$87:W$291,Schedule!$K$87:$K$291,Concrete,Schedule!V$87:V$291,K$42,Schedule!U$87:U$291,J45,Schedule!$G$87:$G$291,Schedule!$F$9,Schedule!$I$87:$I$291,"")+SUMIFS(Schedule!W$87:W$291,Schedule!$K$87:$K$291,Concrete,Schedule!V$87:V$291,K$42,Schedule!U$87:U$291,J45,Schedule!$G$87:$G$291,Schedule!$F$9,Schedule!$I$87:$I$291,"I"))+(SUMIFS(Schedule!W$87:W$291,Schedule!$K$87:$K$291,Concrete,Schedule!V$87:V$291,K$42,Schedule!U$87:U$291,J45,Schedule!$G$87:$G$291,Schedule!$F$10,Schedule!$I$87:$I$291,"")+SUMIFS(Schedule!W$87:W$291,Schedule!$K$87:$K$291,Concrete,Schedule!V$87:V$291,K$42,Schedule!U$87:U$291,J45,Schedule!$G$87:$G$291,Schedule!$F$10,Schedule!$I$87:$I$291,"I"))+(SUMIFS(Schedule!W$87:W$291,Schedule!$K$87:$K$291,Concrete,Schedule!V$87:V$291,K$42,Schedule!U$87:U$291,J45,Schedule!$G$87:$G$291,Schedule!$F$11,Schedule!$I$87:$I$291,"")+SUMIFS(Schedule!W$87:W$291,Schedule!$K$87:$K$291,Concrete,Schedule!V$87:V$291,K$42,Schedule!U$87:U$291,J45,Schedule!$G$87:$G$291,Schedule!$F$11,Schedule!$I$87:$I$291,"I")),(SUMIFS(Schedule!W$87:W$291,Schedule!$K$87:$K$291,Concrete,Schedule!V$87:V$291,K$42,Schedule!U$87:U$291,J45,Schedule!$G$87:$G$291,Schedule!$F$9,Schedule!$I$87:$I$291,"")+SUMIFS(Schedule!W$87:W$291,Schedule!$K$87:$K$291,Concrete,Schedule!V$87:V$291,K$42,Schedule!U$87:U$291,J45,Schedule!$G$87:$G$291,Schedule!$F$9,Schedule!$I$87:$I$291,"I"))+(SUMIFS(Schedule!W$87:W$291,Schedule!$K$87:$K$291,Concrete,Schedule!V$87:V$291,K$42,Schedule!U$87:U$291,J45,Schedule!$G$87:$G$291,Schedule!$F$10,Schedule!$I$87:$I$291,"")+SUMIFS(Schedule!W$87:W$291,Schedule!$K$87:$K$291,Concrete,Schedule!V$87:V$291,K$42,Schedule!U$87:U$291,J45,Schedule!$G$87:$G$291,Schedule!$F$10,Schedule!$I$87:$I$291,"I"))+(SUMIFS(Schedule!W$87:W$291,Schedule!$K$87:$K$291,Concrete,Schedule!V$87:V$291,K$42,Schedule!U$87:U$291,J45,Schedule!$G$87:$G$291,Schedule!$F$11,Schedule!$I$87:$I$291,"")+SUMIFS(Schedule!W$87:W$291,Schedule!$K$87:$K$291,Concrete,Schedule!V$87:V$291,K$42,Schedule!U$87:U$291,J45,Schedule!$G$87:$G$291,Schedule!$F$11,Schedule!$I$87:$I$291,"I"))+(SUMIFS(Schedule!W$87:W$291,Schedule!$K$87:$K$291,Concrete,Schedule!V$87:V$291,K$42,Schedule!U$87:U$291,J45,Schedule!$G$87:$G$291,Schedule!$F$8,Schedule!$I$87:$I$291,"")+SUMIFS(Schedule!W$87:W$291,Schedule!$K$87:$K$291,Concrete,Schedule!V$87:V$291,K$42,Schedule!U$87:U$291,J45,Schedule!$G$87:$G$291,Schedule!$F$8,Schedule!$I$87:$I$291,"I"))))</f>
        <v>0</v>
      </c>
      <c r="M45" s="300">
        <v>4</v>
      </c>
      <c r="N45" s="301"/>
      <c r="O45" s="281">
        <f>IF($C$3="",(SUMIFS(Schedule!Z$87:Z$291,Schedule!$K$87:$K$291,Concrete,Schedule!Y$87:Y$291,N$42,Schedule!X$87:X$291,M45,Schedule!$G$87:$G$291,Schedule!$F$9,Schedule!$I$87:$I$291,"")+SUMIFS(Schedule!Z$87:Z$291,Schedule!$K$87:$K$291,Concrete,Schedule!Y$87:Y$291,N$42,Schedule!X$87:X$291,M45,Schedule!$G$87:$G$291,Schedule!$F$9,Schedule!$I$87:$I$291,"I"))+(SUMIFS(Schedule!Z$87:Z$291,Schedule!$K$87:$K$291,Concrete,Schedule!Y$87:Y$291,N$42,Schedule!X$87:X$291,M45,Schedule!$G$87:$G$291,Schedule!$F$10,Schedule!$I$87:$I$291,"")+SUMIFS(Schedule!Z$87:Z$291,Schedule!$K$87:$K$291,Concrete,Schedule!Y$87:Y$291,N$42,Schedule!X$87:X$291,M45,Schedule!$G$87:$G$291,Schedule!$F$10,Schedule!$I$87:$I$291,"I"))+(SUMIFS(Schedule!Z$87:Z$291,Schedule!$K$87:$K$291,Concrete,Schedule!Y$87:Y$291,N$42,Schedule!X$87:X$291,M45,Schedule!$G$87:$G$291,Schedule!$F$11,Schedule!$I$87:$I$291,"")+SUMIFS(Schedule!Z$87:Z$291,Schedule!$K$87:$K$291,Concrete,Schedule!Y$87:Y$291,N$42,Schedule!X$87:X$291,M45,Schedule!$G$87:$G$291,Schedule!$F$11,Schedule!$I$87:$I$291,"I")),IF($C$3='Sum Res'!$S$5,(SUMIFS(Schedule!Z$87:Z$291,Schedule!$K$87:$K$291,Concrete,Schedule!Y$87:Y$291,N$42,Schedule!X$87:X$291,M45,Schedule!$G$87:$G$291,Schedule!$F$9,Schedule!$I$87:$I$291,"")+SUMIFS(Schedule!Z$87:Z$291,Schedule!$K$87:$K$291,Concrete,Schedule!Y$87:Y$291,N$42,Schedule!X$87:X$291,M45,Schedule!$G$87:$G$291,Schedule!$F$9,Schedule!$I$87:$I$291,"I"))+(SUMIFS(Schedule!Z$87:Z$291,Schedule!$K$87:$K$291,Concrete,Schedule!Y$87:Y$291,N$42,Schedule!X$87:X$291,M45,Schedule!$G$87:$G$291,Schedule!$F$10,Schedule!$I$87:$I$291,"")+SUMIFS(Schedule!Z$87:Z$291,Schedule!$K$87:$K$291,Concrete,Schedule!Y$87:Y$291,N$42,Schedule!X$87:X$291,M45,Schedule!$G$87:$G$291,Schedule!$F$10,Schedule!$I$87:$I$291,"I"))+(SUMIFS(Schedule!Z$87:Z$291,Schedule!$K$87:$K$291,Concrete,Schedule!Y$87:Y$291,N$42,Schedule!X$87:X$291,M45,Schedule!$G$87:$G$291,Schedule!$F$11,Schedule!$I$87:$I$291,"")+SUMIFS(Schedule!Z$87:Z$291,Schedule!$K$87:$K$291,Concrete,Schedule!Y$87:Y$291,N$42,Schedule!X$87:X$291,M45,Schedule!$G$87:$G$291,Schedule!$F$11,Schedule!$I$87:$I$291,"I")),(SUMIFS(Schedule!Z$87:Z$291,Schedule!$K$87:$K$291,Concrete,Schedule!Y$87:Y$291,N$42,Schedule!X$87:X$291,M45,Schedule!$G$87:$G$291,Schedule!$F$9,Schedule!$I$87:$I$291,"")+SUMIFS(Schedule!Z$87:Z$291,Schedule!$K$87:$K$291,Concrete,Schedule!Y$87:Y$291,N$42,Schedule!X$87:X$291,M45,Schedule!$G$87:$G$291,Schedule!$F$9,Schedule!$I$87:$I$291,"I"))+(SUMIFS(Schedule!Z$87:Z$291,Schedule!$K$87:$K$291,Concrete,Schedule!Y$87:Y$291,N$42,Schedule!X$87:X$291,M45,Schedule!$G$87:$G$291,Schedule!$F$10,Schedule!$I$87:$I$291,"")+SUMIFS(Schedule!Z$87:Z$291,Schedule!$K$87:$K$291,Concrete,Schedule!Y$87:Y$291,N$42,Schedule!X$87:X$291,M45,Schedule!$G$87:$G$291,Schedule!$F$10,Schedule!$I$87:$I$291,"I"))+(SUMIFS(Schedule!Z$87:Z$291,Schedule!$K$87:$K$291,Concrete,Schedule!Y$87:Y$291,N$42,Schedule!X$87:X$291,M45,Schedule!$G$87:$G$291,Schedule!$F$11,Schedule!$I$87:$I$291,"")+SUMIFS(Schedule!Z$87:Z$291,Schedule!$K$87:$K$291,Concrete,Schedule!Y$87:Y$291,N$42,Schedule!X$87:X$291,M45,Schedule!$G$87:$G$291,Schedule!$F$11,Schedule!$I$87:$I$291,"I"))+(SUMIFS(Schedule!Z$87:Z$291,Schedule!$K$87:$K$291,Concrete,Schedule!Y$87:Y$291,N$42,Schedule!X$87:X$291,M45,Schedule!$G$87:$G$291,Schedule!$F$8,Schedule!$I$87:$I$291,"")+SUMIFS(Schedule!Z$87:Z$291,Schedule!$K$87:$K$291,Concrete,Schedule!Y$87:Y$291,N$42,Schedule!X$87:X$291,M45,Schedule!$G$87:$G$291,Schedule!$F$8,Schedule!$I$87:$I$291,"I"))))</f>
        <v>0</v>
      </c>
      <c r="P45" s="300">
        <v>4</v>
      </c>
      <c r="Q45" s="301"/>
      <c r="R45" s="281">
        <f>IF($C$3="",(SUMIFS(Schedule!AC$87:AC$291,Schedule!$K$87:$K$291,Concrete,Schedule!AB$87:AB$291,Q$42,Schedule!AA$87:AA$291,P45,Schedule!$G$87:$G$291,Schedule!$F$9,Schedule!$I$87:$I$291,"")+SUMIFS(Schedule!AC$87:AC$291,Schedule!$K$87:$K$291,Concrete,Schedule!AB$87:AB$291,Q$42,Schedule!AA$87:AA$291,P45,Schedule!$G$87:$G$291,Schedule!$F$9,Schedule!$I$87:$I$291,"I"))+(SUMIFS(Schedule!AC$87:AC$291,Schedule!$K$87:$K$291,Concrete,Schedule!AB$87:AB$291,Q$42,Schedule!AA$87:AA$291,P45,Schedule!$G$87:$G$291,Schedule!$F$10,Schedule!$I$87:$I$291,"")+SUMIFS(Schedule!AC$87:AC$291,Schedule!$K$87:$K$291,Concrete,Schedule!AB$87:AB$291,Q$42,Schedule!AA$87:AA$291,P45,Schedule!$G$87:$G$291,Schedule!$F$10,Schedule!$I$87:$I$291,"I"))+(SUMIFS(Schedule!AC$87:AC$291,Schedule!$K$87:$K$291,Concrete,Schedule!AB$87:AB$291,Q$42,Schedule!AA$87:AA$291,P45,Schedule!$G$87:$G$291,Schedule!$F$11,Schedule!$I$87:$I$291,"")+SUMIFS(Schedule!AC$87:AC$291,Schedule!$K$87:$K$291,Concrete,Schedule!AB$87:AB$291,Q$42,Schedule!AA$87:AA$291,P45,Schedule!$G$87:$G$291,Schedule!$F$11,Schedule!$I$87:$I$291,"I")),IF($C$3='Sum Res'!$S$5,(SUMIFS(Schedule!AC$87:AC$291,Schedule!$K$87:$K$291,Concrete,Schedule!AB$87:AB$291,Q$42,Schedule!AA$87:AA$291,P45,Schedule!$G$87:$G$291,Schedule!$F$9,Schedule!$I$87:$I$291,"")+SUMIFS(Schedule!AC$87:AC$291,Schedule!$K$87:$K$291,Concrete,Schedule!AB$87:AB$291,Q$42,Schedule!AA$87:AA$291,P45,Schedule!$G$87:$G$291,Schedule!$F$9,Schedule!$I$87:$I$291,"I"))+(SUMIFS(Schedule!AC$87:AC$291,Schedule!$K$87:$K$291,Concrete,Schedule!AB$87:AB$291,Q$42,Schedule!AA$87:AA$291,P45,Schedule!$G$87:$G$291,Schedule!$F$10,Schedule!$I$87:$I$291,"")+SUMIFS(Schedule!AC$87:AC$291,Schedule!$K$87:$K$291,Concrete,Schedule!AB$87:AB$291,Q$42,Schedule!AA$87:AA$291,P45,Schedule!$G$87:$G$291,Schedule!$F$10,Schedule!$I$87:$I$291,"I"))+(SUMIFS(Schedule!AC$87:AC$291,Schedule!$K$87:$K$291,Concrete,Schedule!AB$87:AB$291,Q$42,Schedule!AA$87:AA$291,P45,Schedule!$G$87:$G$291,Schedule!$F$11,Schedule!$I$87:$I$291,"")+SUMIFS(Schedule!AC$87:AC$291,Schedule!$K$87:$K$291,Concrete,Schedule!AB$87:AB$291,Q$42,Schedule!AA$87:AA$291,P45,Schedule!$G$87:$G$291,Schedule!$F$11,Schedule!$I$87:$I$291,"I")),(SUMIFS(Schedule!AC$87:AC$291,Schedule!$K$87:$K$291,Concrete,Schedule!AB$87:AB$291,Q$42,Schedule!AA$87:AA$291,P45,Schedule!$G$87:$G$291,Schedule!$F$9,Schedule!$I$87:$I$291,"")+SUMIFS(Schedule!AC$87:AC$291,Schedule!$K$87:$K$291,Concrete,Schedule!AB$87:AB$291,Q$42,Schedule!AA$87:AA$291,P45,Schedule!$G$87:$G$291,Schedule!$F$9,Schedule!$I$87:$I$291,"I"))+(SUMIFS(Schedule!AC$87:AC$291,Schedule!$K$87:$K$291,Concrete,Schedule!AB$87:AB$291,Q$42,Schedule!AA$87:AA$291,P45,Schedule!$G$87:$G$291,Schedule!$F$10,Schedule!$I$87:$I$291,"")+SUMIFS(Schedule!AC$87:AC$291,Schedule!$K$87:$K$291,Concrete,Schedule!AB$87:AB$291,Q$42,Schedule!AA$87:AA$291,P45,Schedule!$G$87:$G$291,Schedule!$F$10,Schedule!$I$87:$I$291,"I"))+(SUMIFS(Schedule!AC$87:AC$291,Schedule!$K$87:$K$291,Concrete,Schedule!AB$87:AB$291,Q$42,Schedule!AA$87:AA$291,P45,Schedule!$G$87:$G$291,Schedule!$F$11,Schedule!$I$87:$I$291,"")+SUMIFS(Schedule!AC$87:AC$291,Schedule!$K$87:$K$291,Concrete,Schedule!AB$87:AB$291,Q$42,Schedule!AA$87:AA$291,P45,Schedule!$G$87:$G$291,Schedule!$F$11,Schedule!$I$87:$I$291,"I"))+(SUMIFS(Schedule!AC$87:AC$291,Schedule!$K$87:$K$291,Concrete,Schedule!AB$87:AB$291,Q$42,Schedule!AA$87:AA$291,P45,Schedule!$G$87:$G$291,Schedule!$F$8,Schedule!$I$87:$I$291,"")+SUMIFS(Schedule!AC$87:AC$291,Schedule!$K$87:$K$291,Concrete,Schedule!AB$87:AB$291,Q$42,Schedule!AA$87:AA$291,P45,Schedule!$G$87:$G$291,Schedule!$F$8,Schedule!$I$87:$I$291,"I"))))</f>
        <v>0</v>
      </c>
      <c r="S45" s="300">
        <v>4</v>
      </c>
      <c r="T45" s="301"/>
      <c r="U45" s="281">
        <f>IF($C$3="",(SUMIFS(Schedule!AF$87:AF$291,Schedule!$K$87:$K$291,Concrete,Schedule!AE$87:AE$291,T$42,Schedule!AD$87:AD$291,S45,Schedule!$G$87:$G$291,Schedule!$F$9,Schedule!$I$87:$I$291,"")+SUMIFS(Schedule!AF$87:AF$291,Schedule!$K$87:$K$291,Concrete,Schedule!AE$87:AE$291,T$42,Schedule!AD$87:AD$291,S45,Schedule!$G$87:$G$291,Schedule!$F$9,Schedule!$I$87:$I$291,"I"))+(SUMIFS(Schedule!AF$87:AF$291,Schedule!$K$87:$K$291,Concrete,Schedule!AE$87:AE$291,T$42,Schedule!AD$87:AD$291,S45,Schedule!$G$87:$G$291,Schedule!$F$10,Schedule!$I$87:$I$291,"")+SUMIFS(Schedule!AF$87:AF$291,Schedule!$K$87:$K$291,Concrete,Schedule!AE$87:AE$291,T$42,Schedule!AD$87:AD$291,S45,Schedule!$G$87:$G$291,Schedule!$F$10,Schedule!$I$87:$I$291,"I"))+(SUMIFS(Schedule!AF$87:AF$291,Schedule!$K$87:$K$291,Concrete,Schedule!AE$87:AE$291,T$42,Schedule!AD$87:AD$291,S45,Schedule!$G$87:$G$291,Schedule!$F$11,Schedule!$I$87:$I$291,"")+SUMIFS(Schedule!AF$87:AF$291,Schedule!$K$87:$K$291,Concrete,Schedule!AE$87:AE$291,T$42,Schedule!AD$87:AD$291,S45,Schedule!$G$87:$G$291,Schedule!$F$11,Schedule!$I$87:$I$291,"I")),IF($C$3='Sum Res'!$S$5,(SUMIFS(Schedule!AF$87:AF$291,Schedule!$K$87:$K$291,Concrete,Schedule!AE$87:AE$291,T$42,Schedule!AD$87:AD$291,S45,Schedule!$G$87:$G$291,Schedule!$F$9,Schedule!$I$87:$I$291,"")+SUMIFS(Schedule!AF$87:AF$291,Schedule!$K$87:$K$291,Concrete,Schedule!AE$87:AE$291,T$42,Schedule!AD$87:AD$291,S45,Schedule!$G$87:$G$291,Schedule!$F$9,Schedule!$I$87:$I$291,"I"))+(SUMIFS(Schedule!AF$87:AF$291,Schedule!$K$87:$K$291,Concrete,Schedule!AE$87:AE$291,T$42,Schedule!AD$87:AD$291,S45,Schedule!$G$87:$G$291,Schedule!$F$10,Schedule!$I$87:$I$291,"")+SUMIFS(Schedule!AF$87:AF$291,Schedule!$K$87:$K$291,Concrete,Schedule!AE$87:AE$291,T$42,Schedule!AD$87:AD$291,S45,Schedule!$G$87:$G$291,Schedule!$F$10,Schedule!$I$87:$I$291,"I"))+(SUMIFS(Schedule!AF$87:AF$291,Schedule!$K$87:$K$291,Concrete,Schedule!AE$87:AE$291,T$42,Schedule!AD$87:AD$291,S45,Schedule!$G$87:$G$291,Schedule!$F$11,Schedule!$I$87:$I$291,"")+SUMIFS(Schedule!AF$87:AF$291,Schedule!$K$87:$K$291,Concrete,Schedule!AE$87:AE$291,T$42,Schedule!AD$87:AD$291,S45,Schedule!$G$87:$G$291,Schedule!$F$11,Schedule!$I$87:$I$291,"I")),(SUMIFS(Schedule!AF$87:AF$291,Schedule!$K$87:$K$291,Concrete,Schedule!AE$87:AE$291,T$42,Schedule!AD$87:AD$291,S45,Schedule!$G$87:$G$291,Schedule!$F$9,Schedule!$I$87:$I$291,"")+SUMIFS(Schedule!AF$87:AF$291,Schedule!$K$87:$K$291,Concrete,Schedule!AE$87:AE$291,T$42,Schedule!AD$87:AD$291,S45,Schedule!$G$87:$G$291,Schedule!$F$9,Schedule!$I$87:$I$291,"I"))+(SUMIFS(Schedule!AF$87:AF$291,Schedule!$K$87:$K$291,Concrete,Schedule!AE$87:AE$291,T$42,Schedule!AD$87:AD$291,S45,Schedule!$G$87:$G$291,Schedule!$F$10,Schedule!$I$87:$I$291,"")+SUMIFS(Schedule!AF$87:AF$291,Schedule!$K$87:$K$291,Concrete,Schedule!AE$87:AE$291,T$42,Schedule!AD$87:AD$291,S45,Schedule!$G$87:$G$291,Schedule!$F$10,Schedule!$I$87:$I$291,"I"))+(SUMIFS(Schedule!AF$87:AF$291,Schedule!$K$87:$K$291,Concrete,Schedule!AE$87:AE$291,T$42,Schedule!AD$87:AD$291,S45,Schedule!$G$87:$G$291,Schedule!$F$11,Schedule!$I$87:$I$291,"")+SUMIFS(Schedule!AF$87:AF$291,Schedule!$K$87:$K$291,Concrete,Schedule!AE$87:AE$291,T$42,Schedule!AD$87:AD$291,S45,Schedule!$G$87:$G$291,Schedule!$F$11,Schedule!$I$87:$I$291,"I"))+(SUMIFS(Schedule!AF$87:AF$291,Schedule!$K$87:$K$291,Concrete,Schedule!AE$87:AE$291,T$42,Schedule!AD$87:AD$291,S45,Schedule!$G$87:$G$291,Schedule!$F$8,Schedule!$I$87:$I$291,"")+SUMIFS(Schedule!AF$87:AF$291,Schedule!$K$87:$K$291,Concrete,Schedule!AE$87:AE$291,T$42,Schedule!AD$87:AD$291,S45,Schedule!$G$87:$G$291,Schedule!$F$8,Schedule!$I$87:$I$291,"I"))))</f>
        <v>0</v>
      </c>
      <c r="V45" s="300">
        <v>4</v>
      </c>
      <c r="W45" s="301"/>
      <c r="X45" s="281">
        <f>IF($C$3="",(SUMIFS(Schedule!AI$87:AI$291,Schedule!$K$87:$K$291,Concrete,Schedule!AH$87:AH$291,W$42,Schedule!AG$87:AG$291,V45,Schedule!$G$87:$G$291,Schedule!$F$9,Schedule!$I$87:$I$291,"")+SUMIFS(Schedule!AI$87:AI$291,Schedule!$K$87:$K$291,Concrete,Schedule!AH$87:AH$291,W$42,Schedule!AG$87:AG$291,V45,Schedule!$G$87:$G$291,Schedule!$F$9,Schedule!$I$87:$I$291,"I"))+(SUMIFS(Schedule!AI$87:AI$291,Schedule!$K$87:$K$291,Concrete,Schedule!AH$87:AH$291,W$42,Schedule!AG$87:AG$291,V45,Schedule!$G$87:$G$291,Schedule!$F$10,Schedule!$I$87:$I$291,"")+SUMIFS(Schedule!AI$87:AI$291,Schedule!$K$87:$K$291,Concrete,Schedule!AH$87:AH$291,W$42,Schedule!AG$87:AG$291,V45,Schedule!$G$87:$G$291,Schedule!$F$10,Schedule!$I$87:$I$291,"I"))+(SUMIFS(Schedule!AI$87:AI$291,Schedule!$K$87:$K$291,Concrete,Schedule!AH$87:AH$291,W$42,Schedule!AG$87:AG$291,V45,Schedule!$G$87:$G$291,Schedule!$F$11,Schedule!$I$87:$I$291,"")+SUMIFS(Schedule!AI$87:AI$291,Schedule!$K$87:$K$291,Concrete,Schedule!AH$87:AH$291,W$42,Schedule!AG$87:AG$291,V45,Schedule!$G$87:$G$291,Schedule!$F$11,Schedule!$I$87:$I$291,"I")),IF($C$3='Sum Res'!$S$5,(SUMIFS(Schedule!AI$87:AI$291,Schedule!$K$87:$K$291,Concrete,Schedule!AH$87:AH$291,W$42,Schedule!AG$87:AG$291,V45,Schedule!$G$87:$G$291,Schedule!$F$9,Schedule!$I$87:$I$291,"")+SUMIFS(Schedule!AI$87:AI$291,Schedule!$K$87:$K$291,Concrete,Schedule!AH$87:AH$291,W$42,Schedule!AG$87:AG$291,V45,Schedule!$G$87:$G$291,Schedule!$F$9,Schedule!$I$87:$I$291,"I"))+(SUMIFS(Schedule!AI$87:AI$291,Schedule!$K$87:$K$291,Concrete,Schedule!AH$87:AH$291,W$42,Schedule!AG$87:AG$291,V45,Schedule!$G$87:$G$291,Schedule!$F$10,Schedule!$I$87:$I$291,"")+SUMIFS(Schedule!AI$87:AI$291,Schedule!$K$87:$K$291,Concrete,Schedule!AH$87:AH$291,W$42,Schedule!AG$87:AG$291,V45,Schedule!$G$87:$G$291,Schedule!$F$10,Schedule!$I$87:$I$291,"I"))+(SUMIFS(Schedule!AI$87:AI$291,Schedule!$K$87:$K$291,Concrete,Schedule!AH$87:AH$291,W$42,Schedule!AG$87:AG$291,V45,Schedule!$G$87:$G$291,Schedule!$F$11,Schedule!$I$87:$I$291,"")+SUMIFS(Schedule!AI$87:AI$291,Schedule!$K$87:$K$291,Concrete,Schedule!AH$87:AH$291,W$42,Schedule!AG$87:AG$291,V45,Schedule!$G$87:$G$291,Schedule!$F$11,Schedule!$I$87:$I$291,"I")),(SUMIFS(Schedule!AI$87:AI$291,Schedule!$K$87:$K$291,Concrete,Schedule!AH$87:AH$291,W$42,Schedule!AG$87:AG$291,V45,Schedule!$G$87:$G$291,Schedule!$F$9,Schedule!$I$87:$I$291,"")+SUMIFS(Schedule!AI$87:AI$291,Schedule!$K$87:$K$291,Concrete,Schedule!AH$87:AH$291,W$42,Schedule!AG$87:AG$291,V45,Schedule!$G$87:$G$291,Schedule!$F$9,Schedule!$I$87:$I$291,"I"))+(SUMIFS(Schedule!AI$87:AI$291,Schedule!$K$87:$K$291,Concrete,Schedule!AH$87:AH$291,W$42,Schedule!AG$87:AG$291,V45,Schedule!$G$87:$G$291,Schedule!$F$10,Schedule!$I$87:$I$291,"")+SUMIFS(Schedule!AI$87:AI$291,Schedule!$K$87:$K$291,Concrete,Schedule!AH$87:AH$291,W$42,Schedule!AG$87:AG$291,V45,Schedule!$G$87:$G$291,Schedule!$F$10,Schedule!$I$87:$I$291,"I"))+(SUMIFS(Schedule!AI$87:AI$291,Schedule!$K$87:$K$291,Concrete,Schedule!AH$87:AH$291,W$42,Schedule!AG$87:AG$291,V45,Schedule!$G$87:$G$291,Schedule!$F$11,Schedule!$I$87:$I$291,"")+SUMIFS(Schedule!AI$87:AI$291,Schedule!$K$87:$K$291,Concrete,Schedule!AH$87:AH$291,W$42,Schedule!AG$87:AG$291,V45,Schedule!$G$87:$G$291,Schedule!$F$11,Schedule!$I$87:$I$291,"I"))+(SUMIFS(Schedule!AI$87:AI$291,Schedule!$K$87:$K$291,Concrete,Schedule!AH$87:AH$291,W$42,Schedule!AG$87:AG$291,V45,Schedule!$G$87:$G$291,Schedule!$F$8,Schedule!$I$87:$I$291,"")+SUMIFS(Schedule!AI$87:AI$291,Schedule!$K$87:$K$291,Concrete,Schedule!AH$87:AH$291,W$42,Schedule!AG$87:AG$291,V45,Schedule!$G$87:$G$291,Schedule!$F$8,Schedule!$I$87:$I$291,"I"))))</f>
        <v>0</v>
      </c>
      <c r="Y45" s="300">
        <v>4</v>
      </c>
      <c r="Z45" s="301"/>
      <c r="AA45" s="281">
        <f>IF($C$3="",(SUMIFS(Schedule!AL$87:AL$291,Schedule!$K$87:$K$291,Concrete,Schedule!AK$87:AK$291,Z$42,Schedule!AJ$87:AJ$291,Y45,Schedule!$G$87:$G$291,Schedule!$F$9,Schedule!$I$87:$I$291,"")+SUMIFS(Schedule!AL$87:AL$291,Schedule!$K$87:$K$291,Concrete,Schedule!AK$87:AK$291,Z$42,Schedule!AJ$87:AJ$291,Y45,Schedule!$G$87:$G$291,Schedule!$F$9,Schedule!$I$87:$I$291,"I"))+(SUMIFS(Schedule!AL$87:AL$291,Schedule!$K$87:$K$291,Concrete,Schedule!AK$87:AK$291,Z$42,Schedule!AJ$87:AJ$291,Y45,Schedule!$G$87:$G$291,Schedule!$F$10,Schedule!$I$87:$I$291,"")+SUMIFS(Schedule!AL$87:AL$291,Schedule!$K$87:$K$291,Concrete,Schedule!AK$87:AK$291,Z$42,Schedule!AJ$87:AJ$291,Y45,Schedule!$G$87:$G$291,Schedule!$F$10,Schedule!$I$87:$I$291,"I"))+(SUMIFS(Schedule!AL$87:AL$291,Schedule!$K$87:$K$291,Concrete,Schedule!AK$87:AK$291,Z$42,Schedule!AJ$87:AJ$291,Y45,Schedule!$G$87:$G$291,Schedule!$F$11,Schedule!$I$87:$I$291,"")+SUMIFS(Schedule!AL$87:AL$291,Schedule!$K$87:$K$291,Concrete,Schedule!AK$87:AK$291,Z$42,Schedule!AJ$87:AJ$291,Y45,Schedule!$G$87:$G$291,Schedule!$F$11,Schedule!$I$87:$I$291,"I")),IF($C$3='Sum Res'!$S$5,(SUMIFS(Schedule!AL$87:AL$291,Schedule!$K$87:$K$291,Concrete,Schedule!AK$87:AK$291,Z$42,Schedule!AJ$87:AJ$291,Y45,Schedule!$G$87:$G$291,Schedule!$F$9,Schedule!$I$87:$I$291,"")+SUMIFS(Schedule!AL$87:AL$291,Schedule!$K$87:$K$291,Concrete,Schedule!AK$87:AK$291,Z$42,Schedule!AJ$87:AJ$291,Y45,Schedule!$G$87:$G$291,Schedule!$F$9,Schedule!$I$87:$I$291,"I"))+(SUMIFS(Schedule!AL$87:AL$291,Schedule!$K$87:$K$291,Concrete,Schedule!AK$87:AK$291,Z$42,Schedule!AJ$87:AJ$291,Y45,Schedule!$G$87:$G$291,Schedule!$F$10,Schedule!$I$87:$I$291,"")+SUMIFS(Schedule!AL$87:AL$291,Schedule!$K$87:$K$291,Concrete,Schedule!AK$87:AK$291,Z$42,Schedule!AJ$87:AJ$291,Y45,Schedule!$G$87:$G$291,Schedule!$F$10,Schedule!$I$87:$I$291,"I"))+(SUMIFS(Schedule!AL$87:AL$291,Schedule!$K$87:$K$291,Concrete,Schedule!AK$87:AK$291,Z$42,Schedule!AJ$87:AJ$291,Y45,Schedule!$G$87:$G$291,Schedule!$F$11,Schedule!$I$87:$I$291,"")+SUMIFS(Schedule!AL$87:AL$291,Schedule!$K$87:$K$291,Concrete,Schedule!AK$87:AK$291,Z$42,Schedule!AJ$87:AJ$291,Y45,Schedule!$G$87:$G$291,Schedule!$F$11,Schedule!$I$87:$I$291,"I")),(SUMIFS(Schedule!AL$87:AL$291,Schedule!$K$87:$K$291,Concrete,Schedule!AK$87:AK$291,Z$42,Schedule!AJ$87:AJ$291,Y45,Schedule!$G$87:$G$291,Schedule!$F$9,Schedule!$I$87:$I$291,"")+SUMIFS(Schedule!AL$87:AL$291,Schedule!$K$87:$K$291,Concrete,Schedule!AK$87:AK$291,Z$42,Schedule!AJ$87:AJ$291,Y45,Schedule!$G$87:$G$291,Schedule!$F$9,Schedule!$I$87:$I$291,"I"))+(SUMIFS(Schedule!AL$87:AL$291,Schedule!$K$87:$K$291,Concrete,Schedule!AK$87:AK$291,Z$42,Schedule!AJ$87:AJ$291,Y45,Schedule!$G$87:$G$291,Schedule!$F$10,Schedule!$I$87:$I$291,"")+SUMIFS(Schedule!AL$87:AL$291,Schedule!$K$87:$K$291,Concrete,Schedule!AK$87:AK$291,Z$42,Schedule!AJ$87:AJ$291,Y45,Schedule!$G$87:$G$291,Schedule!$F$10,Schedule!$I$87:$I$291,"I"))+(SUMIFS(Schedule!AL$87:AL$291,Schedule!$K$87:$K$291,Concrete,Schedule!AK$87:AK$291,Z$42,Schedule!AJ$87:AJ$291,Y45,Schedule!$G$87:$G$291,Schedule!$F$11,Schedule!$I$87:$I$291,"")+SUMIFS(Schedule!AL$87:AL$291,Schedule!$K$87:$K$291,Concrete,Schedule!AK$87:AK$291,Z$42,Schedule!AJ$87:AJ$291,Y45,Schedule!$G$87:$G$291,Schedule!$F$11,Schedule!$I$87:$I$291,"I"))+(SUMIFS(Schedule!AL$87:AL$291,Schedule!$K$87:$K$291,Concrete,Schedule!AK$87:AK$291,Z$42,Schedule!AJ$87:AJ$291,Y45,Schedule!$G$87:$G$291,Schedule!$F$8,Schedule!$I$87:$I$291,"")+SUMIFS(Schedule!AL$87:AL$291,Schedule!$K$87:$K$291,Concrete,Schedule!AK$87:AK$291,Z$42,Schedule!AJ$87:AJ$291,Y45,Schedule!$G$87:$G$291,Schedule!$F$8,Schedule!$I$87:$I$291,"I"))))</f>
        <v>0</v>
      </c>
      <c r="AB45" s="300">
        <v>4</v>
      </c>
      <c r="AC45" s="301"/>
      <c r="AD45" s="281">
        <f>IF($C$3="",(SUMIFS(Schedule!AO$87:AO$291,Schedule!$K$87:$K$291,Concrete,Schedule!AN$87:AN$291,AC$42,Schedule!AM$87:AM$291,AB45,Schedule!$G$87:$G$291,Schedule!$F$9,Schedule!$I$87:$I$291,"")+SUMIFS(Schedule!AO$87:AO$291,Schedule!$K$87:$K$291,Concrete,Schedule!AN$87:AN$291,AC$42,Schedule!AM$87:AM$291,AB45,Schedule!$G$87:$G$291,Schedule!$F$9,Schedule!$I$87:$I$291,"I"))+(SUMIFS(Schedule!AO$87:AO$291,Schedule!$K$87:$K$291,Concrete,Schedule!AN$87:AN$291,AC$42,Schedule!AM$87:AM$291,AB45,Schedule!$G$87:$G$291,Schedule!$F$10,Schedule!$I$87:$I$291,"")+SUMIFS(Schedule!AO$87:AO$291,Schedule!$K$87:$K$291,Concrete,Schedule!AN$87:AN$291,AC$42,Schedule!AM$87:AM$291,AB45,Schedule!$G$87:$G$291,Schedule!$F$10,Schedule!$I$87:$I$291,"I"))+(SUMIFS(Schedule!AO$87:AO$291,Schedule!$K$87:$K$291,Concrete,Schedule!AN$87:AN$291,AC$42,Schedule!AM$87:AM$291,AB45,Schedule!$G$87:$G$291,Schedule!$F$11,Schedule!$I$87:$I$291,"")+SUMIFS(Schedule!AO$87:AO$291,Schedule!$K$87:$K$291,Concrete,Schedule!AN$87:AN$291,AC$42,Schedule!AM$87:AM$291,AB45,Schedule!$G$87:$G$291,Schedule!$F$11,Schedule!$I$87:$I$291,"I")),IF($C$3='Sum Res'!$S$5,(SUMIFS(Schedule!AO$87:AO$291,Schedule!$K$87:$K$291,Concrete,Schedule!AN$87:AN$291,AC$42,Schedule!AM$87:AM$291,AB45,Schedule!$G$87:$G$291,Schedule!$F$9,Schedule!$I$87:$I$291,"")+SUMIFS(Schedule!AO$87:AO$291,Schedule!$K$87:$K$291,Concrete,Schedule!AN$87:AN$291,AC$42,Schedule!AM$87:AM$291,AB45,Schedule!$G$87:$G$291,Schedule!$F$9,Schedule!$I$87:$I$291,"I"))+(SUMIFS(Schedule!AO$87:AO$291,Schedule!$K$87:$K$291,Concrete,Schedule!AN$87:AN$291,AC$42,Schedule!AM$87:AM$291,AB45,Schedule!$G$87:$G$291,Schedule!$F$10,Schedule!$I$87:$I$291,"")+SUMIFS(Schedule!AO$87:AO$291,Schedule!$K$87:$K$291,Concrete,Schedule!AN$87:AN$291,AC$42,Schedule!AM$87:AM$291,AB45,Schedule!$G$87:$G$291,Schedule!$F$10,Schedule!$I$87:$I$291,"I"))+(SUMIFS(Schedule!AO$87:AO$291,Schedule!$K$87:$K$291,Concrete,Schedule!AN$87:AN$291,AC$42,Schedule!AM$87:AM$291,AB45,Schedule!$G$87:$G$291,Schedule!$F$11,Schedule!$I$87:$I$291,"")+SUMIFS(Schedule!AO$87:AO$291,Schedule!$K$87:$K$291,Concrete,Schedule!AN$87:AN$291,AC$42,Schedule!AM$87:AM$291,AB45,Schedule!$G$87:$G$291,Schedule!$F$11,Schedule!$I$87:$I$291,"I")),(SUMIFS(Schedule!AO$87:AO$291,Schedule!$K$87:$K$291,Concrete,Schedule!AN$87:AN$291,AC$42,Schedule!AM$87:AM$291,AB45,Schedule!$G$87:$G$291,Schedule!$F$9,Schedule!$I$87:$I$291,"")+SUMIFS(Schedule!AO$87:AO$291,Schedule!$K$87:$K$291,Concrete,Schedule!AN$87:AN$291,AC$42,Schedule!AM$87:AM$291,AB45,Schedule!$G$87:$G$291,Schedule!$F$9,Schedule!$I$87:$I$291,"I"))+(SUMIFS(Schedule!AO$87:AO$291,Schedule!$K$87:$K$291,Concrete,Schedule!AN$87:AN$291,AC$42,Schedule!AM$87:AM$291,AB45,Schedule!$G$87:$G$291,Schedule!$F$10,Schedule!$I$87:$I$291,"")+SUMIFS(Schedule!AO$87:AO$291,Schedule!$K$87:$K$291,Concrete,Schedule!AN$87:AN$291,AC$42,Schedule!AM$87:AM$291,AB45,Schedule!$G$87:$G$291,Schedule!$F$10,Schedule!$I$87:$I$291,"I"))+(SUMIFS(Schedule!AO$87:AO$291,Schedule!$K$87:$K$291,Concrete,Schedule!AN$87:AN$291,AC$42,Schedule!AM$87:AM$291,AB45,Schedule!$G$87:$G$291,Schedule!$F$11,Schedule!$I$87:$I$291,"")+SUMIFS(Schedule!AO$87:AO$291,Schedule!$K$87:$K$291,Concrete,Schedule!AN$87:AN$291,AC$42,Schedule!AM$87:AM$291,AB45,Schedule!$G$87:$G$291,Schedule!$F$11,Schedule!$I$87:$I$291,"I"))+(SUMIFS(Schedule!AO$87:AO$291,Schedule!$K$87:$K$291,Concrete,Schedule!AN$87:AN$291,AC$42,Schedule!AM$87:AM$291,AB45,Schedule!$G$87:$G$291,Schedule!$F$8,Schedule!$I$87:$I$291,"")+SUMIFS(Schedule!AO$87:AO$291,Schedule!$K$87:$K$291,Concrete,Schedule!AN$87:AN$291,AC$42,Schedule!AM$87:AM$291,AB45,Schedule!$G$87:$G$291,Schedule!$F$8,Schedule!$I$87:$I$291,"I"))))</f>
        <v>0</v>
      </c>
      <c r="AE45" s="282">
        <f t="shared" si="10"/>
        <v>0</v>
      </c>
      <c r="AF45" s="283">
        <f t="shared" si="9"/>
        <v>0</v>
      </c>
    </row>
    <row r="46" spans="2:36" ht="15.75" thickBot="1" x14ac:dyDescent="0.25">
      <c r="B46" s="580"/>
      <c r="C46" s="584"/>
      <c r="D46" s="303">
        <v>5</v>
      </c>
      <c r="E46" s="291"/>
      <c r="F46" s="292">
        <f>IF($C$3="",(SUMIFS(Schedule!Q$87:Q$291,Schedule!$K$87:$K$291,Concrete,Schedule!P$87:P$291,E$42,Schedule!O$87:O$291,D46,Schedule!$G$87:$G$291,Schedule!$F$9,Schedule!$I$87:$I$291,"")+SUMIFS(Schedule!Q$87:Q$291,Schedule!$K$87:$K$291,Concrete,Schedule!P$87:P$291,E$42,Schedule!O$87:O$291,D46,Schedule!$G$87:$G$291,Schedule!$F$9,Schedule!$I$87:$I$291,"I"))+(SUMIFS(Schedule!Q$87:Q$291,Schedule!$K$87:$K$291,Concrete,Schedule!P$87:P$291,E$42,Schedule!O$87:O$291,D46,Schedule!$G$87:$G$291,Schedule!$F$10,Schedule!$I$87:$I$291,"")+SUMIFS(Schedule!Q$87:Q$291,Schedule!$K$87:$K$291,Concrete,Schedule!P$87:P$291,E$42,Schedule!O$87:O$291,D46,Schedule!$G$87:$G$291,Schedule!$F$10,Schedule!$I$87:$I$291,"I"))+(SUMIFS(Schedule!Q$87:Q$291,Schedule!$K$87:$K$291,Concrete,Schedule!P$87:P$291,E$42,Schedule!O$87:O$291,D46,Schedule!$G$87:$G$291,Schedule!$F$11,Schedule!$I$87:$I$291,"")+SUMIFS(Schedule!Q$87:Q$291,Schedule!$K$87:$K$291,Concrete,Schedule!P$87:P$291,E$42,Schedule!O$87:O$291,D46,Schedule!$G$87:$G$291,Schedule!$F$11,Schedule!$I$87:$I$291,"I")),IF($C$3='Sum Res'!$S$5,(SUMIFS(Schedule!Q$87:Q$291,Schedule!$K$87:$K$291,Concrete,Schedule!P$87:P$291,E$42,Schedule!O$87:O$291,D46,Schedule!$G$87:$G$291,Schedule!$F$9,Schedule!$I$87:$I$291,"")+SUMIFS(Schedule!Q$87:Q$291,Schedule!$K$87:$K$291,Concrete,Schedule!P$87:P$291,E$42,Schedule!O$87:O$291,D46,Schedule!$G$87:$G$291,Schedule!$F$9,Schedule!$I$87:$I$291,"I"))+(SUMIFS(Schedule!Q$87:Q$291,Schedule!$K$87:$K$291,Concrete,Schedule!P$87:P$291,E$42,Schedule!O$87:O$291,D46,Schedule!$G$87:$G$291,Schedule!$F$10,Schedule!$I$87:$I$291,"")+SUMIFS(Schedule!Q$87:Q$291,Schedule!$K$87:$K$291,Concrete,Schedule!P$87:P$291,E$42,Schedule!O$87:O$291,D46,Schedule!$G$87:$G$291,Schedule!$F$10,Schedule!$I$87:$I$291,"I"))+(SUMIFS(Schedule!Q$87:Q$291,Schedule!$K$87:$K$291,Concrete,Schedule!P$87:P$291,E$42,Schedule!O$87:O$291,D46,Schedule!$G$87:$G$291,Schedule!$F$11,Schedule!$I$87:$I$291,"")+SUMIFS(Schedule!Q$87:Q$291,Schedule!$K$87:$K$291,Concrete,Schedule!P$87:P$291,E$42,Schedule!O$87:O$291,D46,Schedule!$G$87:$G$291,Schedule!$F$11,Schedule!$I$87:$I$291,"I")),(SUMIFS(Schedule!Q$87:Q$291,Schedule!$K$87:$K$291,Concrete,Schedule!P$87:P$291,E$42,Schedule!O$87:O$291,D46,Schedule!$G$87:$G$291,Schedule!$F$9,Schedule!$I$87:$I$291,"")+SUMIFS(Schedule!Q$87:Q$291,Schedule!$K$87:$K$291,Concrete,Schedule!P$87:P$291,E$42,Schedule!O$87:O$291,D46,Schedule!$G$87:$G$291,Schedule!$F$9,Schedule!$I$87:$I$291,"I"))+(SUMIFS(Schedule!Q$87:Q$291,Schedule!$K$87:$K$291,Concrete,Schedule!P$87:P$291,E$42,Schedule!O$87:O$291,D46,Schedule!$G$87:$G$291,Schedule!$F$10,Schedule!$I$87:$I$291,"")+SUMIFS(Schedule!Q$87:Q$291,Schedule!$K$87:$K$291,Concrete,Schedule!P$87:P$291,E$42,Schedule!O$87:O$291,D46,Schedule!$G$87:$G$291,Schedule!$F$10,Schedule!$I$87:$I$291,"I"))+(SUMIFS(Schedule!Q$87:Q$291,Schedule!$K$87:$K$291,Concrete,Schedule!P$87:P$291,E$42,Schedule!O$87:O$291,D46,Schedule!$G$87:$G$291,Schedule!$F$11,Schedule!$I$87:$I$291,"")+SUMIFS(Schedule!Q$87:Q$291,Schedule!$K$87:$K$291,Concrete,Schedule!P$87:P$291,E$42,Schedule!O$87:O$291,D46,Schedule!$G$87:$G$291,Schedule!$F$11,Schedule!$I$87:$I$291,"I"))+(SUMIFS(Schedule!Q$87:Q$291,Schedule!$K$87:$K$291,Concrete,Schedule!P$87:P$291,E$42,Schedule!O$87:O$291,D46,Schedule!$G$87:$G$291,Schedule!$F$8,Schedule!$I$87:$I$291,"")+SUMIFS(Schedule!Q$87:Q$291,Schedule!$K$87:$K$291,Concrete,Schedule!P$87:P$291,E$42,Schedule!O$87:O$291,D46,Schedule!$G$87:$G$291,Schedule!$F$8,Schedule!$I$87:$I$291,"I"))))</f>
        <v>0</v>
      </c>
      <c r="G46" s="303">
        <v>5</v>
      </c>
      <c r="H46" s="291"/>
      <c r="I46" s="292">
        <f>IF($C$3="",(SUMIFS(Schedule!T$87:T$291,Schedule!$K$87:$K$291,Concrete,Schedule!S$87:S$291,H$42,Schedule!R$87:R$291,G46,Schedule!$G$87:$G$291,Schedule!$F$9,Schedule!$I$87:$I$291,"")+SUMIFS(Schedule!T$87:T$291,Schedule!$K$87:$K$291,Concrete,Schedule!S$87:S$291,H$42,Schedule!R$87:R$291,G46,Schedule!$G$87:$G$291,Schedule!$F$9,Schedule!$I$87:$I$291,"I"))+(SUMIFS(Schedule!T$87:T$291,Schedule!$K$87:$K$291,Concrete,Schedule!S$87:S$291,H$42,Schedule!R$87:R$291,G46,Schedule!$G$87:$G$291,Schedule!$F$10,Schedule!$I$87:$I$291,"")+SUMIFS(Schedule!T$87:T$291,Schedule!$K$87:$K$291,Concrete,Schedule!S$87:S$291,H$42,Schedule!R$87:R$291,G46,Schedule!$G$87:$G$291,Schedule!$F$10,Schedule!$I$87:$I$291,"I"))+(SUMIFS(Schedule!T$87:T$291,Schedule!$K$87:$K$291,Concrete,Schedule!S$87:S$291,H$42,Schedule!R$87:R$291,G46,Schedule!$G$87:$G$291,Schedule!$F$11,Schedule!$I$87:$I$291,"")+SUMIFS(Schedule!T$87:T$291,Schedule!$K$87:$K$291,Concrete,Schedule!S$87:S$291,H$42,Schedule!R$87:R$291,G46,Schedule!$G$87:$G$291,Schedule!$F$11,Schedule!$I$87:$I$291,"I")),IF($C$3='Sum Res'!$S$5,(SUMIFS(Schedule!T$87:T$291,Schedule!$K$87:$K$291,Concrete,Schedule!S$87:S$291,H$42,Schedule!R$87:R$291,G46,Schedule!$G$87:$G$291,Schedule!$F$9,Schedule!$I$87:$I$291,"")+SUMIFS(Schedule!T$87:T$291,Schedule!$K$87:$K$291,Concrete,Schedule!S$87:S$291,H$42,Schedule!R$87:R$291,G46,Schedule!$G$87:$G$291,Schedule!$F$9,Schedule!$I$87:$I$291,"I"))+(SUMIFS(Schedule!T$87:T$291,Schedule!$K$87:$K$291,Concrete,Schedule!S$87:S$291,H$42,Schedule!R$87:R$291,G46,Schedule!$G$87:$G$291,Schedule!$F$10,Schedule!$I$87:$I$291,"")+SUMIFS(Schedule!T$87:T$291,Schedule!$K$87:$K$291,Concrete,Schedule!S$87:S$291,H$42,Schedule!R$87:R$291,G46,Schedule!$G$87:$G$291,Schedule!$F$10,Schedule!$I$87:$I$291,"I"))+(SUMIFS(Schedule!T$87:T$291,Schedule!$K$87:$K$291,Concrete,Schedule!S$87:S$291,H$42,Schedule!R$87:R$291,G46,Schedule!$G$87:$G$291,Schedule!$F$11,Schedule!$I$87:$I$291,"")+SUMIFS(Schedule!T$87:T$291,Schedule!$K$87:$K$291,Concrete,Schedule!S$87:S$291,H$42,Schedule!R$87:R$291,G46,Schedule!$G$87:$G$291,Schedule!$F$11,Schedule!$I$87:$I$291,"I")),(SUMIFS(Schedule!T$87:T$291,Schedule!$K$87:$K$291,Concrete,Schedule!S$87:S$291,H$42,Schedule!R$87:R$291,G46,Schedule!$G$87:$G$291,Schedule!$F$9,Schedule!$I$87:$I$291,"")+SUMIFS(Schedule!T$87:T$291,Schedule!$K$87:$K$291,Concrete,Schedule!S$87:S$291,H$42,Schedule!R$87:R$291,G46,Schedule!$G$87:$G$291,Schedule!$F$9,Schedule!$I$87:$I$291,"I"))+(SUMIFS(Schedule!T$87:T$291,Schedule!$K$87:$K$291,Concrete,Schedule!S$87:S$291,H$42,Schedule!R$87:R$291,G46,Schedule!$G$87:$G$291,Schedule!$F$10,Schedule!$I$87:$I$291,"")+SUMIFS(Schedule!T$87:T$291,Schedule!$K$87:$K$291,Concrete,Schedule!S$87:S$291,H$42,Schedule!R$87:R$291,G46,Schedule!$G$87:$G$291,Schedule!$F$10,Schedule!$I$87:$I$291,"I"))+(SUMIFS(Schedule!T$87:T$291,Schedule!$K$87:$K$291,Concrete,Schedule!S$87:S$291,H$42,Schedule!R$87:R$291,G46,Schedule!$G$87:$G$291,Schedule!$F$11,Schedule!$I$87:$I$291,"")+SUMIFS(Schedule!T$87:T$291,Schedule!$K$87:$K$291,Concrete,Schedule!S$87:S$291,H$42,Schedule!R$87:R$291,G46,Schedule!$G$87:$G$291,Schedule!$F$11,Schedule!$I$87:$I$291,"I"))+(SUMIFS(Schedule!T$87:T$291,Schedule!$K$87:$K$291,Concrete,Schedule!S$87:S$291,H$42,Schedule!R$87:R$291,G46,Schedule!$G$87:$G$291,Schedule!$F$8,Schedule!$I$87:$I$291,"")+SUMIFS(Schedule!T$87:T$291,Schedule!$K$87:$K$291,Concrete,Schedule!S$87:S$291,H$42,Schedule!R$87:R$291,G46,Schedule!$G$87:$G$291,Schedule!$F$8,Schedule!$I$87:$I$291,"I"))))</f>
        <v>0</v>
      </c>
      <c r="J46" s="303">
        <v>5</v>
      </c>
      <c r="K46" s="291"/>
      <c r="L46" s="292">
        <f>IF($C$3="",(SUMIFS(Schedule!W$87:W$291,Schedule!$K$87:$K$291,Concrete,Schedule!V$87:V$291,K$42,Schedule!U$87:U$291,J46,Schedule!$G$87:$G$291,Schedule!$F$9,Schedule!$I$87:$I$291,"")+SUMIFS(Schedule!W$87:W$291,Schedule!$K$87:$K$291,Concrete,Schedule!V$87:V$291,K$42,Schedule!U$87:U$291,J46,Schedule!$G$87:$G$291,Schedule!$F$9,Schedule!$I$87:$I$291,"I"))+(SUMIFS(Schedule!W$87:W$291,Schedule!$K$87:$K$291,Concrete,Schedule!V$87:V$291,K$42,Schedule!U$87:U$291,J46,Schedule!$G$87:$G$291,Schedule!$F$10,Schedule!$I$87:$I$291,"")+SUMIFS(Schedule!W$87:W$291,Schedule!$K$87:$K$291,Concrete,Schedule!V$87:V$291,K$42,Schedule!U$87:U$291,J46,Schedule!$G$87:$G$291,Schedule!$F$10,Schedule!$I$87:$I$291,"I"))+(SUMIFS(Schedule!W$87:W$291,Schedule!$K$87:$K$291,Concrete,Schedule!V$87:V$291,K$42,Schedule!U$87:U$291,J46,Schedule!$G$87:$G$291,Schedule!$F$11,Schedule!$I$87:$I$291,"")+SUMIFS(Schedule!W$87:W$291,Schedule!$K$87:$K$291,Concrete,Schedule!V$87:V$291,K$42,Schedule!U$87:U$291,J46,Schedule!$G$87:$G$291,Schedule!$F$11,Schedule!$I$87:$I$291,"I")),IF($C$3='Sum Res'!$S$5,(SUMIFS(Schedule!W$87:W$291,Schedule!$K$87:$K$291,Concrete,Schedule!V$87:V$291,K$42,Schedule!U$87:U$291,J46,Schedule!$G$87:$G$291,Schedule!$F$9,Schedule!$I$87:$I$291,"")+SUMIFS(Schedule!W$87:W$291,Schedule!$K$87:$K$291,Concrete,Schedule!V$87:V$291,K$42,Schedule!U$87:U$291,J46,Schedule!$G$87:$G$291,Schedule!$F$9,Schedule!$I$87:$I$291,"I"))+(SUMIFS(Schedule!W$87:W$291,Schedule!$K$87:$K$291,Concrete,Schedule!V$87:V$291,K$42,Schedule!U$87:U$291,J46,Schedule!$G$87:$G$291,Schedule!$F$10,Schedule!$I$87:$I$291,"")+SUMIFS(Schedule!W$87:W$291,Schedule!$K$87:$K$291,Concrete,Schedule!V$87:V$291,K$42,Schedule!U$87:U$291,J46,Schedule!$G$87:$G$291,Schedule!$F$10,Schedule!$I$87:$I$291,"I"))+(SUMIFS(Schedule!W$87:W$291,Schedule!$K$87:$K$291,Concrete,Schedule!V$87:V$291,K$42,Schedule!U$87:U$291,J46,Schedule!$G$87:$G$291,Schedule!$F$11,Schedule!$I$87:$I$291,"")+SUMIFS(Schedule!W$87:W$291,Schedule!$K$87:$K$291,Concrete,Schedule!V$87:V$291,K$42,Schedule!U$87:U$291,J46,Schedule!$G$87:$G$291,Schedule!$F$11,Schedule!$I$87:$I$291,"I")),(SUMIFS(Schedule!W$87:W$291,Schedule!$K$87:$K$291,Concrete,Schedule!V$87:V$291,K$42,Schedule!U$87:U$291,J46,Schedule!$G$87:$G$291,Schedule!$F$9,Schedule!$I$87:$I$291,"")+SUMIFS(Schedule!W$87:W$291,Schedule!$K$87:$K$291,Concrete,Schedule!V$87:V$291,K$42,Schedule!U$87:U$291,J46,Schedule!$G$87:$G$291,Schedule!$F$9,Schedule!$I$87:$I$291,"I"))+(SUMIFS(Schedule!W$87:W$291,Schedule!$K$87:$K$291,Concrete,Schedule!V$87:V$291,K$42,Schedule!U$87:U$291,J46,Schedule!$G$87:$G$291,Schedule!$F$10,Schedule!$I$87:$I$291,"")+SUMIFS(Schedule!W$87:W$291,Schedule!$K$87:$K$291,Concrete,Schedule!V$87:V$291,K$42,Schedule!U$87:U$291,J46,Schedule!$G$87:$G$291,Schedule!$F$10,Schedule!$I$87:$I$291,"I"))+(SUMIFS(Schedule!W$87:W$291,Schedule!$K$87:$K$291,Concrete,Schedule!V$87:V$291,K$42,Schedule!U$87:U$291,J46,Schedule!$G$87:$G$291,Schedule!$F$11,Schedule!$I$87:$I$291,"")+SUMIFS(Schedule!W$87:W$291,Schedule!$K$87:$K$291,Concrete,Schedule!V$87:V$291,K$42,Schedule!U$87:U$291,J46,Schedule!$G$87:$G$291,Schedule!$F$11,Schedule!$I$87:$I$291,"I"))+(SUMIFS(Schedule!W$87:W$291,Schedule!$K$87:$K$291,Concrete,Schedule!V$87:V$291,K$42,Schedule!U$87:U$291,J46,Schedule!$G$87:$G$291,Schedule!$F$8,Schedule!$I$87:$I$291,"")+SUMIFS(Schedule!W$87:W$291,Schedule!$K$87:$K$291,Concrete,Schedule!V$87:V$291,K$42,Schedule!U$87:U$291,J46,Schedule!$G$87:$G$291,Schedule!$F$8,Schedule!$I$87:$I$291,"I"))))</f>
        <v>0</v>
      </c>
      <c r="M46" s="303">
        <v>5</v>
      </c>
      <c r="N46" s="291"/>
      <c r="O46" s="292">
        <f>IF($C$3="",(SUMIFS(Schedule!Z$87:Z$291,Schedule!$K$87:$K$291,Concrete,Schedule!Y$87:Y$291,N$42,Schedule!X$87:X$291,M46,Schedule!$G$87:$G$291,Schedule!$F$9,Schedule!$I$87:$I$291,"")+SUMIFS(Schedule!Z$87:Z$291,Schedule!$K$87:$K$291,Concrete,Schedule!Y$87:Y$291,N$42,Schedule!X$87:X$291,M46,Schedule!$G$87:$G$291,Schedule!$F$9,Schedule!$I$87:$I$291,"I"))+(SUMIFS(Schedule!Z$87:Z$291,Schedule!$K$87:$K$291,Concrete,Schedule!Y$87:Y$291,N$42,Schedule!X$87:X$291,M46,Schedule!$G$87:$G$291,Schedule!$F$10,Schedule!$I$87:$I$291,"")+SUMIFS(Schedule!Z$87:Z$291,Schedule!$K$87:$K$291,Concrete,Schedule!Y$87:Y$291,N$42,Schedule!X$87:X$291,M46,Schedule!$G$87:$G$291,Schedule!$F$10,Schedule!$I$87:$I$291,"I"))+(SUMIFS(Schedule!Z$87:Z$291,Schedule!$K$87:$K$291,Concrete,Schedule!Y$87:Y$291,N$42,Schedule!X$87:X$291,M46,Schedule!$G$87:$G$291,Schedule!$F$11,Schedule!$I$87:$I$291,"")+SUMIFS(Schedule!Z$87:Z$291,Schedule!$K$87:$K$291,Concrete,Schedule!Y$87:Y$291,N$42,Schedule!X$87:X$291,M46,Schedule!$G$87:$G$291,Schedule!$F$11,Schedule!$I$87:$I$291,"I")),IF($C$3='Sum Res'!$S$5,(SUMIFS(Schedule!Z$87:Z$291,Schedule!$K$87:$K$291,Concrete,Schedule!Y$87:Y$291,N$42,Schedule!X$87:X$291,M46,Schedule!$G$87:$G$291,Schedule!$F$9,Schedule!$I$87:$I$291,"")+SUMIFS(Schedule!Z$87:Z$291,Schedule!$K$87:$K$291,Concrete,Schedule!Y$87:Y$291,N$42,Schedule!X$87:X$291,M46,Schedule!$G$87:$G$291,Schedule!$F$9,Schedule!$I$87:$I$291,"I"))+(SUMIFS(Schedule!Z$87:Z$291,Schedule!$K$87:$K$291,Concrete,Schedule!Y$87:Y$291,N$42,Schedule!X$87:X$291,M46,Schedule!$G$87:$G$291,Schedule!$F$10,Schedule!$I$87:$I$291,"")+SUMIFS(Schedule!Z$87:Z$291,Schedule!$K$87:$K$291,Concrete,Schedule!Y$87:Y$291,N$42,Schedule!X$87:X$291,M46,Schedule!$G$87:$G$291,Schedule!$F$10,Schedule!$I$87:$I$291,"I"))+(SUMIFS(Schedule!Z$87:Z$291,Schedule!$K$87:$K$291,Concrete,Schedule!Y$87:Y$291,N$42,Schedule!X$87:X$291,M46,Schedule!$G$87:$G$291,Schedule!$F$11,Schedule!$I$87:$I$291,"")+SUMIFS(Schedule!Z$87:Z$291,Schedule!$K$87:$K$291,Concrete,Schedule!Y$87:Y$291,N$42,Schedule!X$87:X$291,M46,Schedule!$G$87:$G$291,Schedule!$F$11,Schedule!$I$87:$I$291,"I")),(SUMIFS(Schedule!Z$87:Z$291,Schedule!$K$87:$K$291,Concrete,Schedule!Y$87:Y$291,N$42,Schedule!X$87:X$291,M46,Schedule!$G$87:$G$291,Schedule!$F$9,Schedule!$I$87:$I$291,"")+SUMIFS(Schedule!Z$87:Z$291,Schedule!$K$87:$K$291,Concrete,Schedule!Y$87:Y$291,N$42,Schedule!X$87:X$291,M46,Schedule!$G$87:$G$291,Schedule!$F$9,Schedule!$I$87:$I$291,"I"))+(SUMIFS(Schedule!Z$87:Z$291,Schedule!$K$87:$K$291,Concrete,Schedule!Y$87:Y$291,N$42,Schedule!X$87:X$291,M46,Schedule!$G$87:$G$291,Schedule!$F$10,Schedule!$I$87:$I$291,"")+SUMIFS(Schedule!Z$87:Z$291,Schedule!$K$87:$K$291,Concrete,Schedule!Y$87:Y$291,N$42,Schedule!X$87:X$291,M46,Schedule!$G$87:$G$291,Schedule!$F$10,Schedule!$I$87:$I$291,"I"))+(SUMIFS(Schedule!Z$87:Z$291,Schedule!$K$87:$K$291,Concrete,Schedule!Y$87:Y$291,N$42,Schedule!X$87:X$291,M46,Schedule!$G$87:$G$291,Schedule!$F$11,Schedule!$I$87:$I$291,"")+SUMIFS(Schedule!Z$87:Z$291,Schedule!$K$87:$K$291,Concrete,Schedule!Y$87:Y$291,N$42,Schedule!X$87:X$291,M46,Schedule!$G$87:$G$291,Schedule!$F$11,Schedule!$I$87:$I$291,"I"))+(SUMIFS(Schedule!Z$87:Z$291,Schedule!$K$87:$K$291,Concrete,Schedule!Y$87:Y$291,N$42,Schedule!X$87:X$291,M46,Schedule!$G$87:$G$291,Schedule!$F$8,Schedule!$I$87:$I$291,"")+SUMIFS(Schedule!Z$87:Z$291,Schedule!$K$87:$K$291,Concrete,Schedule!Y$87:Y$291,N$42,Schedule!X$87:X$291,M46,Schedule!$G$87:$G$291,Schedule!$F$8,Schedule!$I$87:$I$291,"I"))))</f>
        <v>0</v>
      </c>
      <c r="P46" s="303">
        <v>5</v>
      </c>
      <c r="Q46" s="291"/>
      <c r="R46" s="292">
        <f>IF($C$3="",(SUMIFS(Schedule!AC$87:AC$291,Schedule!$K$87:$K$291,Concrete,Schedule!AB$87:AB$291,Q$42,Schedule!AA$87:AA$291,P46,Schedule!$G$87:$G$291,Schedule!$F$9,Schedule!$I$87:$I$291,"")+SUMIFS(Schedule!AC$87:AC$291,Schedule!$K$87:$K$291,Concrete,Schedule!AB$87:AB$291,Q$42,Schedule!AA$87:AA$291,P46,Schedule!$G$87:$G$291,Schedule!$F$9,Schedule!$I$87:$I$291,"I"))+(SUMIFS(Schedule!AC$87:AC$291,Schedule!$K$87:$K$291,Concrete,Schedule!AB$87:AB$291,Q$42,Schedule!AA$87:AA$291,P46,Schedule!$G$87:$G$291,Schedule!$F$10,Schedule!$I$87:$I$291,"")+SUMIFS(Schedule!AC$87:AC$291,Schedule!$K$87:$K$291,Concrete,Schedule!AB$87:AB$291,Q$42,Schedule!AA$87:AA$291,P46,Schedule!$G$87:$G$291,Schedule!$F$10,Schedule!$I$87:$I$291,"I"))+(SUMIFS(Schedule!AC$87:AC$291,Schedule!$K$87:$K$291,Concrete,Schedule!AB$87:AB$291,Q$42,Schedule!AA$87:AA$291,P46,Schedule!$G$87:$G$291,Schedule!$F$11,Schedule!$I$87:$I$291,"")+SUMIFS(Schedule!AC$87:AC$291,Schedule!$K$87:$K$291,Concrete,Schedule!AB$87:AB$291,Q$42,Schedule!AA$87:AA$291,P46,Schedule!$G$87:$G$291,Schedule!$F$11,Schedule!$I$87:$I$291,"I")),IF($C$3='Sum Res'!$S$5,(SUMIFS(Schedule!AC$87:AC$291,Schedule!$K$87:$K$291,Concrete,Schedule!AB$87:AB$291,Q$42,Schedule!AA$87:AA$291,P46,Schedule!$G$87:$G$291,Schedule!$F$9,Schedule!$I$87:$I$291,"")+SUMIFS(Schedule!AC$87:AC$291,Schedule!$K$87:$K$291,Concrete,Schedule!AB$87:AB$291,Q$42,Schedule!AA$87:AA$291,P46,Schedule!$G$87:$G$291,Schedule!$F$9,Schedule!$I$87:$I$291,"I"))+(SUMIFS(Schedule!AC$87:AC$291,Schedule!$K$87:$K$291,Concrete,Schedule!AB$87:AB$291,Q$42,Schedule!AA$87:AA$291,P46,Schedule!$G$87:$G$291,Schedule!$F$10,Schedule!$I$87:$I$291,"")+SUMIFS(Schedule!AC$87:AC$291,Schedule!$K$87:$K$291,Concrete,Schedule!AB$87:AB$291,Q$42,Schedule!AA$87:AA$291,P46,Schedule!$G$87:$G$291,Schedule!$F$10,Schedule!$I$87:$I$291,"I"))+(SUMIFS(Schedule!AC$87:AC$291,Schedule!$K$87:$K$291,Concrete,Schedule!AB$87:AB$291,Q$42,Schedule!AA$87:AA$291,P46,Schedule!$G$87:$G$291,Schedule!$F$11,Schedule!$I$87:$I$291,"")+SUMIFS(Schedule!AC$87:AC$291,Schedule!$K$87:$K$291,Concrete,Schedule!AB$87:AB$291,Q$42,Schedule!AA$87:AA$291,P46,Schedule!$G$87:$G$291,Schedule!$F$11,Schedule!$I$87:$I$291,"I")),(SUMIFS(Schedule!AC$87:AC$291,Schedule!$K$87:$K$291,Concrete,Schedule!AB$87:AB$291,Q$42,Schedule!AA$87:AA$291,P46,Schedule!$G$87:$G$291,Schedule!$F$9,Schedule!$I$87:$I$291,"")+SUMIFS(Schedule!AC$87:AC$291,Schedule!$K$87:$K$291,Concrete,Schedule!AB$87:AB$291,Q$42,Schedule!AA$87:AA$291,P46,Schedule!$G$87:$G$291,Schedule!$F$9,Schedule!$I$87:$I$291,"I"))+(SUMIFS(Schedule!AC$87:AC$291,Schedule!$K$87:$K$291,Concrete,Schedule!AB$87:AB$291,Q$42,Schedule!AA$87:AA$291,P46,Schedule!$G$87:$G$291,Schedule!$F$10,Schedule!$I$87:$I$291,"")+SUMIFS(Schedule!AC$87:AC$291,Schedule!$K$87:$K$291,Concrete,Schedule!AB$87:AB$291,Q$42,Schedule!AA$87:AA$291,P46,Schedule!$G$87:$G$291,Schedule!$F$10,Schedule!$I$87:$I$291,"I"))+(SUMIFS(Schedule!AC$87:AC$291,Schedule!$K$87:$K$291,Concrete,Schedule!AB$87:AB$291,Q$42,Schedule!AA$87:AA$291,P46,Schedule!$G$87:$G$291,Schedule!$F$11,Schedule!$I$87:$I$291,"")+SUMIFS(Schedule!AC$87:AC$291,Schedule!$K$87:$K$291,Concrete,Schedule!AB$87:AB$291,Q$42,Schedule!AA$87:AA$291,P46,Schedule!$G$87:$G$291,Schedule!$F$11,Schedule!$I$87:$I$291,"I"))+(SUMIFS(Schedule!AC$87:AC$291,Schedule!$K$87:$K$291,Concrete,Schedule!AB$87:AB$291,Q$42,Schedule!AA$87:AA$291,P46,Schedule!$G$87:$G$291,Schedule!$F$8,Schedule!$I$87:$I$291,"")+SUMIFS(Schedule!AC$87:AC$291,Schedule!$K$87:$K$291,Concrete,Schedule!AB$87:AB$291,Q$42,Schedule!AA$87:AA$291,P46,Schedule!$G$87:$G$291,Schedule!$F$8,Schedule!$I$87:$I$291,"I"))))</f>
        <v>0</v>
      </c>
      <c r="S46" s="303">
        <v>5</v>
      </c>
      <c r="T46" s="291"/>
      <c r="U46" s="292">
        <f>IF($C$3="",(SUMIFS(Schedule!AF$87:AF$291,Schedule!$K$87:$K$291,Concrete,Schedule!AE$87:AE$291,T$42,Schedule!AD$87:AD$291,S46,Schedule!$G$87:$G$291,Schedule!$F$9,Schedule!$I$87:$I$291,"")+SUMIFS(Schedule!AF$87:AF$291,Schedule!$K$87:$K$291,Concrete,Schedule!AE$87:AE$291,T$42,Schedule!AD$87:AD$291,S46,Schedule!$G$87:$G$291,Schedule!$F$9,Schedule!$I$87:$I$291,"I"))+(SUMIFS(Schedule!AF$87:AF$291,Schedule!$K$87:$K$291,Concrete,Schedule!AE$87:AE$291,T$42,Schedule!AD$87:AD$291,S46,Schedule!$G$87:$G$291,Schedule!$F$10,Schedule!$I$87:$I$291,"")+SUMIFS(Schedule!AF$87:AF$291,Schedule!$K$87:$K$291,Concrete,Schedule!AE$87:AE$291,T$42,Schedule!AD$87:AD$291,S46,Schedule!$G$87:$G$291,Schedule!$F$10,Schedule!$I$87:$I$291,"I"))+(SUMIFS(Schedule!AF$87:AF$291,Schedule!$K$87:$K$291,Concrete,Schedule!AE$87:AE$291,T$42,Schedule!AD$87:AD$291,S46,Schedule!$G$87:$G$291,Schedule!$F$11,Schedule!$I$87:$I$291,"")+SUMIFS(Schedule!AF$87:AF$291,Schedule!$K$87:$K$291,Concrete,Schedule!AE$87:AE$291,T$42,Schedule!AD$87:AD$291,S46,Schedule!$G$87:$G$291,Schedule!$F$11,Schedule!$I$87:$I$291,"I")),IF($C$3='Sum Res'!$S$5,(SUMIFS(Schedule!AF$87:AF$291,Schedule!$K$87:$K$291,Concrete,Schedule!AE$87:AE$291,T$42,Schedule!AD$87:AD$291,S46,Schedule!$G$87:$G$291,Schedule!$F$9,Schedule!$I$87:$I$291,"")+SUMIFS(Schedule!AF$87:AF$291,Schedule!$K$87:$K$291,Concrete,Schedule!AE$87:AE$291,T$42,Schedule!AD$87:AD$291,S46,Schedule!$G$87:$G$291,Schedule!$F$9,Schedule!$I$87:$I$291,"I"))+(SUMIFS(Schedule!AF$87:AF$291,Schedule!$K$87:$K$291,Concrete,Schedule!AE$87:AE$291,T$42,Schedule!AD$87:AD$291,S46,Schedule!$G$87:$G$291,Schedule!$F$10,Schedule!$I$87:$I$291,"")+SUMIFS(Schedule!AF$87:AF$291,Schedule!$K$87:$K$291,Concrete,Schedule!AE$87:AE$291,T$42,Schedule!AD$87:AD$291,S46,Schedule!$G$87:$G$291,Schedule!$F$10,Schedule!$I$87:$I$291,"I"))+(SUMIFS(Schedule!AF$87:AF$291,Schedule!$K$87:$K$291,Concrete,Schedule!AE$87:AE$291,T$42,Schedule!AD$87:AD$291,S46,Schedule!$G$87:$G$291,Schedule!$F$11,Schedule!$I$87:$I$291,"")+SUMIFS(Schedule!AF$87:AF$291,Schedule!$K$87:$K$291,Concrete,Schedule!AE$87:AE$291,T$42,Schedule!AD$87:AD$291,S46,Schedule!$G$87:$G$291,Schedule!$F$11,Schedule!$I$87:$I$291,"I")),(SUMIFS(Schedule!AF$87:AF$291,Schedule!$K$87:$K$291,Concrete,Schedule!AE$87:AE$291,T$42,Schedule!AD$87:AD$291,S46,Schedule!$G$87:$G$291,Schedule!$F$9,Schedule!$I$87:$I$291,"")+SUMIFS(Schedule!AF$87:AF$291,Schedule!$K$87:$K$291,Concrete,Schedule!AE$87:AE$291,T$42,Schedule!AD$87:AD$291,S46,Schedule!$G$87:$G$291,Schedule!$F$9,Schedule!$I$87:$I$291,"I"))+(SUMIFS(Schedule!AF$87:AF$291,Schedule!$K$87:$K$291,Concrete,Schedule!AE$87:AE$291,T$42,Schedule!AD$87:AD$291,S46,Schedule!$G$87:$G$291,Schedule!$F$10,Schedule!$I$87:$I$291,"")+SUMIFS(Schedule!AF$87:AF$291,Schedule!$K$87:$K$291,Concrete,Schedule!AE$87:AE$291,T$42,Schedule!AD$87:AD$291,S46,Schedule!$G$87:$G$291,Schedule!$F$10,Schedule!$I$87:$I$291,"I"))+(SUMIFS(Schedule!AF$87:AF$291,Schedule!$K$87:$K$291,Concrete,Schedule!AE$87:AE$291,T$42,Schedule!AD$87:AD$291,S46,Schedule!$G$87:$G$291,Schedule!$F$11,Schedule!$I$87:$I$291,"")+SUMIFS(Schedule!AF$87:AF$291,Schedule!$K$87:$K$291,Concrete,Schedule!AE$87:AE$291,T$42,Schedule!AD$87:AD$291,S46,Schedule!$G$87:$G$291,Schedule!$F$11,Schedule!$I$87:$I$291,"I"))+(SUMIFS(Schedule!AF$87:AF$291,Schedule!$K$87:$K$291,Concrete,Schedule!AE$87:AE$291,T$42,Schedule!AD$87:AD$291,S46,Schedule!$G$87:$G$291,Schedule!$F$8,Schedule!$I$87:$I$291,"")+SUMIFS(Schedule!AF$87:AF$291,Schedule!$K$87:$K$291,Concrete,Schedule!AE$87:AE$291,T$42,Schedule!AD$87:AD$291,S46,Schedule!$G$87:$G$291,Schedule!$F$8,Schedule!$I$87:$I$291,"I"))))</f>
        <v>0</v>
      </c>
      <c r="V46" s="303">
        <v>5</v>
      </c>
      <c r="W46" s="291"/>
      <c r="X46" s="292">
        <f>IF($C$3="",(SUMIFS(Schedule!AI$87:AI$291,Schedule!$K$87:$K$291,Concrete,Schedule!AH$87:AH$291,W$42,Schedule!AG$87:AG$291,V46,Schedule!$G$87:$G$291,Schedule!$F$9,Schedule!$I$87:$I$291,"")+SUMIFS(Schedule!AI$87:AI$291,Schedule!$K$87:$K$291,Concrete,Schedule!AH$87:AH$291,W$42,Schedule!AG$87:AG$291,V46,Schedule!$G$87:$G$291,Schedule!$F$9,Schedule!$I$87:$I$291,"I"))+(SUMIFS(Schedule!AI$87:AI$291,Schedule!$K$87:$K$291,Concrete,Schedule!AH$87:AH$291,W$42,Schedule!AG$87:AG$291,V46,Schedule!$G$87:$G$291,Schedule!$F$10,Schedule!$I$87:$I$291,"")+SUMIFS(Schedule!AI$87:AI$291,Schedule!$K$87:$K$291,Concrete,Schedule!AH$87:AH$291,W$42,Schedule!AG$87:AG$291,V46,Schedule!$G$87:$G$291,Schedule!$F$10,Schedule!$I$87:$I$291,"I"))+(SUMIFS(Schedule!AI$87:AI$291,Schedule!$K$87:$K$291,Concrete,Schedule!AH$87:AH$291,W$42,Schedule!AG$87:AG$291,V46,Schedule!$G$87:$G$291,Schedule!$F$11,Schedule!$I$87:$I$291,"")+SUMIFS(Schedule!AI$87:AI$291,Schedule!$K$87:$K$291,Concrete,Schedule!AH$87:AH$291,W$42,Schedule!AG$87:AG$291,V46,Schedule!$G$87:$G$291,Schedule!$F$11,Schedule!$I$87:$I$291,"I")),IF($C$3='Sum Res'!$S$5,(SUMIFS(Schedule!AI$87:AI$291,Schedule!$K$87:$K$291,Concrete,Schedule!AH$87:AH$291,W$42,Schedule!AG$87:AG$291,V46,Schedule!$G$87:$G$291,Schedule!$F$9,Schedule!$I$87:$I$291,"")+SUMIFS(Schedule!AI$87:AI$291,Schedule!$K$87:$K$291,Concrete,Schedule!AH$87:AH$291,W$42,Schedule!AG$87:AG$291,V46,Schedule!$G$87:$G$291,Schedule!$F$9,Schedule!$I$87:$I$291,"I"))+(SUMIFS(Schedule!AI$87:AI$291,Schedule!$K$87:$K$291,Concrete,Schedule!AH$87:AH$291,W$42,Schedule!AG$87:AG$291,V46,Schedule!$G$87:$G$291,Schedule!$F$10,Schedule!$I$87:$I$291,"")+SUMIFS(Schedule!AI$87:AI$291,Schedule!$K$87:$K$291,Concrete,Schedule!AH$87:AH$291,W$42,Schedule!AG$87:AG$291,V46,Schedule!$G$87:$G$291,Schedule!$F$10,Schedule!$I$87:$I$291,"I"))+(SUMIFS(Schedule!AI$87:AI$291,Schedule!$K$87:$K$291,Concrete,Schedule!AH$87:AH$291,W$42,Schedule!AG$87:AG$291,V46,Schedule!$G$87:$G$291,Schedule!$F$11,Schedule!$I$87:$I$291,"")+SUMIFS(Schedule!AI$87:AI$291,Schedule!$K$87:$K$291,Concrete,Schedule!AH$87:AH$291,W$42,Schedule!AG$87:AG$291,V46,Schedule!$G$87:$G$291,Schedule!$F$11,Schedule!$I$87:$I$291,"I")),(SUMIFS(Schedule!AI$87:AI$291,Schedule!$K$87:$K$291,Concrete,Schedule!AH$87:AH$291,W$42,Schedule!AG$87:AG$291,V46,Schedule!$G$87:$G$291,Schedule!$F$9,Schedule!$I$87:$I$291,"")+SUMIFS(Schedule!AI$87:AI$291,Schedule!$K$87:$K$291,Concrete,Schedule!AH$87:AH$291,W$42,Schedule!AG$87:AG$291,V46,Schedule!$G$87:$G$291,Schedule!$F$9,Schedule!$I$87:$I$291,"I"))+(SUMIFS(Schedule!AI$87:AI$291,Schedule!$K$87:$K$291,Concrete,Schedule!AH$87:AH$291,W$42,Schedule!AG$87:AG$291,V46,Schedule!$G$87:$G$291,Schedule!$F$10,Schedule!$I$87:$I$291,"")+SUMIFS(Schedule!AI$87:AI$291,Schedule!$K$87:$K$291,Concrete,Schedule!AH$87:AH$291,W$42,Schedule!AG$87:AG$291,V46,Schedule!$G$87:$G$291,Schedule!$F$10,Schedule!$I$87:$I$291,"I"))+(SUMIFS(Schedule!AI$87:AI$291,Schedule!$K$87:$K$291,Concrete,Schedule!AH$87:AH$291,W$42,Schedule!AG$87:AG$291,V46,Schedule!$G$87:$G$291,Schedule!$F$11,Schedule!$I$87:$I$291,"")+SUMIFS(Schedule!AI$87:AI$291,Schedule!$K$87:$K$291,Concrete,Schedule!AH$87:AH$291,W$42,Schedule!AG$87:AG$291,V46,Schedule!$G$87:$G$291,Schedule!$F$11,Schedule!$I$87:$I$291,"I"))+(SUMIFS(Schedule!AI$87:AI$291,Schedule!$K$87:$K$291,Concrete,Schedule!AH$87:AH$291,W$42,Schedule!AG$87:AG$291,V46,Schedule!$G$87:$G$291,Schedule!$F$8,Schedule!$I$87:$I$291,"")+SUMIFS(Schedule!AI$87:AI$291,Schedule!$K$87:$K$291,Concrete,Schedule!AH$87:AH$291,W$42,Schedule!AG$87:AG$291,V46,Schedule!$G$87:$G$291,Schedule!$F$8,Schedule!$I$87:$I$291,"I"))))</f>
        <v>0</v>
      </c>
      <c r="Y46" s="303">
        <v>5</v>
      </c>
      <c r="Z46" s="291"/>
      <c r="AA46" s="292">
        <f>IF($C$3="",(SUMIFS(Schedule!AL$87:AL$291,Schedule!$K$87:$K$291,Concrete,Schedule!AK$87:AK$291,Z$42,Schedule!AJ$87:AJ$291,Y46,Schedule!$G$87:$G$291,Schedule!$F$9,Schedule!$I$87:$I$291,"")+SUMIFS(Schedule!AL$87:AL$291,Schedule!$K$87:$K$291,Concrete,Schedule!AK$87:AK$291,Z$42,Schedule!AJ$87:AJ$291,Y46,Schedule!$G$87:$G$291,Schedule!$F$9,Schedule!$I$87:$I$291,"I"))+(SUMIFS(Schedule!AL$87:AL$291,Schedule!$K$87:$K$291,Concrete,Schedule!AK$87:AK$291,Z$42,Schedule!AJ$87:AJ$291,Y46,Schedule!$G$87:$G$291,Schedule!$F$10,Schedule!$I$87:$I$291,"")+SUMIFS(Schedule!AL$87:AL$291,Schedule!$K$87:$K$291,Concrete,Schedule!AK$87:AK$291,Z$42,Schedule!AJ$87:AJ$291,Y46,Schedule!$G$87:$G$291,Schedule!$F$10,Schedule!$I$87:$I$291,"I"))+(SUMIFS(Schedule!AL$87:AL$291,Schedule!$K$87:$K$291,Concrete,Schedule!AK$87:AK$291,Z$42,Schedule!AJ$87:AJ$291,Y46,Schedule!$G$87:$G$291,Schedule!$F$11,Schedule!$I$87:$I$291,"")+SUMIFS(Schedule!AL$87:AL$291,Schedule!$K$87:$K$291,Concrete,Schedule!AK$87:AK$291,Z$42,Schedule!AJ$87:AJ$291,Y46,Schedule!$G$87:$G$291,Schedule!$F$11,Schedule!$I$87:$I$291,"I")),IF($C$3='Sum Res'!$S$5,(SUMIFS(Schedule!AL$87:AL$291,Schedule!$K$87:$K$291,Concrete,Schedule!AK$87:AK$291,Z$42,Schedule!AJ$87:AJ$291,Y46,Schedule!$G$87:$G$291,Schedule!$F$9,Schedule!$I$87:$I$291,"")+SUMIFS(Schedule!AL$87:AL$291,Schedule!$K$87:$K$291,Concrete,Schedule!AK$87:AK$291,Z$42,Schedule!AJ$87:AJ$291,Y46,Schedule!$G$87:$G$291,Schedule!$F$9,Schedule!$I$87:$I$291,"I"))+(SUMIFS(Schedule!AL$87:AL$291,Schedule!$K$87:$K$291,Concrete,Schedule!AK$87:AK$291,Z$42,Schedule!AJ$87:AJ$291,Y46,Schedule!$G$87:$G$291,Schedule!$F$10,Schedule!$I$87:$I$291,"")+SUMIFS(Schedule!AL$87:AL$291,Schedule!$K$87:$K$291,Concrete,Schedule!AK$87:AK$291,Z$42,Schedule!AJ$87:AJ$291,Y46,Schedule!$G$87:$G$291,Schedule!$F$10,Schedule!$I$87:$I$291,"I"))+(SUMIFS(Schedule!AL$87:AL$291,Schedule!$K$87:$K$291,Concrete,Schedule!AK$87:AK$291,Z$42,Schedule!AJ$87:AJ$291,Y46,Schedule!$G$87:$G$291,Schedule!$F$11,Schedule!$I$87:$I$291,"")+SUMIFS(Schedule!AL$87:AL$291,Schedule!$K$87:$K$291,Concrete,Schedule!AK$87:AK$291,Z$42,Schedule!AJ$87:AJ$291,Y46,Schedule!$G$87:$G$291,Schedule!$F$11,Schedule!$I$87:$I$291,"I")),(SUMIFS(Schedule!AL$87:AL$291,Schedule!$K$87:$K$291,Concrete,Schedule!AK$87:AK$291,Z$42,Schedule!AJ$87:AJ$291,Y46,Schedule!$G$87:$G$291,Schedule!$F$9,Schedule!$I$87:$I$291,"")+SUMIFS(Schedule!AL$87:AL$291,Schedule!$K$87:$K$291,Concrete,Schedule!AK$87:AK$291,Z$42,Schedule!AJ$87:AJ$291,Y46,Schedule!$G$87:$G$291,Schedule!$F$9,Schedule!$I$87:$I$291,"I"))+(SUMIFS(Schedule!AL$87:AL$291,Schedule!$K$87:$K$291,Concrete,Schedule!AK$87:AK$291,Z$42,Schedule!AJ$87:AJ$291,Y46,Schedule!$G$87:$G$291,Schedule!$F$10,Schedule!$I$87:$I$291,"")+SUMIFS(Schedule!AL$87:AL$291,Schedule!$K$87:$K$291,Concrete,Schedule!AK$87:AK$291,Z$42,Schedule!AJ$87:AJ$291,Y46,Schedule!$G$87:$G$291,Schedule!$F$10,Schedule!$I$87:$I$291,"I"))+(SUMIFS(Schedule!AL$87:AL$291,Schedule!$K$87:$K$291,Concrete,Schedule!AK$87:AK$291,Z$42,Schedule!AJ$87:AJ$291,Y46,Schedule!$G$87:$G$291,Schedule!$F$11,Schedule!$I$87:$I$291,"")+SUMIFS(Schedule!AL$87:AL$291,Schedule!$K$87:$K$291,Concrete,Schedule!AK$87:AK$291,Z$42,Schedule!AJ$87:AJ$291,Y46,Schedule!$G$87:$G$291,Schedule!$F$11,Schedule!$I$87:$I$291,"I"))+(SUMIFS(Schedule!AL$87:AL$291,Schedule!$K$87:$K$291,Concrete,Schedule!AK$87:AK$291,Z$42,Schedule!AJ$87:AJ$291,Y46,Schedule!$G$87:$G$291,Schedule!$F$8,Schedule!$I$87:$I$291,"")+SUMIFS(Schedule!AL$87:AL$291,Schedule!$K$87:$K$291,Concrete,Schedule!AK$87:AK$291,Z$42,Schedule!AJ$87:AJ$291,Y46,Schedule!$G$87:$G$291,Schedule!$F$8,Schedule!$I$87:$I$291,"I"))))</f>
        <v>0</v>
      </c>
      <c r="AB46" s="303">
        <v>5</v>
      </c>
      <c r="AC46" s="291"/>
      <c r="AD46" s="292">
        <f>IF($C$3="",(SUMIFS(Schedule!AO$87:AO$291,Schedule!$K$87:$K$291,Concrete,Schedule!AN$87:AN$291,AC$42,Schedule!AM$87:AM$291,AB46,Schedule!$G$87:$G$291,Schedule!$F$9,Schedule!$I$87:$I$291,"")+SUMIFS(Schedule!AO$87:AO$291,Schedule!$K$87:$K$291,Concrete,Schedule!AN$87:AN$291,AC$42,Schedule!AM$87:AM$291,AB46,Schedule!$G$87:$G$291,Schedule!$F$9,Schedule!$I$87:$I$291,"I"))+(SUMIFS(Schedule!AO$87:AO$291,Schedule!$K$87:$K$291,Concrete,Schedule!AN$87:AN$291,AC$42,Schedule!AM$87:AM$291,AB46,Schedule!$G$87:$G$291,Schedule!$F$10,Schedule!$I$87:$I$291,"")+SUMIFS(Schedule!AO$87:AO$291,Schedule!$K$87:$K$291,Concrete,Schedule!AN$87:AN$291,AC$42,Schedule!AM$87:AM$291,AB46,Schedule!$G$87:$G$291,Schedule!$F$10,Schedule!$I$87:$I$291,"I"))+(SUMIFS(Schedule!AO$87:AO$291,Schedule!$K$87:$K$291,Concrete,Schedule!AN$87:AN$291,AC$42,Schedule!AM$87:AM$291,AB46,Schedule!$G$87:$G$291,Schedule!$F$11,Schedule!$I$87:$I$291,"")+SUMIFS(Schedule!AO$87:AO$291,Schedule!$K$87:$K$291,Concrete,Schedule!AN$87:AN$291,AC$42,Schedule!AM$87:AM$291,AB46,Schedule!$G$87:$G$291,Schedule!$F$11,Schedule!$I$87:$I$291,"I")),IF($C$3='Sum Res'!$S$5,(SUMIFS(Schedule!AO$87:AO$291,Schedule!$K$87:$K$291,Concrete,Schedule!AN$87:AN$291,AC$42,Schedule!AM$87:AM$291,AB46,Schedule!$G$87:$G$291,Schedule!$F$9,Schedule!$I$87:$I$291,"")+SUMIFS(Schedule!AO$87:AO$291,Schedule!$K$87:$K$291,Concrete,Schedule!AN$87:AN$291,AC$42,Schedule!AM$87:AM$291,AB46,Schedule!$G$87:$G$291,Schedule!$F$9,Schedule!$I$87:$I$291,"I"))+(SUMIFS(Schedule!AO$87:AO$291,Schedule!$K$87:$K$291,Concrete,Schedule!AN$87:AN$291,AC$42,Schedule!AM$87:AM$291,AB46,Schedule!$G$87:$G$291,Schedule!$F$10,Schedule!$I$87:$I$291,"")+SUMIFS(Schedule!AO$87:AO$291,Schedule!$K$87:$K$291,Concrete,Schedule!AN$87:AN$291,AC$42,Schedule!AM$87:AM$291,AB46,Schedule!$G$87:$G$291,Schedule!$F$10,Schedule!$I$87:$I$291,"I"))+(SUMIFS(Schedule!AO$87:AO$291,Schedule!$K$87:$K$291,Concrete,Schedule!AN$87:AN$291,AC$42,Schedule!AM$87:AM$291,AB46,Schedule!$G$87:$G$291,Schedule!$F$11,Schedule!$I$87:$I$291,"")+SUMIFS(Schedule!AO$87:AO$291,Schedule!$K$87:$K$291,Concrete,Schedule!AN$87:AN$291,AC$42,Schedule!AM$87:AM$291,AB46,Schedule!$G$87:$G$291,Schedule!$F$11,Schedule!$I$87:$I$291,"I")),(SUMIFS(Schedule!AO$87:AO$291,Schedule!$K$87:$K$291,Concrete,Schedule!AN$87:AN$291,AC$42,Schedule!AM$87:AM$291,AB46,Schedule!$G$87:$G$291,Schedule!$F$9,Schedule!$I$87:$I$291,"")+SUMIFS(Schedule!AO$87:AO$291,Schedule!$K$87:$K$291,Concrete,Schedule!AN$87:AN$291,AC$42,Schedule!AM$87:AM$291,AB46,Schedule!$G$87:$G$291,Schedule!$F$9,Schedule!$I$87:$I$291,"I"))+(SUMIFS(Schedule!AO$87:AO$291,Schedule!$K$87:$K$291,Concrete,Schedule!AN$87:AN$291,AC$42,Schedule!AM$87:AM$291,AB46,Schedule!$G$87:$G$291,Schedule!$F$10,Schedule!$I$87:$I$291,"")+SUMIFS(Schedule!AO$87:AO$291,Schedule!$K$87:$K$291,Concrete,Schedule!AN$87:AN$291,AC$42,Schedule!AM$87:AM$291,AB46,Schedule!$G$87:$G$291,Schedule!$F$10,Schedule!$I$87:$I$291,"I"))+(SUMIFS(Schedule!AO$87:AO$291,Schedule!$K$87:$K$291,Concrete,Schedule!AN$87:AN$291,AC$42,Schedule!AM$87:AM$291,AB46,Schedule!$G$87:$G$291,Schedule!$F$11,Schedule!$I$87:$I$291,"")+SUMIFS(Schedule!AO$87:AO$291,Schedule!$K$87:$K$291,Concrete,Schedule!AN$87:AN$291,AC$42,Schedule!AM$87:AM$291,AB46,Schedule!$G$87:$G$291,Schedule!$F$11,Schedule!$I$87:$I$291,"I"))+(SUMIFS(Schedule!AO$87:AO$291,Schedule!$K$87:$K$291,Concrete,Schedule!AN$87:AN$291,AC$42,Schedule!AM$87:AM$291,AB46,Schedule!$G$87:$G$291,Schedule!$F$8,Schedule!$I$87:$I$291,"")+SUMIFS(Schedule!AO$87:AO$291,Schedule!$K$87:$K$291,Concrete,Schedule!AN$87:AN$291,AC$42,Schedule!AM$87:AM$291,AB46,Schedule!$G$87:$G$291,Schedule!$F$8,Schedule!$I$87:$I$291,"I"))))</f>
        <v>0</v>
      </c>
      <c r="AE46" s="293">
        <f>AD46+AA46+X46+U46+R46+O46+L46+I46+F46</f>
        <v>0</v>
      </c>
      <c r="AF46" s="288">
        <f t="shared" si="9"/>
        <v>0</v>
      </c>
    </row>
    <row r="47" spans="2:36" ht="15.75" thickBot="1" x14ac:dyDescent="0.3">
      <c r="B47" s="580"/>
      <c r="C47" s="304" t="s">
        <v>17</v>
      </c>
      <c r="D47" s="305"/>
      <c r="E47" s="296"/>
      <c r="F47" s="297">
        <f>SUM(F42:F46)</f>
        <v>0</v>
      </c>
      <c r="G47" s="305"/>
      <c r="H47" s="296"/>
      <c r="I47" s="297">
        <f>SUM(I42:I46)</f>
        <v>0</v>
      </c>
      <c r="J47" s="305"/>
      <c r="K47" s="296"/>
      <c r="L47" s="297">
        <f>SUM(L42:L46)</f>
        <v>0</v>
      </c>
      <c r="M47" s="305"/>
      <c r="N47" s="296"/>
      <c r="O47" s="297">
        <f>SUM(O42:O46)</f>
        <v>0</v>
      </c>
      <c r="P47" s="305"/>
      <c r="Q47" s="296"/>
      <c r="R47" s="297">
        <f>SUM(R42:R46)</f>
        <v>0</v>
      </c>
      <c r="S47" s="305"/>
      <c r="T47" s="296"/>
      <c r="U47" s="297">
        <f>SUM(U42:U46)</f>
        <v>0</v>
      </c>
      <c r="V47" s="305"/>
      <c r="W47" s="296"/>
      <c r="X47" s="297">
        <f>SUM(X42:X46)</f>
        <v>0</v>
      </c>
      <c r="Y47" s="305"/>
      <c r="Z47" s="296"/>
      <c r="AA47" s="297">
        <f>SUM(AA42:AA46)</f>
        <v>0</v>
      </c>
      <c r="AB47" s="305"/>
      <c r="AC47" s="296"/>
      <c r="AD47" s="297">
        <f>SUM(AD42:AD46)</f>
        <v>0</v>
      </c>
      <c r="AE47" s="297">
        <f>AD47+AA47+X47+U47+R47+O47+L47+I47+F47</f>
        <v>0</v>
      </c>
      <c r="AF47" s="298">
        <f t="shared" si="9"/>
        <v>0</v>
      </c>
    </row>
    <row r="48" spans="2:36" ht="15" x14ac:dyDescent="0.2">
      <c r="B48" s="580"/>
      <c r="C48" s="582" t="s">
        <v>120</v>
      </c>
      <c r="D48" s="299">
        <v>1</v>
      </c>
      <c r="E48" s="274" t="s">
        <v>115</v>
      </c>
      <c r="F48" s="275">
        <f>IF($C$3="",(SUMIFS(Schedule!Q$87:Q$291,Schedule!$K$87:$K$291,Concrete,Schedule!P$87:P$291,E$48,Schedule!O$87:O$291,D48,Schedule!$G$87:$G$291,Schedule!$F$9,Schedule!$I$87:$I$291,"")+SUMIFS(Schedule!Q$87:Q$291,Schedule!$K$87:$K$291,Concrete,Schedule!P$87:P$291,E$48,Schedule!O$87:O$291,D48,Schedule!$G$87:$G$291,Schedule!$F$9,Schedule!$I$87:$I$291,"I"))+(SUMIFS(Schedule!Q$87:Q$291,Schedule!$K$87:$K$291,Concrete,Schedule!P$87:P$291,E$48,Schedule!O$87:O$291,D48,Schedule!$G$87:$G$291,Schedule!$F$10,Schedule!$I$87:$I$291,"")+SUMIFS(Schedule!Q$87:Q$291,Schedule!$K$87:$K$291,Concrete,Schedule!P$87:P$291,E$48,Schedule!O$87:O$291,D48,Schedule!$G$87:$G$291,Schedule!$F$10,Schedule!$I$87:$I$291,"I"))+(SUMIFS(Schedule!Q$87:Q$291,Schedule!$K$87:$K$291,Concrete,Schedule!P$87:P$291,E$48,Schedule!O$87:O$291,D48,Schedule!$G$87:$G$291,Schedule!$F$11,Schedule!$I$87:$I$291,"")+SUMIFS(Schedule!Q$87:Q$291,Schedule!$K$87:$K$291,Concrete,Schedule!P$87:P$291,E$48,Schedule!O$87:O$291,D48,Schedule!$G$87:$G$291,Schedule!$F$11,Schedule!$I$87:$I$291,"I")),IF($C$3='Sum Res'!$S$5,(SUMIFS(Schedule!Q$87:Q$291,Schedule!$K$87:$K$291,Concrete,Schedule!P$87:P$291,E$48,Schedule!O$87:O$291,D48,Schedule!$G$87:$G$291,Schedule!$F$9,Schedule!$I$87:$I$291,"")+SUMIFS(Schedule!Q$87:Q$291,Schedule!$K$87:$K$291,Concrete,Schedule!P$87:P$291,E$48,Schedule!O$87:O$291,D48,Schedule!$G$87:$G$291,Schedule!$F$9,Schedule!$I$87:$I$291,"I"))+(SUMIFS(Schedule!Q$87:Q$291,Schedule!$K$87:$K$291,Concrete,Schedule!P$87:P$291,E$48,Schedule!O$87:O$291,D48,Schedule!$G$87:$G$291,Schedule!$F$10,Schedule!$I$87:$I$291,"")+SUMIFS(Schedule!Q$87:Q$291,Schedule!$K$87:$K$291,Concrete,Schedule!P$87:P$291,E$48,Schedule!O$87:O$291,D48,Schedule!$G$87:$G$291,Schedule!$F$10,Schedule!$I$87:$I$291,"I"))+(SUMIFS(Schedule!Q$87:Q$291,Schedule!$K$87:$K$291,Concrete,Schedule!P$87:P$291,E$48,Schedule!O$87:O$291,D48,Schedule!$G$87:$G$291,Schedule!$F$11,Schedule!$I$87:$I$291,"")+SUMIFS(Schedule!Q$87:Q$291,Schedule!$K$87:$K$291,Concrete,Schedule!P$87:P$291,E$48,Schedule!O$87:O$291,D48,Schedule!$G$87:$G$291,Schedule!$F$11,Schedule!$I$87:$I$291,"I")),(SUMIFS(Schedule!Q$87:Q$291,Schedule!$K$87:$K$291,Concrete,Schedule!P$87:P$291,E$48,Schedule!O$87:O$291,D48,Schedule!$G$87:$G$291,Schedule!$F$9,Schedule!$I$87:$I$291,"")+SUMIFS(Schedule!Q$87:Q$291,Schedule!$K$87:$K$291,Concrete,Schedule!P$87:P$291,E$48,Schedule!O$87:O$291,D48,Schedule!$G$87:$G$291,Schedule!$F$9,Schedule!$I$87:$I$291,"I"))+(SUMIFS(Schedule!Q$87:Q$291,Schedule!$K$87:$K$291,Concrete,Schedule!P$87:P$291,E$48,Schedule!O$87:O$291,D48,Schedule!$G$87:$G$291,Schedule!$F$10,Schedule!$I$87:$I$291,"")+SUMIFS(Schedule!Q$87:Q$291,Schedule!$K$87:$K$291,Concrete,Schedule!P$87:P$291,E$48,Schedule!O$87:O$291,D48,Schedule!$G$87:$G$291,Schedule!$F$10,Schedule!$I$87:$I$291,"I"))+(SUMIFS(Schedule!Q$87:Q$291,Schedule!$K$87:$K$291,Concrete,Schedule!P$87:P$291,E$48,Schedule!O$87:O$291,D48,Schedule!$G$87:$G$291,Schedule!$F$11,Schedule!$I$87:$I$291,"")+SUMIFS(Schedule!Q$87:Q$291,Schedule!$K$87:$K$291,Concrete,Schedule!P$87:P$291,E$48,Schedule!O$87:O$291,D48,Schedule!$G$87:$G$291,Schedule!$F$11,Schedule!$I$87:$I$291,"I"))+(SUMIFS(Schedule!Q$87:Q$291,Schedule!$K$87:$K$291,Concrete,Schedule!P$87:P$291,E$48,Schedule!O$87:O$291,D48,Schedule!$G$87:$G$291,Schedule!$F$8,Schedule!$I$87:$I$291,"")+SUMIFS(Schedule!Q$87:Q$291,Schedule!$K$87:$K$291,Concrete,Schedule!P$87:P$291,E$48,Schedule!O$87:O$291,D48,Schedule!$G$87:$G$291,Schedule!$F$8,Schedule!$I$87:$I$291,"I"))))</f>
        <v>0</v>
      </c>
      <c r="G48" s="299">
        <v>1</v>
      </c>
      <c r="H48" s="274" t="s">
        <v>115</v>
      </c>
      <c r="I48" s="275">
        <f>IF($C$3="",(SUMIFS(Schedule!T$87:T$291,Schedule!$K$87:$K$291,Concrete,Schedule!S$87:S$291,H$48,Schedule!R$87:R$291,G48,Schedule!$G$87:$G$291,Schedule!$F$9,Schedule!$I$87:$I$291,"")+SUMIFS(Schedule!T$87:T$291,Schedule!$K$87:$K$291,Concrete,Schedule!S$87:S$291,H$48,Schedule!R$87:R$291,G48,Schedule!$G$87:$G$291,Schedule!$F$9,Schedule!$I$87:$I$291,"I"))+(SUMIFS(Schedule!T$87:T$291,Schedule!$K$87:$K$291,Concrete,Schedule!S$87:S$291,H$48,Schedule!R$87:R$291,G48,Schedule!$G$87:$G$291,Schedule!$F$10,Schedule!$I$87:$I$291,"")+SUMIFS(Schedule!T$87:T$291,Schedule!$K$87:$K$291,Concrete,Schedule!S$87:S$291,H$48,Schedule!R$87:R$291,G48,Schedule!$G$87:$G$291,Schedule!$F$10,Schedule!$I$87:$I$291,"I"))+(SUMIFS(Schedule!T$87:T$291,Schedule!$K$87:$K$291,Concrete,Schedule!S$87:S$291,H$48,Schedule!R$87:R$291,G48,Schedule!$G$87:$G$291,Schedule!$F$11,Schedule!$I$87:$I$291,"")+SUMIFS(Schedule!T$87:T$291,Schedule!$K$87:$K$291,Concrete,Schedule!S$87:S$291,H$48,Schedule!R$87:R$291,G48,Schedule!$G$87:$G$291,Schedule!$F$11,Schedule!$I$87:$I$291,"I")),IF($C$3='Sum Res'!$S$5,(SUMIFS(Schedule!T$87:T$291,Schedule!$K$87:$K$291,Concrete,Schedule!S$87:S$291,H$48,Schedule!R$87:R$291,G48,Schedule!$G$87:$G$291,Schedule!$F$9,Schedule!$I$87:$I$291,"")+SUMIFS(Schedule!T$87:T$291,Schedule!$K$87:$K$291,Concrete,Schedule!S$87:S$291,H$48,Schedule!R$87:R$291,G48,Schedule!$G$87:$G$291,Schedule!$F$9,Schedule!$I$87:$I$291,"I"))+(SUMIFS(Schedule!T$87:T$291,Schedule!$K$87:$K$291,Concrete,Schedule!S$87:S$291,H$48,Schedule!R$87:R$291,G48,Schedule!$G$87:$G$291,Schedule!$F$10,Schedule!$I$87:$I$291,"")+SUMIFS(Schedule!T$87:T$291,Schedule!$K$87:$K$291,Concrete,Schedule!S$87:S$291,H$48,Schedule!R$87:R$291,G48,Schedule!$G$87:$G$291,Schedule!$F$10,Schedule!$I$87:$I$291,"I"))+(SUMIFS(Schedule!T$87:T$291,Schedule!$K$87:$K$291,Concrete,Schedule!S$87:S$291,H$48,Schedule!R$87:R$291,G48,Schedule!$G$87:$G$291,Schedule!$F$11,Schedule!$I$87:$I$291,"")+SUMIFS(Schedule!T$87:T$291,Schedule!$K$87:$K$291,Concrete,Schedule!S$87:S$291,H$48,Schedule!R$87:R$291,G48,Schedule!$G$87:$G$291,Schedule!$F$11,Schedule!$I$87:$I$291,"I")),(SUMIFS(Schedule!T$87:T$291,Schedule!$K$87:$K$291,Concrete,Schedule!S$87:S$291,H$48,Schedule!R$87:R$291,G48,Schedule!$G$87:$G$291,Schedule!$F$9,Schedule!$I$87:$I$291,"")+SUMIFS(Schedule!T$87:T$291,Schedule!$K$87:$K$291,Concrete,Schedule!S$87:S$291,H$48,Schedule!R$87:R$291,G48,Schedule!$G$87:$G$291,Schedule!$F$9,Schedule!$I$87:$I$291,"I"))+(SUMIFS(Schedule!T$87:T$291,Schedule!$K$87:$K$291,Concrete,Schedule!S$87:S$291,H$48,Schedule!R$87:R$291,G48,Schedule!$G$87:$G$291,Schedule!$F$10,Schedule!$I$87:$I$291,"")+SUMIFS(Schedule!T$87:T$291,Schedule!$K$87:$K$291,Concrete,Schedule!S$87:S$291,H$48,Schedule!R$87:R$291,G48,Schedule!$G$87:$G$291,Schedule!$F$10,Schedule!$I$87:$I$291,"I"))+(SUMIFS(Schedule!T$87:T$291,Schedule!$K$87:$K$291,Concrete,Schedule!S$87:S$291,H$48,Schedule!R$87:R$291,G48,Schedule!$G$87:$G$291,Schedule!$F$11,Schedule!$I$87:$I$291,"")+SUMIFS(Schedule!T$87:T$291,Schedule!$K$87:$K$291,Concrete,Schedule!S$87:S$291,H$48,Schedule!R$87:R$291,G48,Schedule!$G$87:$G$291,Schedule!$F$11,Schedule!$I$87:$I$291,"I"))+(SUMIFS(Schedule!T$87:T$291,Schedule!$K$87:$K$291,Concrete,Schedule!S$87:S$291,H$48,Schedule!R$87:R$291,G48,Schedule!$G$87:$G$291,Schedule!$F$8,Schedule!$I$87:$I$291,"")+SUMIFS(Schedule!T$87:T$291,Schedule!$K$87:$K$291,Concrete,Schedule!S$87:S$291,H$48,Schedule!R$87:R$291,G48,Schedule!$G$87:$G$291,Schedule!$F$8,Schedule!$I$87:$I$291,"I"))))</f>
        <v>0</v>
      </c>
      <c r="J48" s="299">
        <v>1</v>
      </c>
      <c r="K48" s="274" t="s">
        <v>115</v>
      </c>
      <c r="L48" s="275">
        <f>IF($C$3="",(SUMIFS(Schedule!W$87:W$291,Schedule!$K$87:$K$291,Concrete,Schedule!V$87:V$291,K$48,Schedule!U$87:U$291,J48,Schedule!$G$87:$G$291,Schedule!$F$9,Schedule!$I$87:$I$291,"")+SUMIFS(Schedule!W$87:W$291,Schedule!$K$87:$K$291,Concrete,Schedule!V$87:V$291,K$48,Schedule!U$87:U$291,J48,Schedule!$G$87:$G$291,Schedule!$F$9,Schedule!$I$87:$I$291,"I"))+(SUMIFS(Schedule!W$87:W$291,Schedule!$K$87:$K$291,Concrete,Schedule!V$87:V$291,K$48,Schedule!U$87:U$291,J48,Schedule!$G$87:$G$291,Schedule!$F$10,Schedule!$I$87:$I$291,"")+SUMIFS(Schedule!W$87:W$291,Schedule!$K$87:$K$291,Concrete,Schedule!V$87:V$291,K$48,Schedule!U$87:U$291,J48,Schedule!$G$87:$G$291,Schedule!$F$10,Schedule!$I$87:$I$291,"I"))+(SUMIFS(Schedule!W$87:W$291,Schedule!$K$87:$K$291,Concrete,Schedule!V$87:V$291,K$48,Schedule!U$87:U$291,J48,Schedule!$G$87:$G$291,Schedule!$F$11,Schedule!$I$87:$I$291,"")+SUMIFS(Schedule!W$87:W$291,Schedule!$K$87:$K$291,Concrete,Schedule!V$87:V$291,K$48,Schedule!U$87:U$291,J48,Schedule!$G$87:$G$291,Schedule!$F$11,Schedule!$I$87:$I$291,"I")),IF($C$3='Sum Res'!$S$5,(SUMIFS(Schedule!W$87:W$291,Schedule!$K$87:$K$291,Concrete,Schedule!V$87:V$291,K$48,Schedule!U$87:U$291,J48,Schedule!$G$87:$G$291,Schedule!$F$9,Schedule!$I$87:$I$291,"")+SUMIFS(Schedule!W$87:W$291,Schedule!$K$87:$K$291,Concrete,Schedule!V$87:V$291,K$48,Schedule!U$87:U$291,J48,Schedule!$G$87:$G$291,Schedule!$F$9,Schedule!$I$87:$I$291,"I"))+(SUMIFS(Schedule!W$87:W$291,Schedule!$K$87:$K$291,Concrete,Schedule!V$87:V$291,K$48,Schedule!U$87:U$291,J48,Schedule!$G$87:$G$291,Schedule!$F$10,Schedule!$I$87:$I$291,"")+SUMIFS(Schedule!W$87:W$291,Schedule!$K$87:$K$291,Concrete,Schedule!V$87:V$291,K$48,Schedule!U$87:U$291,J48,Schedule!$G$87:$G$291,Schedule!$F$10,Schedule!$I$87:$I$291,"I"))+(SUMIFS(Schedule!W$87:W$291,Schedule!$K$87:$K$291,Concrete,Schedule!V$87:V$291,K$48,Schedule!U$87:U$291,J48,Schedule!$G$87:$G$291,Schedule!$F$11,Schedule!$I$87:$I$291,"")+SUMIFS(Schedule!W$87:W$291,Schedule!$K$87:$K$291,Concrete,Schedule!V$87:V$291,K$48,Schedule!U$87:U$291,J48,Schedule!$G$87:$G$291,Schedule!$F$11,Schedule!$I$87:$I$291,"I")),(SUMIFS(Schedule!W$87:W$291,Schedule!$K$87:$K$291,Concrete,Schedule!V$87:V$291,K$48,Schedule!U$87:U$291,J48,Schedule!$G$87:$G$291,Schedule!$F$9,Schedule!$I$87:$I$291,"")+SUMIFS(Schedule!W$87:W$291,Schedule!$K$87:$K$291,Concrete,Schedule!V$87:V$291,K$48,Schedule!U$87:U$291,J48,Schedule!$G$87:$G$291,Schedule!$F$9,Schedule!$I$87:$I$291,"I"))+(SUMIFS(Schedule!W$87:W$291,Schedule!$K$87:$K$291,Concrete,Schedule!V$87:V$291,K$48,Schedule!U$87:U$291,J48,Schedule!$G$87:$G$291,Schedule!$F$10,Schedule!$I$87:$I$291,"")+SUMIFS(Schedule!W$87:W$291,Schedule!$K$87:$K$291,Concrete,Schedule!V$87:V$291,K$48,Schedule!U$87:U$291,J48,Schedule!$G$87:$G$291,Schedule!$F$10,Schedule!$I$87:$I$291,"I"))+(SUMIFS(Schedule!W$87:W$291,Schedule!$K$87:$K$291,Concrete,Schedule!V$87:V$291,K$48,Schedule!U$87:U$291,J48,Schedule!$G$87:$G$291,Schedule!$F$11,Schedule!$I$87:$I$291,"")+SUMIFS(Schedule!W$87:W$291,Schedule!$K$87:$K$291,Concrete,Schedule!V$87:V$291,K$48,Schedule!U$87:U$291,J48,Schedule!$G$87:$G$291,Schedule!$F$11,Schedule!$I$87:$I$291,"I"))+(SUMIFS(Schedule!W$87:W$291,Schedule!$K$87:$K$291,Concrete,Schedule!V$87:V$291,K$48,Schedule!U$87:U$291,J48,Schedule!$G$87:$G$291,Schedule!$F$8,Schedule!$I$87:$I$291,"")+SUMIFS(Schedule!W$87:W$291,Schedule!$K$87:$K$291,Concrete,Schedule!V$87:V$291,K$48,Schedule!U$87:U$291,J48,Schedule!$G$87:$G$291,Schedule!$F$8,Schedule!$I$87:$I$291,"I"))))</f>
        <v>0</v>
      </c>
      <c r="M48" s="299">
        <v>1</v>
      </c>
      <c r="N48" s="274" t="s">
        <v>115</v>
      </c>
      <c r="O48" s="275">
        <f>IF($C$3="",(SUMIFS(Schedule!Z$87:Z$291,Schedule!$K$87:$K$291,Concrete,Schedule!Y$87:Y$291,N$48,Schedule!X$87:X$291,M48,Schedule!$G$87:$G$291,Schedule!$F$9,Schedule!$I$87:$I$291,"")+SUMIFS(Schedule!Z$87:Z$291,Schedule!$K$87:$K$291,Concrete,Schedule!Y$87:Y$291,N$48,Schedule!X$87:X$291,M48,Schedule!$G$87:$G$291,Schedule!$F$9,Schedule!$I$87:$I$291,"I"))+(SUMIFS(Schedule!Z$87:Z$291,Schedule!$K$87:$K$291,Concrete,Schedule!Y$87:Y$291,N$48,Schedule!X$87:X$291,M48,Schedule!$G$87:$G$291,Schedule!$F$10,Schedule!$I$87:$I$291,"")+SUMIFS(Schedule!Z$87:Z$291,Schedule!$K$87:$K$291,Concrete,Schedule!Y$87:Y$291,N$48,Schedule!X$87:X$291,M48,Schedule!$G$87:$G$291,Schedule!$F$10,Schedule!$I$87:$I$291,"I"))+(SUMIFS(Schedule!Z$87:Z$291,Schedule!$K$87:$K$291,Concrete,Schedule!Y$87:Y$291,N$48,Schedule!X$87:X$291,M48,Schedule!$G$87:$G$291,Schedule!$F$11,Schedule!$I$87:$I$291,"")+SUMIFS(Schedule!Z$87:Z$291,Schedule!$K$87:$K$291,Concrete,Schedule!Y$87:Y$291,N$48,Schedule!X$87:X$291,M48,Schedule!$G$87:$G$291,Schedule!$F$11,Schedule!$I$87:$I$291,"I")),IF($C$3='Sum Res'!$S$5,(SUMIFS(Schedule!Z$87:Z$291,Schedule!$K$87:$K$291,Concrete,Schedule!Y$87:Y$291,N$48,Schedule!X$87:X$291,M48,Schedule!$G$87:$G$291,Schedule!$F$9,Schedule!$I$87:$I$291,"")+SUMIFS(Schedule!Z$87:Z$291,Schedule!$K$87:$K$291,Concrete,Schedule!Y$87:Y$291,N$48,Schedule!X$87:X$291,M48,Schedule!$G$87:$G$291,Schedule!$F$9,Schedule!$I$87:$I$291,"I"))+(SUMIFS(Schedule!Z$87:Z$291,Schedule!$K$87:$K$291,Concrete,Schedule!Y$87:Y$291,N$48,Schedule!X$87:X$291,M48,Schedule!$G$87:$G$291,Schedule!$F$10,Schedule!$I$87:$I$291,"")+SUMIFS(Schedule!Z$87:Z$291,Schedule!$K$87:$K$291,Concrete,Schedule!Y$87:Y$291,N$48,Schedule!X$87:X$291,M48,Schedule!$G$87:$G$291,Schedule!$F$10,Schedule!$I$87:$I$291,"I"))+(SUMIFS(Schedule!Z$87:Z$291,Schedule!$K$87:$K$291,Concrete,Schedule!Y$87:Y$291,N$48,Schedule!X$87:X$291,M48,Schedule!$G$87:$G$291,Schedule!$F$11,Schedule!$I$87:$I$291,"")+SUMIFS(Schedule!Z$87:Z$291,Schedule!$K$87:$K$291,Concrete,Schedule!Y$87:Y$291,N$48,Schedule!X$87:X$291,M48,Schedule!$G$87:$G$291,Schedule!$F$11,Schedule!$I$87:$I$291,"I")),(SUMIFS(Schedule!Z$87:Z$291,Schedule!$K$87:$K$291,Concrete,Schedule!Y$87:Y$291,N$48,Schedule!X$87:X$291,M48,Schedule!$G$87:$G$291,Schedule!$F$9,Schedule!$I$87:$I$291,"")+SUMIFS(Schedule!Z$87:Z$291,Schedule!$K$87:$K$291,Concrete,Schedule!Y$87:Y$291,N$48,Schedule!X$87:X$291,M48,Schedule!$G$87:$G$291,Schedule!$F$9,Schedule!$I$87:$I$291,"I"))+(SUMIFS(Schedule!Z$87:Z$291,Schedule!$K$87:$K$291,Concrete,Schedule!Y$87:Y$291,N$48,Schedule!X$87:X$291,M48,Schedule!$G$87:$G$291,Schedule!$F$10,Schedule!$I$87:$I$291,"")+SUMIFS(Schedule!Z$87:Z$291,Schedule!$K$87:$K$291,Concrete,Schedule!Y$87:Y$291,N$48,Schedule!X$87:X$291,M48,Schedule!$G$87:$G$291,Schedule!$F$10,Schedule!$I$87:$I$291,"I"))+(SUMIFS(Schedule!Z$87:Z$291,Schedule!$K$87:$K$291,Concrete,Schedule!Y$87:Y$291,N$48,Schedule!X$87:X$291,M48,Schedule!$G$87:$G$291,Schedule!$F$11,Schedule!$I$87:$I$291,"")+SUMIFS(Schedule!Z$87:Z$291,Schedule!$K$87:$K$291,Concrete,Schedule!Y$87:Y$291,N$48,Schedule!X$87:X$291,M48,Schedule!$G$87:$G$291,Schedule!$F$11,Schedule!$I$87:$I$291,"I"))+(SUMIFS(Schedule!Z$87:Z$291,Schedule!$K$87:$K$291,Concrete,Schedule!Y$87:Y$291,N$48,Schedule!X$87:X$291,M48,Schedule!$G$87:$G$291,Schedule!$F$8,Schedule!$I$87:$I$291,"")+SUMIFS(Schedule!Z$87:Z$291,Schedule!$K$87:$K$291,Concrete,Schedule!Y$87:Y$291,N$48,Schedule!X$87:X$291,M48,Schedule!$G$87:$G$291,Schedule!$F$8,Schedule!$I$87:$I$291,"I"))))</f>
        <v>0</v>
      </c>
      <c r="P48" s="299">
        <v>1</v>
      </c>
      <c r="Q48" s="274" t="s">
        <v>115</v>
      </c>
      <c r="R48" s="275">
        <f>IF($C$3="",(SUMIFS(Schedule!AC$87:AC$291,Schedule!$K$87:$K$291,Concrete,Schedule!AB$87:AB$291,Q$48,Schedule!AA$87:AA$291,P48,Schedule!$G$87:$G$291,Schedule!$F$9,Schedule!$I$87:$I$291,"")+SUMIFS(Schedule!AC$87:AC$291,Schedule!$K$87:$K$291,Concrete,Schedule!AB$87:AB$291,Q$48,Schedule!AA$87:AA$291,P48,Schedule!$G$87:$G$291,Schedule!$F$9,Schedule!$I$87:$I$291,"I"))+(SUMIFS(Schedule!AC$87:AC$291,Schedule!$K$87:$K$291,Concrete,Schedule!AB$87:AB$291,Q$48,Schedule!AA$87:AA$291,P48,Schedule!$G$87:$G$291,Schedule!$F$10,Schedule!$I$87:$I$291,"")+SUMIFS(Schedule!AC$87:AC$291,Schedule!$K$87:$K$291,Concrete,Schedule!AB$87:AB$291,Q$48,Schedule!AA$87:AA$291,P48,Schedule!$G$87:$G$291,Schedule!$F$10,Schedule!$I$87:$I$291,"I"))+(SUMIFS(Schedule!AC$87:AC$291,Schedule!$K$87:$K$291,Concrete,Schedule!AB$87:AB$291,Q$48,Schedule!AA$87:AA$291,P48,Schedule!$G$87:$G$291,Schedule!$F$11,Schedule!$I$87:$I$291,"")+SUMIFS(Schedule!AC$87:AC$291,Schedule!$K$87:$K$291,Concrete,Schedule!AB$87:AB$291,Q$48,Schedule!AA$87:AA$291,P48,Schedule!$G$87:$G$291,Schedule!$F$11,Schedule!$I$87:$I$291,"I")),IF($C$3='Sum Res'!$S$5,(SUMIFS(Schedule!AC$87:AC$291,Schedule!$K$87:$K$291,Concrete,Schedule!AB$87:AB$291,Q$48,Schedule!AA$87:AA$291,P48,Schedule!$G$87:$G$291,Schedule!$F$9,Schedule!$I$87:$I$291,"")+SUMIFS(Schedule!AC$87:AC$291,Schedule!$K$87:$K$291,Concrete,Schedule!AB$87:AB$291,Q$48,Schedule!AA$87:AA$291,P48,Schedule!$G$87:$G$291,Schedule!$F$9,Schedule!$I$87:$I$291,"I"))+(SUMIFS(Schedule!AC$87:AC$291,Schedule!$K$87:$K$291,Concrete,Schedule!AB$87:AB$291,Q$48,Schedule!AA$87:AA$291,P48,Schedule!$G$87:$G$291,Schedule!$F$10,Schedule!$I$87:$I$291,"")+SUMIFS(Schedule!AC$87:AC$291,Schedule!$K$87:$K$291,Concrete,Schedule!AB$87:AB$291,Q$48,Schedule!AA$87:AA$291,P48,Schedule!$G$87:$G$291,Schedule!$F$10,Schedule!$I$87:$I$291,"I"))+(SUMIFS(Schedule!AC$87:AC$291,Schedule!$K$87:$K$291,Concrete,Schedule!AB$87:AB$291,Q$48,Schedule!AA$87:AA$291,P48,Schedule!$G$87:$G$291,Schedule!$F$11,Schedule!$I$87:$I$291,"")+SUMIFS(Schedule!AC$87:AC$291,Schedule!$K$87:$K$291,Concrete,Schedule!AB$87:AB$291,Q$48,Schedule!AA$87:AA$291,P48,Schedule!$G$87:$G$291,Schedule!$F$11,Schedule!$I$87:$I$291,"I")),(SUMIFS(Schedule!AC$87:AC$291,Schedule!$K$87:$K$291,Concrete,Schedule!AB$87:AB$291,Q$48,Schedule!AA$87:AA$291,P48,Schedule!$G$87:$G$291,Schedule!$F$9,Schedule!$I$87:$I$291,"")+SUMIFS(Schedule!AC$87:AC$291,Schedule!$K$87:$K$291,Concrete,Schedule!AB$87:AB$291,Q$48,Schedule!AA$87:AA$291,P48,Schedule!$G$87:$G$291,Schedule!$F$9,Schedule!$I$87:$I$291,"I"))+(SUMIFS(Schedule!AC$87:AC$291,Schedule!$K$87:$K$291,Concrete,Schedule!AB$87:AB$291,Q$48,Schedule!AA$87:AA$291,P48,Schedule!$G$87:$G$291,Schedule!$F$10,Schedule!$I$87:$I$291,"")+SUMIFS(Schedule!AC$87:AC$291,Schedule!$K$87:$K$291,Concrete,Schedule!AB$87:AB$291,Q$48,Schedule!AA$87:AA$291,P48,Schedule!$G$87:$G$291,Schedule!$F$10,Schedule!$I$87:$I$291,"I"))+(SUMIFS(Schedule!AC$87:AC$291,Schedule!$K$87:$K$291,Concrete,Schedule!AB$87:AB$291,Q$48,Schedule!AA$87:AA$291,P48,Schedule!$G$87:$G$291,Schedule!$F$11,Schedule!$I$87:$I$291,"")+SUMIFS(Schedule!AC$87:AC$291,Schedule!$K$87:$K$291,Concrete,Schedule!AB$87:AB$291,Q$48,Schedule!AA$87:AA$291,P48,Schedule!$G$87:$G$291,Schedule!$F$11,Schedule!$I$87:$I$291,"I"))+(SUMIFS(Schedule!AC$87:AC$291,Schedule!$K$87:$K$291,Concrete,Schedule!AB$87:AB$291,Q$48,Schedule!AA$87:AA$291,P48,Schedule!$G$87:$G$291,Schedule!$F$8,Schedule!$I$87:$I$291,"")+SUMIFS(Schedule!AC$87:AC$291,Schedule!$K$87:$K$291,Concrete,Schedule!AB$87:AB$291,Q$48,Schedule!AA$87:AA$291,P48,Schedule!$G$87:$G$291,Schedule!$F$8,Schedule!$I$87:$I$291,"I"))))</f>
        <v>0</v>
      </c>
      <c r="S48" s="299">
        <v>1</v>
      </c>
      <c r="T48" s="274" t="s">
        <v>115</v>
      </c>
      <c r="U48" s="275">
        <f>IF($C$3="",(SUMIFS(Schedule!AF$87:AF$291,Schedule!$K$87:$K$291,Concrete,Schedule!AE$87:AE$291,T$48,Schedule!AD$87:AD$291,S48,Schedule!$G$87:$G$291,Schedule!$F$9,Schedule!$I$87:$I$291,"")+SUMIFS(Schedule!AF$87:AF$291,Schedule!$K$87:$K$291,Concrete,Schedule!AE$87:AE$291,T$48,Schedule!AD$87:AD$291,S48,Schedule!$G$87:$G$291,Schedule!$F$9,Schedule!$I$87:$I$291,"I"))+(SUMIFS(Schedule!AF$87:AF$291,Schedule!$K$87:$K$291,Concrete,Schedule!AE$87:AE$291,T$48,Schedule!AD$87:AD$291,S48,Schedule!$G$87:$G$291,Schedule!$F$10,Schedule!$I$87:$I$291,"")+SUMIFS(Schedule!AF$87:AF$291,Schedule!$K$87:$K$291,Concrete,Schedule!AE$87:AE$291,T$48,Schedule!AD$87:AD$291,S48,Schedule!$G$87:$G$291,Schedule!$F$10,Schedule!$I$87:$I$291,"I"))+(SUMIFS(Schedule!AF$87:AF$291,Schedule!$K$87:$K$291,Concrete,Schedule!AE$87:AE$291,T$48,Schedule!AD$87:AD$291,S48,Schedule!$G$87:$G$291,Schedule!$F$11,Schedule!$I$87:$I$291,"")+SUMIFS(Schedule!AF$87:AF$291,Schedule!$K$87:$K$291,Concrete,Schedule!AE$87:AE$291,T$48,Schedule!AD$87:AD$291,S48,Schedule!$G$87:$G$291,Schedule!$F$11,Schedule!$I$87:$I$291,"I")),IF($C$3='Sum Res'!$S$5,(SUMIFS(Schedule!AF$87:AF$291,Schedule!$K$87:$K$291,Concrete,Schedule!AE$87:AE$291,T$48,Schedule!AD$87:AD$291,S48,Schedule!$G$87:$G$291,Schedule!$F$9,Schedule!$I$87:$I$291,"")+SUMIFS(Schedule!AF$87:AF$291,Schedule!$K$87:$K$291,Concrete,Schedule!AE$87:AE$291,T$48,Schedule!AD$87:AD$291,S48,Schedule!$G$87:$G$291,Schedule!$F$9,Schedule!$I$87:$I$291,"I"))+(SUMIFS(Schedule!AF$87:AF$291,Schedule!$K$87:$K$291,Concrete,Schedule!AE$87:AE$291,T$48,Schedule!AD$87:AD$291,S48,Schedule!$G$87:$G$291,Schedule!$F$10,Schedule!$I$87:$I$291,"")+SUMIFS(Schedule!AF$87:AF$291,Schedule!$K$87:$K$291,Concrete,Schedule!AE$87:AE$291,T$48,Schedule!AD$87:AD$291,S48,Schedule!$G$87:$G$291,Schedule!$F$10,Schedule!$I$87:$I$291,"I"))+(SUMIFS(Schedule!AF$87:AF$291,Schedule!$K$87:$K$291,Concrete,Schedule!AE$87:AE$291,T$48,Schedule!AD$87:AD$291,S48,Schedule!$G$87:$G$291,Schedule!$F$11,Schedule!$I$87:$I$291,"")+SUMIFS(Schedule!AF$87:AF$291,Schedule!$K$87:$K$291,Concrete,Schedule!AE$87:AE$291,T$48,Schedule!AD$87:AD$291,S48,Schedule!$G$87:$G$291,Schedule!$F$11,Schedule!$I$87:$I$291,"I")),(SUMIFS(Schedule!AF$87:AF$291,Schedule!$K$87:$K$291,Concrete,Schedule!AE$87:AE$291,T$48,Schedule!AD$87:AD$291,S48,Schedule!$G$87:$G$291,Schedule!$F$9,Schedule!$I$87:$I$291,"")+SUMIFS(Schedule!AF$87:AF$291,Schedule!$K$87:$K$291,Concrete,Schedule!AE$87:AE$291,T$48,Schedule!AD$87:AD$291,S48,Schedule!$G$87:$G$291,Schedule!$F$9,Schedule!$I$87:$I$291,"I"))+(SUMIFS(Schedule!AF$87:AF$291,Schedule!$K$87:$K$291,Concrete,Schedule!AE$87:AE$291,T$48,Schedule!AD$87:AD$291,S48,Schedule!$G$87:$G$291,Schedule!$F$10,Schedule!$I$87:$I$291,"")+SUMIFS(Schedule!AF$87:AF$291,Schedule!$K$87:$K$291,Concrete,Schedule!AE$87:AE$291,T$48,Schedule!AD$87:AD$291,S48,Schedule!$G$87:$G$291,Schedule!$F$10,Schedule!$I$87:$I$291,"I"))+(SUMIFS(Schedule!AF$87:AF$291,Schedule!$K$87:$K$291,Concrete,Schedule!AE$87:AE$291,T$48,Schedule!AD$87:AD$291,S48,Schedule!$G$87:$G$291,Schedule!$F$11,Schedule!$I$87:$I$291,"")+SUMIFS(Schedule!AF$87:AF$291,Schedule!$K$87:$K$291,Concrete,Schedule!AE$87:AE$291,T$48,Schedule!AD$87:AD$291,S48,Schedule!$G$87:$G$291,Schedule!$F$11,Schedule!$I$87:$I$291,"I"))+(SUMIFS(Schedule!AF$87:AF$291,Schedule!$K$87:$K$291,Concrete,Schedule!AE$87:AE$291,T$48,Schedule!AD$87:AD$291,S48,Schedule!$G$87:$G$291,Schedule!$F$8,Schedule!$I$87:$I$291,"")+SUMIFS(Schedule!AF$87:AF$291,Schedule!$K$87:$K$291,Concrete,Schedule!AE$87:AE$291,T$48,Schedule!AD$87:AD$291,S48,Schedule!$G$87:$G$291,Schedule!$F$8,Schedule!$I$87:$I$291,"I"))))</f>
        <v>0</v>
      </c>
      <c r="V48" s="299">
        <v>1</v>
      </c>
      <c r="W48" s="274" t="s">
        <v>115</v>
      </c>
      <c r="X48" s="275">
        <f>IF($C$3="",(SUMIFS(Schedule!AI$87:AI$291,Schedule!$K$87:$K$291,Concrete,Schedule!AH$87:AH$291,W$48,Schedule!AG$87:AG$291,V48,Schedule!$G$87:$G$291,Schedule!$F$9,Schedule!$I$87:$I$291,"")+SUMIFS(Schedule!AI$87:AI$291,Schedule!$K$87:$K$291,Concrete,Schedule!AH$87:AH$291,W$48,Schedule!AG$87:AG$291,V48,Schedule!$G$87:$G$291,Schedule!$F$9,Schedule!$I$87:$I$291,"I"))+(SUMIFS(Schedule!AI$87:AI$291,Schedule!$K$87:$K$291,Concrete,Schedule!AH$87:AH$291,W$48,Schedule!AG$87:AG$291,V48,Schedule!$G$87:$G$291,Schedule!$F$10,Schedule!$I$87:$I$291,"")+SUMIFS(Schedule!AI$87:AI$291,Schedule!$K$87:$K$291,Concrete,Schedule!AH$87:AH$291,W$48,Schedule!AG$87:AG$291,V48,Schedule!$G$87:$G$291,Schedule!$F$10,Schedule!$I$87:$I$291,"I"))+(SUMIFS(Schedule!AI$87:AI$291,Schedule!$K$87:$K$291,Concrete,Schedule!AH$87:AH$291,W$48,Schedule!AG$87:AG$291,V48,Schedule!$G$87:$G$291,Schedule!$F$11,Schedule!$I$87:$I$291,"")+SUMIFS(Schedule!AI$87:AI$291,Schedule!$K$87:$K$291,Concrete,Schedule!AH$87:AH$291,W$48,Schedule!AG$87:AG$291,V48,Schedule!$G$87:$G$291,Schedule!$F$11,Schedule!$I$87:$I$291,"I")),IF($C$3='Sum Res'!$S$5,(SUMIFS(Schedule!AI$87:AI$291,Schedule!$K$87:$K$291,Concrete,Schedule!AH$87:AH$291,W$48,Schedule!AG$87:AG$291,V48,Schedule!$G$87:$G$291,Schedule!$F$9,Schedule!$I$87:$I$291,"")+SUMIFS(Schedule!AI$87:AI$291,Schedule!$K$87:$K$291,Concrete,Schedule!AH$87:AH$291,W$48,Schedule!AG$87:AG$291,V48,Schedule!$G$87:$G$291,Schedule!$F$9,Schedule!$I$87:$I$291,"I"))+(SUMIFS(Schedule!AI$87:AI$291,Schedule!$K$87:$K$291,Concrete,Schedule!AH$87:AH$291,W$48,Schedule!AG$87:AG$291,V48,Schedule!$G$87:$G$291,Schedule!$F$10,Schedule!$I$87:$I$291,"")+SUMIFS(Schedule!AI$87:AI$291,Schedule!$K$87:$K$291,Concrete,Schedule!AH$87:AH$291,W$48,Schedule!AG$87:AG$291,V48,Schedule!$G$87:$G$291,Schedule!$F$10,Schedule!$I$87:$I$291,"I"))+(SUMIFS(Schedule!AI$87:AI$291,Schedule!$K$87:$K$291,Concrete,Schedule!AH$87:AH$291,W$48,Schedule!AG$87:AG$291,V48,Schedule!$G$87:$G$291,Schedule!$F$11,Schedule!$I$87:$I$291,"")+SUMIFS(Schedule!AI$87:AI$291,Schedule!$K$87:$K$291,Concrete,Schedule!AH$87:AH$291,W$48,Schedule!AG$87:AG$291,V48,Schedule!$G$87:$G$291,Schedule!$F$11,Schedule!$I$87:$I$291,"I")),(SUMIFS(Schedule!AI$87:AI$291,Schedule!$K$87:$K$291,Concrete,Schedule!AH$87:AH$291,W$48,Schedule!AG$87:AG$291,V48,Schedule!$G$87:$G$291,Schedule!$F$9,Schedule!$I$87:$I$291,"")+SUMIFS(Schedule!AI$87:AI$291,Schedule!$K$87:$K$291,Concrete,Schedule!AH$87:AH$291,W$48,Schedule!AG$87:AG$291,V48,Schedule!$G$87:$G$291,Schedule!$F$9,Schedule!$I$87:$I$291,"I"))+(SUMIFS(Schedule!AI$87:AI$291,Schedule!$K$87:$K$291,Concrete,Schedule!AH$87:AH$291,W$48,Schedule!AG$87:AG$291,V48,Schedule!$G$87:$G$291,Schedule!$F$10,Schedule!$I$87:$I$291,"")+SUMIFS(Schedule!AI$87:AI$291,Schedule!$K$87:$K$291,Concrete,Schedule!AH$87:AH$291,W$48,Schedule!AG$87:AG$291,V48,Schedule!$G$87:$G$291,Schedule!$F$10,Schedule!$I$87:$I$291,"I"))+(SUMIFS(Schedule!AI$87:AI$291,Schedule!$K$87:$K$291,Concrete,Schedule!AH$87:AH$291,W$48,Schedule!AG$87:AG$291,V48,Schedule!$G$87:$G$291,Schedule!$F$11,Schedule!$I$87:$I$291,"")+SUMIFS(Schedule!AI$87:AI$291,Schedule!$K$87:$K$291,Concrete,Schedule!AH$87:AH$291,W$48,Schedule!AG$87:AG$291,V48,Schedule!$G$87:$G$291,Schedule!$F$11,Schedule!$I$87:$I$291,"I"))+(SUMIFS(Schedule!AI$87:AI$291,Schedule!$K$87:$K$291,Concrete,Schedule!AH$87:AH$291,W$48,Schedule!AG$87:AG$291,V48,Schedule!$G$87:$G$291,Schedule!$F$8,Schedule!$I$87:$I$291,"")+SUMIFS(Schedule!AI$87:AI$291,Schedule!$K$87:$K$291,Concrete,Schedule!AH$87:AH$291,W$48,Schedule!AG$87:AG$291,V48,Schedule!$G$87:$G$291,Schedule!$F$8,Schedule!$I$87:$I$291,"I"))))</f>
        <v>0</v>
      </c>
      <c r="Y48" s="299">
        <v>1</v>
      </c>
      <c r="Z48" s="274" t="s">
        <v>115</v>
      </c>
      <c r="AA48" s="275">
        <f>IF($C$3="",(SUMIFS(Schedule!AL$87:AL$291,Schedule!$K$87:$K$291,Concrete,Schedule!AK$87:AK$291,Z$48,Schedule!AJ$87:AJ$291,Y48,Schedule!$G$87:$G$291,Schedule!$F$9,Schedule!$I$87:$I$291,"")+SUMIFS(Schedule!AL$87:AL$291,Schedule!$K$87:$K$291,Concrete,Schedule!AK$87:AK$291,Z$48,Schedule!AJ$87:AJ$291,Y48,Schedule!$G$87:$G$291,Schedule!$F$9,Schedule!$I$87:$I$291,"I"))+(SUMIFS(Schedule!AL$87:AL$291,Schedule!$K$87:$K$291,Concrete,Schedule!AK$87:AK$291,Z$48,Schedule!AJ$87:AJ$291,Y48,Schedule!$G$87:$G$291,Schedule!$F$10,Schedule!$I$87:$I$291,"")+SUMIFS(Schedule!AL$87:AL$291,Schedule!$K$87:$K$291,Concrete,Schedule!AK$87:AK$291,Z$48,Schedule!AJ$87:AJ$291,Y48,Schedule!$G$87:$G$291,Schedule!$F$10,Schedule!$I$87:$I$291,"I"))+(SUMIFS(Schedule!AL$87:AL$291,Schedule!$K$87:$K$291,Concrete,Schedule!AK$87:AK$291,Z$48,Schedule!AJ$87:AJ$291,Y48,Schedule!$G$87:$G$291,Schedule!$F$11,Schedule!$I$87:$I$291,"")+SUMIFS(Schedule!AL$87:AL$291,Schedule!$K$87:$K$291,Concrete,Schedule!AK$87:AK$291,Z$48,Schedule!AJ$87:AJ$291,Y48,Schedule!$G$87:$G$291,Schedule!$F$11,Schedule!$I$87:$I$291,"I")),IF($C$3='Sum Res'!$S$5,(SUMIFS(Schedule!AL$87:AL$291,Schedule!$K$87:$K$291,Concrete,Schedule!AK$87:AK$291,Z$48,Schedule!AJ$87:AJ$291,Y48,Schedule!$G$87:$G$291,Schedule!$F$9,Schedule!$I$87:$I$291,"")+SUMIFS(Schedule!AL$87:AL$291,Schedule!$K$87:$K$291,Concrete,Schedule!AK$87:AK$291,Z$48,Schedule!AJ$87:AJ$291,Y48,Schedule!$G$87:$G$291,Schedule!$F$9,Schedule!$I$87:$I$291,"I"))+(SUMIFS(Schedule!AL$87:AL$291,Schedule!$K$87:$K$291,Concrete,Schedule!AK$87:AK$291,Z$48,Schedule!AJ$87:AJ$291,Y48,Schedule!$G$87:$G$291,Schedule!$F$10,Schedule!$I$87:$I$291,"")+SUMIFS(Schedule!AL$87:AL$291,Schedule!$K$87:$K$291,Concrete,Schedule!AK$87:AK$291,Z$48,Schedule!AJ$87:AJ$291,Y48,Schedule!$G$87:$G$291,Schedule!$F$10,Schedule!$I$87:$I$291,"I"))+(SUMIFS(Schedule!AL$87:AL$291,Schedule!$K$87:$K$291,Concrete,Schedule!AK$87:AK$291,Z$48,Schedule!AJ$87:AJ$291,Y48,Schedule!$G$87:$G$291,Schedule!$F$11,Schedule!$I$87:$I$291,"")+SUMIFS(Schedule!AL$87:AL$291,Schedule!$K$87:$K$291,Concrete,Schedule!AK$87:AK$291,Z$48,Schedule!AJ$87:AJ$291,Y48,Schedule!$G$87:$G$291,Schedule!$F$11,Schedule!$I$87:$I$291,"I")),(SUMIFS(Schedule!AL$87:AL$291,Schedule!$K$87:$K$291,Concrete,Schedule!AK$87:AK$291,Z$48,Schedule!AJ$87:AJ$291,Y48,Schedule!$G$87:$G$291,Schedule!$F$9,Schedule!$I$87:$I$291,"")+SUMIFS(Schedule!AL$87:AL$291,Schedule!$K$87:$K$291,Concrete,Schedule!AK$87:AK$291,Z$48,Schedule!AJ$87:AJ$291,Y48,Schedule!$G$87:$G$291,Schedule!$F$9,Schedule!$I$87:$I$291,"I"))+(SUMIFS(Schedule!AL$87:AL$291,Schedule!$K$87:$K$291,Concrete,Schedule!AK$87:AK$291,Z$48,Schedule!AJ$87:AJ$291,Y48,Schedule!$G$87:$G$291,Schedule!$F$10,Schedule!$I$87:$I$291,"")+SUMIFS(Schedule!AL$87:AL$291,Schedule!$K$87:$K$291,Concrete,Schedule!AK$87:AK$291,Z$48,Schedule!AJ$87:AJ$291,Y48,Schedule!$G$87:$G$291,Schedule!$F$10,Schedule!$I$87:$I$291,"I"))+(SUMIFS(Schedule!AL$87:AL$291,Schedule!$K$87:$K$291,Concrete,Schedule!AK$87:AK$291,Z$48,Schedule!AJ$87:AJ$291,Y48,Schedule!$G$87:$G$291,Schedule!$F$11,Schedule!$I$87:$I$291,"")+SUMIFS(Schedule!AL$87:AL$291,Schedule!$K$87:$K$291,Concrete,Schedule!AK$87:AK$291,Z$48,Schedule!AJ$87:AJ$291,Y48,Schedule!$G$87:$G$291,Schedule!$F$11,Schedule!$I$87:$I$291,"I"))+(SUMIFS(Schedule!AL$87:AL$291,Schedule!$K$87:$K$291,Concrete,Schedule!AK$87:AK$291,Z$48,Schedule!AJ$87:AJ$291,Y48,Schedule!$G$87:$G$291,Schedule!$F$8,Schedule!$I$87:$I$291,"")+SUMIFS(Schedule!AL$87:AL$291,Schedule!$K$87:$K$291,Concrete,Schedule!AK$87:AK$291,Z$48,Schedule!AJ$87:AJ$291,Y48,Schedule!$G$87:$G$291,Schedule!$F$8,Schedule!$I$87:$I$291,"I"))))</f>
        <v>0</v>
      </c>
      <c r="AB48" s="299">
        <v>1</v>
      </c>
      <c r="AC48" s="274" t="s">
        <v>115</v>
      </c>
      <c r="AD48" s="275">
        <f>IF($C$3="",(SUMIFS(Schedule!AO$87:AO$291,Schedule!$K$87:$K$291,Concrete,Schedule!AN$87:AN$291,AC$48,Schedule!AM$87:AM$291,AB48,Schedule!$G$87:$G$291,Schedule!$F$9,Schedule!$I$87:$I$291,"")+SUMIFS(Schedule!AO$87:AO$291,Schedule!$K$87:$K$291,Concrete,Schedule!AN$87:AN$291,AC$48,Schedule!AM$87:AM$291,AB48,Schedule!$G$87:$G$291,Schedule!$F$9,Schedule!$I$87:$I$291,"I"))+(SUMIFS(Schedule!AO$87:AO$291,Schedule!$K$87:$K$291,Concrete,Schedule!AN$87:AN$291,AC$48,Schedule!AM$87:AM$291,AB48,Schedule!$G$87:$G$291,Schedule!$F$10,Schedule!$I$87:$I$291,"")+SUMIFS(Schedule!AO$87:AO$291,Schedule!$K$87:$K$291,Concrete,Schedule!AN$87:AN$291,AC$48,Schedule!AM$87:AM$291,AB48,Schedule!$G$87:$G$291,Schedule!$F$10,Schedule!$I$87:$I$291,"I"))+(SUMIFS(Schedule!AO$87:AO$291,Schedule!$K$87:$K$291,Concrete,Schedule!AN$87:AN$291,AC$48,Schedule!AM$87:AM$291,AB48,Schedule!$G$87:$G$291,Schedule!$F$11,Schedule!$I$87:$I$291,"")+SUMIFS(Schedule!AO$87:AO$291,Schedule!$K$87:$K$291,Concrete,Schedule!AN$87:AN$291,AC$48,Schedule!AM$87:AM$291,AB48,Schedule!$G$87:$G$291,Schedule!$F$11,Schedule!$I$87:$I$291,"I")),IF($C$3='Sum Res'!$S$5,(SUMIFS(Schedule!AO$87:AO$291,Schedule!$K$87:$K$291,Concrete,Schedule!AN$87:AN$291,AC$48,Schedule!AM$87:AM$291,AB48,Schedule!$G$87:$G$291,Schedule!$F$9,Schedule!$I$87:$I$291,"")+SUMIFS(Schedule!AO$87:AO$291,Schedule!$K$87:$K$291,Concrete,Schedule!AN$87:AN$291,AC$48,Schedule!AM$87:AM$291,AB48,Schedule!$G$87:$G$291,Schedule!$F$9,Schedule!$I$87:$I$291,"I"))+(SUMIFS(Schedule!AO$87:AO$291,Schedule!$K$87:$K$291,Concrete,Schedule!AN$87:AN$291,AC$48,Schedule!AM$87:AM$291,AB48,Schedule!$G$87:$G$291,Schedule!$F$10,Schedule!$I$87:$I$291,"")+SUMIFS(Schedule!AO$87:AO$291,Schedule!$K$87:$K$291,Concrete,Schedule!AN$87:AN$291,AC$48,Schedule!AM$87:AM$291,AB48,Schedule!$G$87:$G$291,Schedule!$F$10,Schedule!$I$87:$I$291,"I"))+(SUMIFS(Schedule!AO$87:AO$291,Schedule!$K$87:$K$291,Concrete,Schedule!AN$87:AN$291,AC$48,Schedule!AM$87:AM$291,AB48,Schedule!$G$87:$G$291,Schedule!$F$11,Schedule!$I$87:$I$291,"")+SUMIFS(Schedule!AO$87:AO$291,Schedule!$K$87:$K$291,Concrete,Schedule!AN$87:AN$291,AC$48,Schedule!AM$87:AM$291,AB48,Schedule!$G$87:$G$291,Schedule!$F$11,Schedule!$I$87:$I$291,"I")),(SUMIFS(Schedule!AO$87:AO$291,Schedule!$K$87:$K$291,Concrete,Schedule!AN$87:AN$291,AC$48,Schedule!AM$87:AM$291,AB48,Schedule!$G$87:$G$291,Schedule!$F$9,Schedule!$I$87:$I$291,"")+SUMIFS(Schedule!AO$87:AO$291,Schedule!$K$87:$K$291,Concrete,Schedule!AN$87:AN$291,AC$48,Schedule!AM$87:AM$291,AB48,Schedule!$G$87:$G$291,Schedule!$F$9,Schedule!$I$87:$I$291,"I"))+(SUMIFS(Schedule!AO$87:AO$291,Schedule!$K$87:$K$291,Concrete,Schedule!AN$87:AN$291,AC$48,Schedule!AM$87:AM$291,AB48,Schedule!$G$87:$G$291,Schedule!$F$10,Schedule!$I$87:$I$291,"")+SUMIFS(Schedule!AO$87:AO$291,Schedule!$K$87:$K$291,Concrete,Schedule!AN$87:AN$291,AC$48,Schedule!AM$87:AM$291,AB48,Schedule!$G$87:$G$291,Schedule!$F$10,Schedule!$I$87:$I$291,"I"))+(SUMIFS(Schedule!AO$87:AO$291,Schedule!$K$87:$K$291,Concrete,Schedule!AN$87:AN$291,AC$48,Schedule!AM$87:AM$291,AB48,Schedule!$G$87:$G$291,Schedule!$F$11,Schedule!$I$87:$I$291,"")+SUMIFS(Schedule!AO$87:AO$291,Schedule!$K$87:$K$291,Concrete,Schedule!AN$87:AN$291,AC$48,Schedule!AM$87:AM$291,AB48,Schedule!$G$87:$G$291,Schedule!$F$11,Schedule!$I$87:$I$291,"I"))+(SUMIFS(Schedule!AO$87:AO$291,Schedule!$K$87:$K$291,Concrete,Schedule!AN$87:AN$291,AC$48,Schedule!AM$87:AM$291,AB48,Schedule!$G$87:$G$291,Schedule!$F$8,Schedule!$I$87:$I$291,"")+SUMIFS(Schedule!AO$87:AO$291,Schedule!$K$87:$K$291,Concrete,Schedule!AN$87:AN$291,AC$48,Schedule!AM$87:AM$291,AB48,Schedule!$G$87:$G$291,Schedule!$F$8,Schedule!$I$87:$I$291,"I"))))</f>
        <v>0</v>
      </c>
      <c r="AE48" s="276">
        <f t="shared" ref="AE48:AE51" si="11">AD48+AA48+X48+U48+R48+O48+L48+I48+F48</f>
        <v>0</v>
      </c>
      <c r="AF48" s="277">
        <f t="shared" si="9"/>
        <v>0</v>
      </c>
    </row>
    <row r="49" spans="2:36" ht="15" x14ac:dyDescent="0.2">
      <c r="B49" s="580"/>
      <c r="C49" s="583"/>
      <c r="D49" s="300">
        <v>2</v>
      </c>
      <c r="E49" s="301"/>
      <c r="F49" s="281">
        <f>IF($C$3="",(SUMIFS(Schedule!Q$87:Q$291,Schedule!$K$87:$K$291,Concrete,Schedule!P$87:P$291,E$48,Schedule!O$87:O$291,D49,Schedule!$G$87:$G$291,Schedule!$F$9,Schedule!$I$87:$I$291,"")+SUMIFS(Schedule!Q$87:Q$291,Schedule!$K$87:$K$291,Concrete,Schedule!P$87:P$291,E$48,Schedule!O$87:O$291,D49,Schedule!$G$87:$G$291,Schedule!$F$9,Schedule!$I$87:$I$291,"I"))+(SUMIFS(Schedule!Q$87:Q$291,Schedule!$K$87:$K$291,Concrete,Schedule!P$87:P$291,E$48,Schedule!O$87:O$291,D49,Schedule!$G$87:$G$291,Schedule!$F$10,Schedule!$I$87:$I$291,"")+SUMIFS(Schedule!Q$87:Q$291,Schedule!$K$87:$K$291,Concrete,Schedule!P$87:P$291,E$48,Schedule!O$87:O$291,D49,Schedule!$G$87:$G$291,Schedule!$F$10,Schedule!$I$87:$I$291,"I"))+(SUMIFS(Schedule!Q$87:Q$291,Schedule!$K$87:$K$291,Concrete,Schedule!P$87:P$291,E$48,Schedule!O$87:O$291,D49,Schedule!$G$87:$G$291,Schedule!$F$11,Schedule!$I$87:$I$291,"")+SUMIFS(Schedule!Q$87:Q$291,Schedule!$K$87:$K$291,Concrete,Schedule!P$87:P$291,E$48,Schedule!O$87:O$291,D49,Schedule!$G$87:$G$291,Schedule!$F$11,Schedule!$I$87:$I$291,"I")),IF($C$3='Sum Res'!$S$5,(SUMIFS(Schedule!Q$87:Q$291,Schedule!$K$87:$K$291,Concrete,Schedule!P$87:P$291,E$48,Schedule!O$87:O$291,D49,Schedule!$G$87:$G$291,Schedule!$F$9,Schedule!$I$87:$I$291,"")+SUMIFS(Schedule!Q$87:Q$291,Schedule!$K$87:$K$291,Concrete,Schedule!P$87:P$291,E$48,Schedule!O$87:O$291,D49,Schedule!$G$87:$G$291,Schedule!$F$9,Schedule!$I$87:$I$291,"I"))+(SUMIFS(Schedule!Q$87:Q$291,Schedule!$K$87:$K$291,Concrete,Schedule!P$87:P$291,E$48,Schedule!O$87:O$291,D49,Schedule!$G$87:$G$291,Schedule!$F$10,Schedule!$I$87:$I$291,"")+SUMIFS(Schedule!Q$87:Q$291,Schedule!$K$87:$K$291,Concrete,Schedule!P$87:P$291,E$48,Schedule!O$87:O$291,D49,Schedule!$G$87:$G$291,Schedule!$F$10,Schedule!$I$87:$I$291,"I"))+(SUMIFS(Schedule!Q$87:Q$291,Schedule!$K$87:$K$291,Concrete,Schedule!P$87:P$291,E$48,Schedule!O$87:O$291,D49,Schedule!$G$87:$G$291,Schedule!$F$11,Schedule!$I$87:$I$291,"")+SUMIFS(Schedule!Q$87:Q$291,Schedule!$K$87:$K$291,Concrete,Schedule!P$87:P$291,E$48,Schedule!O$87:O$291,D49,Schedule!$G$87:$G$291,Schedule!$F$11,Schedule!$I$87:$I$291,"I")),(SUMIFS(Schedule!Q$87:Q$291,Schedule!$K$87:$K$291,Concrete,Schedule!P$87:P$291,E$48,Schedule!O$87:O$291,D49,Schedule!$G$87:$G$291,Schedule!$F$9,Schedule!$I$87:$I$291,"")+SUMIFS(Schedule!Q$87:Q$291,Schedule!$K$87:$K$291,Concrete,Schedule!P$87:P$291,E$48,Schedule!O$87:O$291,D49,Schedule!$G$87:$G$291,Schedule!$F$9,Schedule!$I$87:$I$291,"I"))+(SUMIFS(Schedule!Q$87:Q$291,Schedule!$K$87:$K$291,Concrete,Schedule!P$87:P$291,E$48,Schedule!O$87:O$291,D49,Schedule!$G$87:$G$291,Schedule!$F$10,Schedule!$I$87:$I$291,"")+SUMIFS(Schedule!Q$87:Q$291,Schedule!$K$87:$K$291,Concrete,Schedule!P$87:P$291,E$48,Schedule!O$87:O$291,D49,Schedule!$G$87:$G$291,Schedule!$F$10,Schedule!$I$87:$I$291,"I"))+(SUMIFS(Schedule!Q$87:Q$291,Schedule!$K$87:$K$291,Concrete,Schedule!P$87:P$291,E$48,Schedule!O$87:O$291,D49,Schedule!$G$87:$G$291,Schedule!$F$11,Schedule!$I$87:$I$291,"")+SUMIFS(Schedule!Q$87:Q$291,Schedule!$K$87:$K$291,Concrete,Schedule!P$87:P$291,E$48,Schedule!O$87:O$291,D49,Schedule!$G$87:$G$291,Schedule!$F$11,Schedule!$I$87:$I$291,"I"))+(SUMIFS(Schedule!Q$87:Q$291,Schedule!$K$87:$K$291,Concrete,Schedule!P$87:P$291,E$48,Schedule!O$87:O$291,D49,Schedule!$G$87:$G$291,Schedule!$F$8,Schedule!$I$87:$I$291,"")+SUMIFS(Schedule!Q$87:Q$291,Schedule!$K$87:$K$291,Concrete,Schedule!P$87:P$291,E$48,Schedule!O$87:O$291,D49,Schedule!$G$87:$G$291,Schedule!$F$8,Schedule!$I$87:$I$291,"I"))))</f>
        <v>0</v>
      </c>
      <c r="G49" s="300">
        <v>2</v>
      </c>
      <c r="H49" s="301"/>
      <c r="I49" s="281">
        <f>IF($C$3="",(SUMIFS(Schedule!T$87:T$291,Schedule!$K$87:$K$291,Concrete,Schedule!S$87:S$291,H$48,Schedule!R$87:R$291,G49,Schedule!$G$87:$G$291,Schedule!$F$9,Schedule!$I$87:$I$291,"")+SUMIFS(Schedule!T$87:T$291,Schedule!$K$87:$K$291,Concrete,Schedule!S$87:S$291,H$48,Schedule!R$87:R$291,G49,Schedule!$G$87:$G$291,Schedule!$F$9,Schedule!$I$87:$I$291,"I"))+(SUMIFS(Schedule!T$87:T$291,Schedule!$K$87:$K$291,Concrete,Schedule!S$87:S$291,H$48,Schedule!R$87:R$291,G49,Schedule!$G$87:$G$291,Schedule!$F$10,Schedule!$I$87:$I$291,"")+SUMIFS(Schedule!T$87:T$291,Schedule!$K$87:$K$291,Concrete,Schedule!S$87:S$291,H$48,Schedule!R$87:R$291,G49,Schedule!$G$87:$G$291,Schedule!$F$10,Schedule!$I$87:$I$291,"I"))+(SUMIFS(Schedule!T$87:T$291,Schedule!$K$87:$K$291,Concrete,Schedule!S$87:S$291,H$48,Schedule!R$87:R$291,G49,Schedule!$G$87:$G$291,Schedule!$F$11,Schedule!$I$87:$I$291,"")+SUMIFS(Schedule!T$87:T$291,Schedule!$K$87:$K$291,Concrete,Schedule!S$87:S$291,H$48,Schedule!R$87:R$291,G49,Schedule!$G$87:$G$291,Schedule!$F$11,Schedule!$I$87:$I$291,"I")),IF($C$3='Sum Res'!$S$5,(SUMIFS(Schedule!T$87:T$291,Schedule!$K$87:$K$291,Concrete,Schedule!S$87:S$291,H$48,Schedule!R$87:R$291,G49,Schedule!$G$87:$G$291,Schedule!$F$9,Schedule!$I$87:$I$291,"")+SUMIFS(Schedule!T$87:T$291,Schedule!$K$87:$K$291,Concrete,Schedule!S$87:S$291,H$48,Schedule!R$87:R$291,G49,Schedule!$G$87:$G$291,Schedule!$F$9,Schedule!$I$87:$I$291,"I"))+(SUMIFS(Schedule!T$87:T$291,Schedule!$K$87:$K$291,Concrete,Schedule!S$87:S$291,H$48,Schedule!R$87:R$291,G49,Schedule!$G$87:$G$291,Schedule!$F$10,Schedule!$I$87:$I$291,"")+SUMIFS(Schedule!T$87:T$291,Schedule!$K$87:$K$291,Concrete,Schedule!S$87:S$291,H$48,Schedule!R$87:R$291,G49,Schedule!$G$87:$G$291,Schedule!$F$10,Schedule!$I$87:$I$291,"I"))+(SUMIFS(Schedule!T$87:T$291,Schedule!$K$87:$K$291,Concrete,Schedule!S$87:S$291,H$48,Schedule!R$87:R$291,G49,Schedule!$G$87:$G$291,Schedule!$F$11,Schedule!$I$87:$I$291,"")+SUMIFS(Schedule!T$87:T$291,Schedule!$K$87:$K$291,Concrete,Schedule!S$87:S$291,H$48,Schedule!R$87:R$291,G49,Schedule!$G$87:$G$291,Schedule!$F$11,Schedule!$I$87:$I$291,"I")),(SUMIFS(Schedule!T$87:T$291,Schedule!$K$87:$K$291,Concrete,Schedule!S$87:S$291,H$48,Schedule!R$87:R$291,G49,Schedule!$G$87:$G$291,Schedule!$F$9,Schedule!$I$87:$I$291,"")+SUMIFS(Schedule!T$87:T$291,Schedule!$K$87:$K$291,Concrete,Schedule!S$87:S$291,H$48,Schedule!R$87:R$291,G49,Schedule!$G$87:$G$291,Schedule!$F$9,Schedule!$I$87:$I$291,"I"))+(SUMIFS(Schedule!T$87:T$291,Schedule!$K$87:$K$291,Concrete,Schedule!S$87:S$291,H$48,Schedule!R$87:R$291,G49,Schedule!$G$87:$G$291,Schedule!$F$10,Schedule!$I$87:$I$291,"")+SUMIFS(Schedule!T$87:T$291,Schedule!$K$87:$K$291,Concrete,Schedule!S$87:S$291,H$48,Schedule!R$87:R$291,G49,Schedule!$G$87:$G$291,Schedule!$F$10,Schedule!$I$87:$I$291,"I"))+(SUMIFS(Schedule!T$87:T$291,Schedule!$K$87:$K$291,Concrete,Schedule!S$87:S$291,H$48,Schedule!R$87:R$291,G49,Schedule!$G$87:$G$291,Schedule!$F$11,Schedule!$I$87:$I$291,"")+SUMIFS(Schedule!T$87:T$291,Schedule!$K$87:$K$291,Concrete,Schedule!S$87:S$291,H$48,Schedule!R$87:R$291,G49,Schedule!$G$87:$G$291,Schedule!$F$11,Schedule!$I$87:$I$291,"I"))+(SUMIFS(Schedule!T$87:T$291,Schedule!$K$87:$K$291,Concrete,Schedule!S$87:S$291,H$48,Schedule!R$87:R$291,G49,Schedule!$G$87:$G$291,Schedule!$F$8,Schedule!$I$87:$I$291,"")+SUMIFS(Schedule!T$87:T$291,Schedule!$K$87:$K$291,Concrete,Schedule!S$87:S$291,H$48,Schedule!R$87:R$291,G49,Schedule!$G$87:$G$291,Schedule!$F$8,Schedule!$I$87:$I$291,"I"))))</f>
        <v>0</v>
      </c>
      <c r="J49" s="300">
        <v>2</v>
      </c>
      <c r="K49" s="301"/>
      <c r="L49" s="281">
        <f>IF($C$3="",(SUMIFS(Schedule!W$87:W$291,Schedule!$K$87:$K$291,Concrete,Schedule!V$87:V$291,K$48,Schedule!U$87:U$291,J49,Schedule!$G$87:$G$291,Schedule!$F$9,Schedule!$I$87:$I$291,"")+SUMIFS(Schedule!W$87:W$291,Schedule!$K$87:$K$291,Concrete,Schedule!V$87:V$291,K$48,Schedule!U$87:U$291,J49,Schedule!$G$87:$G$291,Schedule!$F$9,Schedule!$I$87:$I$291,"I"))+(SUMIFS(Schedule!W$87:W$291,Schedule!$K$87:$K$291,Concrete,Schedule!V$87:V$291,K$48,Schedule!U$87:U$291,J49,Schedule!$G$87:$G$291,Schedule!$F$10,Schedule!$I$87:$I$291,"")+SUMIFS(Schedule!W$87:W$291,Schedule!$K$87:$K$291,Concrete,Schedule!V$87:V$291,K$48,Schedule!U$87:U$291,J49,Schedule!$G$87:$G$291,Schedule!$F$10,Schedule!$I$87:$I$291,"I"))+(SUMIFS(Schedule!W$87:W$291,Schedule!$K$87:$K$291,Concrete,Schedule!V$87:V$291,K$48,Schedule!U$87:U$291,J49,Schedule!$G$87:$G$291,Schedule!$F$11,Schedule!$I$87:$I$291,"")+SUMIFS(Schedule!W$87:W$291,Schedule!$K$87:$K$291,Concrete,Schedule!V$87:V$291,K$48,Schedule!U$87:U$291,J49,Schedule!$G$87:$G$291,Schedule!$F$11,Schedule!$I$87:$I$291,"I")),IF($C$3='Sum Res'!$S$5,(SUMIFS(Schedule!W$87:W$291,Schedule!$K$87:$K$291,Concrete,Schedule!V$87:V$291,K$48,Schedule!U$87:U$291,J49,Schedule!$G$87:$G$291,Schedule!$F$9,Schedule!$I$87:$I$291,"")+SUMIFS(Schedule!W$87:W$291,Schedule!$K$87:$K$291,Concrete,Schedule!V$87:V$291,K$48,Schedule!U$87:U$291,J49,Schedule!$G$87:$G$291,Schedule!$F$9,Schedule!$I$87:$I$291,"I"))+(SUMIFS(Schedule!W$87:W$291,Schedule!$K$87:$K$291,Concrete,Schedule!V$87:V$291,K$48,Schedule!U$87:U$291,J49,Schedule!$G$87:$G$291,Schedule!$F$10,Schedule!$I$87:$I$291,"")+SUMIFS(Schedule!W$87:W$291,Schedule!$K$87:$K$291,Concrete,Schedule!V$87:V$291,K$48,Schedule!U$87:U$291,J49,Schedule!$G$87:$G$291,Schedule!$F$10,Schedule!$I$87:$I$291,"I"))+(SUMIFS(Schedule!W$87:W$291,Schedule!$K$87:$K$291,Concrete,Schedule!V$87:V$291,K$48,Schedule!U$87:U$291,J49,Schedule!$G$87:$G$291,Schedule!$F$11,Schedule!$I$87:$I$291,"")+SUMIFS(Schedule!W$87:W$291,Schedule!$K$87:$K$291,Concrete,Schedule!V$87:V$291,K$48,Schedule!U$87:U$291,J49,Schedule!$G$87:$G$291,Schedule!$F$11,Schedule!$I$87:$I$291,"I")),(SUMIFS(Schedule!W$87:W$291,Schedule!$K$87:$K$291,Concrete,Schedule!V$87:V$291,K$48,Schedule!U$87:U$291,J49,Schedule!$G$87:$G$291,Schedule!$F$9,Schedule!$I$87:$I$291,"")+SUMIFS(Schedule!W$87:W$291,Schedule!$K$87:$K$291,Concrete,Schedule!V$87:V$291,K$48,Schedule!U$87:U$291,J49,Schedule!$G$87:$G$291,Schedule!$F$9,Schedule!$I$87:$I$291,"I"))+(SUMIFS(Schedule!W$87:W$291,Schedule!$K$87:$K$291,Concrete,Schedule!V$87:V$291,K$48,Schedule!U$87:U$291,J49,Schedule!$G$87:$G$291,Schedule!$F$10,Schedule!$I$87:$I$291,"")+SUMIFS(Schedule!W$87:W$291,Schedule!$K$87:$K$291,Concrete,Schedule!V$87:V$291,K$48,Schedule!U$87:U$291,J49,Schedule!$G$87:$G$291,Schedule!$F$10,Schedule!$I$87:$I$291,"I"))+(SUMIFS(Schedule!W$87:W$291,Schedule!$K$87:$K$291,Concrete,Schedule!V$87:V$291,K$48,Schedule!U$87:U$291,J49,Schedule!$G$87:$G$291,Schedule!$F$11,Schedule!$I$87:$I$291,"")+SUMIFS(Schedule!W$87:W$291,Schedule!$K$87:$K$291,Concrete,Schedule!V$87:V$291,K$48,Schedule!U$87:U$291,J49,Schedule!$G$87:$G$291,Schedule!$F$11,Schedule!$I$87:$I$291,"I"))+(SUMIFS(Schedule!W$87:W$291,Schedule!$K$87:$K$291,Concrete,Schedule!V$87:V$291,K$48,Schedule!U$87:U$291,J49,Schedule!$G$87:$G$291,Schedule!$F$8,Schedule!$I$87:$I$291,"")+SUMIFS(Schedule!W$87:W$291,Schedule!$K$87:$K$291,Concrete,Schedule!V$87:V$291,K$48,Schedule!U$87:U$291,J49,Schedule!$G$87:$G$291,Schedule!$F$8,Schedule!$I$87:$I$291,"I"))))</f>
        <v>0</v>
      </c>
      <c r="M49" s="300">
        <v>2</v>
      </c>
      <c r="N49" s="301"/>
      <c r="O49" s="281">
        <f>IF($C$3="",(SUMIFS(Schedule!Z$87:Z$291,Schedule!$K$87:$K$291,Concrete,Schedule!Y$87:Y$291,N$48,Schedule!X$87:X$291,M49,Schedule!$G$87:$G$291,Schedule!$F$9,Schedule!$I$87:$I$291,"")+SUMIFS(Schedule!Z$87:Z$291,Schedule!$K$87:$K$291,Concrete,Schedule!Y$87:Y$291,N$48,Schedule!X$87:X$291,M49,Schedule!$G$87:$G$291,Schedule!$F$9,Schedule!$I$87:$I$291,"I"))+(SUMIFS(Schedule!Z$87:Z$291,Schedule!$K$87:$K$291,Concrete,Schedule!Y$87:Y$291,N$48,Schedule!X$87:X$291,M49,Schedule!$G$87:$G$291,Schedule!$F$10,Schedule!$I$87:$I$291,"")+SUMIFS(Schedule!Z$87:Z$291,Schedule!$K$87:$K$291,Concrete,Schedule!Y$87:Y$291,N$48,Schedule!X$87:X$291,M49,Schedule!$G$87:$G$291,Schedule!$F$10,Schedule!$I$87:$I$291,"I"))+(SUMIFS(Schedule!Z$87:Z$291,Schedule!$K$87:$K$291,Concrete,Schedule!Y$87:Y$291,N$48,Schedule!X$87:X$291,M49,Schedule!$G$87:$G$291,Schedule!$F$11,Schedule!$I$87:$I$291,"")+SUMIFS(Schedule!Z$87:Z$291,Schedule!$K$87:$K$291,Concrete,Schedule!Y$87:Y$291,N$48,Schedule!X$87:X$291,M49,Schedule!$G$87:$G$291,Schedule!$F$11,Schedule!$I$87:$I$291,"I")),IF($C$3='Sum Res'!$S$5,(SUMIFS(Schedule!Z$87:Z$291,Schedule!$K$87:$K$291,Concrete,Schedule!Y$87:Y$291,N$48,Schedule!X$87:X$291,M49,Schedule!$G$87:$G$291,Schedule!$F$9,Schedule!$I$87:$I$291,"")+SUMIFS(Schedule!Z$87:Z$291,Schedule!$K$87:$K$291,Concrete,Schedule!Y$87:Y$291,N$48,Schedule!X$87:X$291,M49,Schedule!$G$87:$G$291,Schedule!$F$9,Schedule!$I$87:$I$291,"I"))+(SUMIFS(Schedule!Z$87:Z$291,Schedule!$K$87:$K$291,Concrete,Schedule!Y$87:Y$291,N$48,Schedule!X$87:X$291,M49,Schedule!$G$87:$G$291,Schedule!$F$10,Schedule!$I$87:$I$291,"")+SUMIFS(Schedule!Z$87:Z$291,Schedule!$K$87:$K$291,Concrete,Schedule!Y$87:Y$291,N$48,Schedule!X$87:X$291,M49,Schedule!$G$87:$G$291,Schedule!$F$10,Schedule!$I$87:$I$291,"I"))+(SUMIFS(Schedule!Z$87:Z$291,Schedule!$K$87:$K$291,Concrete,Schedule!Y$87:Y$291,N$48,Schedule!X$87:X$291,M49,Schedule!$G$87:$G$291,Schedule!$F$11,Schedule!$I$87:$I$291,"")+SUMIFS(Schedule!Z$87:Z$291,Schedule!$K$87:$K$291,Concrete,Schedule!Y$87:Y$291,N$48,Schedule!X$87:X$291,M49,Schedule!$G$87:$G$291,Schedule!$F$11,Schedule!$I$87:$I$291,"I")),(SUMIFS(Schedule!Z$87:Z$291,Schedule!$K$87:$K$291,Concrete,Schedule!Y$87:Y$291,N$48,Schedule!X$87:X$291,M49,Schedule!$G$87:$G$291,Schedule!$F$9,Schedule!$I$87:$I$291,"")+SUMIFS(Schedule!Z$87:Z$291,Schedule!$K$87:$K$291,Concrete,Schedule!Y$87:Y$291,N$48,Schedule!X$87:X$291,M49,Schedule!$G$87:$G$291,Schedule!$F$9,Schedule!$I$87:$I$291,"I"))+(SUMIFS(Schedule!Z$87:Z$291,Schedule!$K$87:$K$291,Concrete,Schedule!Y$87:Y$291,N$48,Schedule!X$87:X$291,M49,Schedule!$G$87:$G$291,Schedule!$F$10,Schedule!$I$87:$I$291,"")+SUMIFS(Schedule!Z$87:Z$291,Schedule!$K$87:$K$291,Concrete,Schedule!Y$87:Y$291,N$48,Schedule!X$87:X$291,M49,Schedule!$G$87:$G$291,Schedule!$F$10,Schedule!$I$87:$I$291,"I"))+(SUMIFS(Schedule!Z$87:Z$291,Schedule!$K$87:$K$291,Concrete,Schedule!Y$87:Y$291,N$48,Schedule!X$87:X$291,M49,Schedule!$G$87:$G$291,Schedule!$F$11,Schedule!$I$87:$I$291,"")+SUMIFS(Schedule!Z$87:Z$291,Schedule!$K$87:$K$291,Concrete,Schedule!Y$87:Y$291,N$48,Schedule!X$87:X$291,M49,Schedule!$G$87:$G$291,Schedule!$F$11,Schedule!$I$87:$I$291,"I"))+(SUMIFS(Schedule!Z$87:Z$291,Schedule!$K$87:$K$291,Concrete,Schedule!Y$87:Y$291,N$48,Schedule!X$87:X$291,M49,Schedule!$G$87:$G$291,Schedule!$F$8,Schedule!$I$87:$I$291,"")+SUMIFS(Schedule!Z$87:Z$291,Schedule!$K$87:$K$291,Concrete,Schedule!Y$87:Y$291,N$48,Schedule!X$87:X$291,M49,Schedule!$G$87:$G$291,Schedule!$F$8,Schedule!$I$87:$I$291,"I"))))</f>
        <v>0</v>
      </c>
      <c r="P49" s="300">
        <v>2</v>
      </c>
      <c r="Q49" s="301"/>
      <c r="R49" s="281">
        <f>IF($C$3="",(SUMIFS(Schedule!AC$87:AC$291,Schedule!$K$87:$K$291,Concrete,Schedule!AB$87:AB$291,Q$48,Schedule!AA$87:AA$291,P49,Schedule!$G$87:$G$291,Schedule!$F$9,Schedule!$I$87:$I$291,"")+SUMIFS(Schedule!AC$87:AC$291,Schedule!$K$87:$K$291,Concrete,Schedule!AB$87:AB$291,Q$48,Schedule!AA$87:AA$291,P49,Schedule!$G$87:$G$291,Schedule!$F$9,Schedule!$I$87:$I$291,"I"))+(SUMIFS(Schedule!AC$87:AC$291,Schedule!$K$87:$K$291,Concrete,Schedule!AB$87:AB$291,Q$48,Schedule!AA$87:AA$291,P49,Schedule!$G$87:$G$291,Schedule!$F$10,Schedule!$I$87:$I$291,"")+SUMIFS(Schedule!AC$87:AC$291,Schedule!$K$87:$K$291,Concrete,Schedule!AB$87:AB$291,Q$48,Schedule!AA$87:AA$291,P49,Schedule!$G$87:$G$291,Schedule!$F$10,Schedule!$I$87:$I$291,"I"))+(SUMIFS(Schedule!AC$87:AC$291,Schedule!$K$87:$K$291,Concrete,Schedule!AB$87:AB$291,Q$48,Schedule!AA$87:AA$291,P49,Schedule!$G$87:$G$291,Schedule!$F$11,Schedule!$I$87:$I$291,"")+SUMIFS(Schedule!AC$87:AC$291,Schedule!$K$87:$K$291,Concrete,Schedule!AB$87:AB$291,Q$48,Schedule!AA$87:AA$291,P49,Schedule!$G$87:$G$291,Schedule!$F$11,Schedule!$I$87:$I$291,"I")),IF($C$3='Sum Res'!$S$5,(SUMIFS(Schedule!AC$87:AC$291,Schedule!$K$87:$K$291,Concrete,Schedule!AB$87:AB$291,Q$48,Schedule!AA$87:AA$291,P49,Schedule!$G$87:$G$291,Schedule!$F$9,Schedule!$I$87:$I$291,"")+SUMIFS(Schedule!AC$87:AC$291,Schedule!$K$87:$K$291,Concrete,Schedule!AB$87:AB$291,Q$48,Schedule!AA$87:AA$291,P49,Schedule!$G$87:$G$291,Schedule!$F$9,Schedule!$I$87:$I$291,"I"))+(SUMIFS(Schedule!AC$87:AC$291,Schedule!$K$87:$K$291,Concrete,Schedule!AB$87:AB$291,Q$48,Schedule!AA$87:AA$291,P49,Schedule!$G$87:$G$291,Schedule!$F$10,Schedule!$I$87:$I$291,"")+SUMIFS(Schedule!AC$87:AC$291,Schedule!$K$87:$K$291,Concrete,Schedule!AB$87:AB$291,Q$48,Schedule!AA$87:AA$291,P49,Schedule!$G$87:$G$291,Schedule!$F$10,Schedule!$I$87:$I$291,"I"))+(SUMIFS(Schedule!AC$87:AC$291,Schedule!$K$87:$K$291,Concrete,Schedule!AB$87:AB$291,Q$48,Schedule!AA$87:AA$291,P49,Schedule!$G$87:$G$291,Schedule!$F$11,Schedule!$I$87:$I$291,"")+SUMIFS(Schedule!AC$87:AC$291,Schedule!$K$87:$K$291,Concrete,Schedule!AB$87:AB$291,Q$48,Schedule!AA$87:AA$291,P49,Schedule!$G$87:$G$291,Schedule!$F$11,Schedule!$I$87:$I$291,"I")),(SUMIFS(Schedule!AC$87:AC$291,Schedule!$K$87:$K$291,Concrete,Schedule!AB$87:AB$291,Q$48,Schedule!AA$87:AA$291,P49,Schedule!$G$87:$G$291,Schedule!$F$9,Schedule!$I$87:$I$291,"")+SUMIFS(Schedule!AC$87:AC$291,Schedule!$K$87:$K$291,Concrete,Schedule!AB$87:AB$291,Q$48,Schedule!AA$87:AA$291,P49,Schedule!$G$87:$G$291,Schedule!$F$9,Schedule!$I$87:$I$291,"I"))+(SUMIFS(Schedule!AC$87:AC$291,Schedule!$K$87:$K$291,Concrete,Schedule!AB$87:AB$291,Q$48,Schedule!AA$87:AA$291,P49,Schedule!$G$87:$G$291,Schedule!$F$10,Schedule!$I$87:$I$291,"")+SUMIFS(Schedule!AC$87:AC$291,Schedule!$K$87:$K$291,Concrete,Schedule!AB$87:AB$291,Q$48,Schedule!AA$87:AA$291,P49,Schedule!$G$87:$G$291,Schedule!$F$10,Schedule!$I$87:$I$291,"I"))+(SUMIFS(Schedule!AC$87:AC$291,Schedule!$K$87:$K$291,Concrete,Schedule!AB$87:AB$291,Q$48,Schedule!AA$87:AA$291,P49,Schedule!$G$87:$G$291,Schedule!$F$11,Schedule!$I$87:$I$291,"")+SUMIFS(Schedule!AC$87:AC$291,Schedule!$K$87:$K$291,Concrete,Schedule!AB$87:AB$291,Q$48,Schedule!AA$87:AA$291,P49,Schedule!$G$87:$G$291,Schedule!$F$11,Schedule!$I$87:$I$291,"I"))+(SUMIFS(Schedule!AC$87:AC$291,Schedule!$K$87:$K$291,Concrete,Schedule!AB$87:AB$291,Q$48,Schedule!AA$87:AA$291,P49,Schedule!$G$87:$G$291,Schedule!$F$8,Schedule!$I$87:$I$291,"")+SUMIFS(Schedule!AC$87:AC$291,Schedule!$K$87:$K$291,Concrete,Schedule!AB$87:AB$291,Q$48,Schedule!AA$87:AA$291,P49,Schedule!$G$87:$G$291,Schedule!$F$8,Schedule!$I$87:$I$291,"I"))))</f>
        <v>0</v>
      </c>
      <c r="S49" s="300">
        <v>2</v>
      </c>
      <c r="T49" s="301"/>
      <c r="U49" s="281">
        <f>IF($C$3="",(SUMIFS(Schedule!AF$87:AF$291,Schedule!$K$87:$K$291,Concrete,Schedule!AE$87:AE$291,T$48,Schedule!AD$87:AD$291,S49,Schedule!$G$87:$G$291,Schedule!$F$9,Schedule!$I$87:$I$291,"")+SUMIFS(Schedule!AF$87:AF$291,Schedule!$K$87:$K$291,Concrete,Schedule!AE$87:AE$291,T$48,Schedule!AD$87:AD$291,S49,Schedule!$G$87:$G$291,Schedule!$F$9,Schedule!$I$87:$I$291,"I"))+(SUMIFS(Schedule!AF$87:AF$291,Schedule!$K$87:$K$291,Concrete,Schedule!AE$87:AE$291,T$48,Schedule!AD$87:AD$291,S49,Schedule!$G$87:$G$291,Schedule!$F$10,Schedule!$I$87:$I$291,"")+SUMIFS(Schedule!AF$87:AF$291,Schedule!$K$87:$K$291,Concrete,Schedule!AE$87:AE$291,T$48,Schedule!AD$87:AD$291,S49,Schedule!$G$87:$G$291,Schedule!$F$10,Schedule!$I$87:$I$291,"I"))+(SUMIFS(Schedule!AF$87:AF$291,Schedule!$K$87:$K$291,Concrete,Schedule!AE$87:AE$291,T$48,Schedule!AD$87:AD$291,S49,Schedule!$G$87:$G$291,Schedule!$F$11,Schedule!$I$87:$I$291,"")+SUMIFS(Schedule!AF$87:AF$291,Schedule!$K$87:$K$291,Concrete,Schedule!AE$87:AE$291,T$48,Schedule!AD$87:AD$291,S49,Schedule!$G$87:$G$291,Schedule!$F$11,Schedule!$I$87:$I$291,"I")),IF($C$3='Sum Res'!$S$5,(SUMIFS(Schedule!AF$87:AF$291,Schedule!$K$87:$K$291,Concrete,Schedule!AE$87:AE$291,T$48,Schedule!AD$87:AD$291,S49,Schedule!$G$87:$G$291,Schedule!$F$9,Schedule!$I$87:$I$291,"")+SUMIFS(Schedule!AF$87:AF$291,Schedule!$K$87:$K$291,Concrete,Schedule!AE$87:AE$291,T$48,Schedule!AD$87:AD$291,S49,Schedule!$G$87:$G$291,Schedule!$F$9,Schedule!$I$87:$I$291,"I"))+(SUMIFS(Schedule!AF$87:AF$291,Schedule!$K$87:$K$291,Concrete,Schedule!AE$87:AE$291,T$48,Schedule!AD$87:AD$291,S49,Schedule!$G$87:$G$291,Schedule!$F$10,Schedule!$I$87:$I$291,"")+SUMIFS(Schedule!AF$87:AF$291,Schedule!$K$87:$K$291,Concrete,Schedule!AE$87:AE$291,T$48,Schedule!AD$87:AD$291,S49,Schedule!$G$87:$G$291,Schedule!$F$10,Schedule!$I$87:$I$291,"I"))+(SUMIFS(Schedule!AF$87:AF$291,Schedule!$K$87:$K$291,Concrete,Schedule!AE$87:AE$291,T$48,Schedule!AD$87:AD$291,S49,Schedule!$G$87:$G$291,Schedule!$F$11,Schedule!$I$87:$I$291,"")+SUMIFS(Schedule!AF$87:AF$291,Schedule!$K$87:$K$291,Concrete,Schedule!AE$87:AE$291,T$48,Schedule!AD$87:AD$291,S49,Schedule!$G$87:$G$291,Schedule!$F$11,Schedule!$I$87:$I$291,"I")),(SUMIFS(Schedule!AF$87:AF$291,Schedule!$K$87:$K$291,Concrete,Schedule!AE$87:AE$291,T$48,Schedule!AD$87:AD$291,S49,Schedule!$G$87:$G$291,Schedule!$F$9,Schedule!$I$87:$I$291,"")+SUMIFS(Schedule!AF$87:AF$291,Schedule!$K$87:$K$291,Concrete,Schedule!AE$87:AE$291,T$48,Schedule!AD$87:AD$291,S49,Schedule!$G$87:$G$291,Schedule!$F$9,Schedule!$I$87:$I$291,"I"))+(SUMIFS(Schedule!AF$87:AF$291,Schedule!$K$87:$K$291,Concrete,Schedule!AE$87:AE$291,T$48,Schedule!AD$87:AD$291,S49,Schedule!$G$87:$G$291,Schedule!$F$10,Schedule!$I$87:$I$291,"")+SUMIFS(Schedule!AF$87:AF$291,Schedule!$K$87:$K$291,Concrete,Schedule!AE$87:AE$291,T$48,Schedule!AD$87:AD$291,S49,Schedule!$G$87:$G$291,Schedule!$F$10,Schedule!$I$87:$I$291,"I"))+(SUMIFS(Schedule!AF$87:AF$291,Schedule!$K$87:$K$291,Concrete,Schedule!AE$87:AE$291,T$48,Schedule!AD$87:AD$291,S49,Schedule!$G$87:$G$291,Schedule!$F$11,Schedule!$I$87:$I$291,"")+SUMIFS(Schedule!AF$87:AF$291,Schedule!$K$87:$K$291,Concrete,Schedule!AE$87:AE$291,T$48,Schedule!AD$87:AD$291,S49,Schedule!$G$87:$G$291,Schedule!$F$11,Schedule!$I$87:$I$291,"I"))+(SUMIFS(Schedule!AF$87:AF$291,Schedule!$K$87:$K$291,Concrete,Schedule!AE$87:AE$291,T$48,Schedule!AD$87:AD$291,S49,Schedule!$G$87:$G$291,Schedule!$F$8,Schedule!$I$87:$I$291,"")+SUMIFS(Schedule!AF$87:AF$291,Schedule!$K$87:$K$291,Concrete,Schedule!AE$87:AE$291,T$48,Schedule!AD$87:AD$291,S49,Schedule!$G$87:$G$291,Schedule!$F$8,Schedule!$I$87:$I$291,"I"))))</f>
        <v>0</v>
      </c>
      <c r="V49" s="300">
        <v>2</v>
      </c>
      <c r="W49" s="301"/>
      <c r="X49" s="281">
        <f>IF($C$3="",(SUMIFS(Schedule!AI$87:AI$291,Schedule!$K$87:$K$291,Concrete,Schedule!AH$87:AH$291,W$48,Schedule!AG$87:AG$291,V49,Schedule!$G$87:$G$291,Schedule!$F$9,Schedule!$I$87:$I$291,"")+SUMIFS(Schedule!AI$87:AI$291,Schedule!$K$87:$K$291,Concrete,Schedule!AH$87:AH$291,W$48,Schedule!AG$87:AG$291,V49,Schedule!$G$87:$G$291,Schedule!$F$9,Schedule!$I$87:$I$291,"I"))+(SUMIFS(Schedule!AI$87:AI$291,Schedule!$K$87:$K$291,Concrete,Schedule!AH$87:AH$291,W$48,Schedule!AG$87:AG$291,V49,Schedule!$G$87:$G$291,Schedule!$F$10,Schedule!$I$87:$I$291,"")+SUMIFS(Schedule!AI$87:AI$291,Schedule!$K$87:$K$291,Concrete,Schedule!AH$87:AH$291,W$48,Schedule!AG$87:AG$291,V49,Schedule!$G$87:$G$291,Schedule!$F$10,Schedule!$I$87:$I$291,"I"))+(SUMIFS(Schedule!AI$87:AI$291,Schedule!$K$87:$K$291,Concrete,Schedule!AH$87:AH$291,W$48,Schedule!AG$87:AG$291,V49,Schedule!$G$87:$G$291,Schedule!$F$11,Schedule!$I$87:$I$291,"")+SUMIFS(Schedule!AI$87:AI$291,Schedule!$K$87:$K$291,Concrete,Schedule!AH$87:AH$291,W$48,Schedule!AG$87:AG$291,V49,Schedule!$G$87:$G$291,Schedule!$F$11,Schedule!$I$87:$I$291,"I")),IF($C$3='Sum Res'!$S$5,(SUMIFS(Schedule!AI$87:AI$291,Schedule!$K$87:$K$291,Concrete,Schedule!AH$87:AH$291,W$48,Schedule!AG$87:AG$291,V49,Schedule!$G$87:$G$291,Schedule!$F$9,Schedule!$I$87:$I$291,"")+SUMIFS(Schedule!AI$87:AI$291,Schedule!$K$87:$K$291,Concrete,Schedule!AH$87:AH$291,W$48,Schedule!AG$87:AG$291,V49,Schedule!$G$87:$G$291,Schedule!$F$9,Schedule!$I$87:$I$291,"I"))+(SUMIFS(Schedule!AI$87:AI$291,Schedule!$K$87:$K$291,Concrete,Schedule!AH$87:AH$291,W$48,Schedule!AG$87:AG$291,V49,Schedule!$G$87:$G$291,Schedule!$F$10,Schedule!$I$87:$I$291,"")+SUMIFS(Schedule!AI$87:AI$291,Schedule!$K$87:$K$291,Concrete,Schedule!AH$87:AH$291,W$48,Schedule!AG$87:AG$291,V49,Schedule!$G$87:$G$291,Schedule!$F$10,Schedule!$I$87:$I$291,"I"))+(SUMIFS(Schedule!AI$87:AI$291,Schedule!$K$87:$K$291,Concrete,Schedule!AH$87:AH$291,W$48,Schedule!AG$87:AG$291,V49,Schedule!$G$87:$G$291,Schedule!$F$11,Schedule!$I$87:$I$291,"")+SUMIFS(Schedule!AI$87:AI$291,Schedule!$K$87:$K$291,Concrete,Schedule!AH$87:AH$291,W$48,Schedule!AG$87:AG$291,V49,Schedule!$G$87:$G$291,Schedule!$F$11,Schedule!$I$87:$I$291,"I")),(SUMIFS(Schedule!AI$87:AI$291,Schedule!$K$87:$K$291,Concrete,Schedule!AH$87:AH$291,W$48,Schedule!AG$87:AG$291,V49,Schedule!$G$87:$G$291,Schedule!$F$9,Schedule!$I$87:$I$291,"")+SUMIFS(Schedule!AI$87:AI$291,Schedule!$K$87:$K$291,Concrete,Schedule!AH$87:AH$291,W$48,Schedule!AG$87:AG$291,V49,Schedule!$G$87:$G$291,Schedule!$F$9,Schedule!$I$87:$I$291,"I"))+(SUMIFS(Schedule!AI$87:AI$291,Schedule!$K$87:$K$291,Concrete,Schedule!AH$87:AH$291,W$48,Schedule!AG$87:AG$291,V49,Schedule!$G$87:$G$291,Schedule!$F$10,Schedule!$I$87:$I$291,"")+SUMIFS(Schedule!AI$87:AI$291,Schedule!$K$87:$K$291,Concrete,Schedule!AH$87:AH$291,W$48,Schedule!AG$87:AG$291,V49,Schedule!$G$87:$G$291,Schedule!$F$10,Schedule!$I$87:$I$291,"I"))+(SUMIFS(Schedule!AI$87:AI$291,Schedule!$K$87:$K$291,Concrete,Schedule!AH$87:AH$291,W$48,Schedule!AG$87:AG$291,V49,Schedule!$G$87:$G$291,Schedule!$F$11,Schedule!$I$87:$I$291,"")+SUMIFS(Schedule!AI$87:AI$291,Schedule!$K$87:$K$291,Concrete,Schedule!AH$87:AH$291,W$48,Schedule!AG$87:AG$291,V49,Schedule!$G$87:$G$291,Schedule!$F$11,Schedule!$I$87:$I$291,"I"))+(SUMIFS(Schedule!AI$87:AI$291,Schedule!$K$87:$K$291,Concrete,Schedule!AH$87:AH$291,W$48,Schedule!AG$87:AG$291,V49,Schedule!$G$87:$G$291,Schedule!$F$8,Schedule!$I$87:$I$291,"")+SUMIFS(Schedule!AI$87:AI$291,Schedule!$K$87:$K$291,Concrete,Schedule!AH$87:AH$291,W$48,Schedule!AG$87:AG$291,V49,Schedule!$G$87:$G$291,Schedule!$F$8,Schedule!$I$87:$I$291,"I"))))</f>
        <v>0</v>
      </c>
      <c r="Y49" s="300">
        <v>2</v>
      </c>
      <c r="Z49" s="301"/>
      <c r="AA49" s="281">
        <f>IF($C$3="",(SUMIFS(Schedule!AL$87:AL$291,Schedule!$K$87:$K$291,Concrete,Schedule!AK$87:AK$291,Z$48,Schedule!AJ$87:AJ$291,Y49,Schedule!$G$87:$G$291,Schedule!$F$9,Schedule!$I$87:$I$291,"")+SUMIFS(Schedule!AL$87:AL$291,Schedule!$K$87:$K$291,Concrete,Schedule!AK$87:AK$291,Z$48,Schedule!AJ$87:AJ$291,Y49,Schedule!$G$87:$G$291,Schedule!$F$9,Schedule!$I$87:$I$291,"I"))+(SUMIFS(Schedule!AL$87:AL$291,Schedule!$K$87:$K$291,Concrete,Schedule!AK$87:AK$291,Z$48,Schedule!AJ$87:AJ$291,Y49,Schedule!$G$87:$G$291,Schedule!$F$10,Schedule!$I$87:$I$291,"")+SUMIFS(Schedule!AL$87:AL$291,Schedule!$K$87:$K$291,Concrete,Schedule!AK$87:AK$291,Z$48,Schedule!AJ$87:AJ$291,Y49,Schedule!$G$87:$G$291,Schedule!$F$10,Schedule!$I$87:$I$291,"I"))+(SUMIFS(Schedule!AL$87:AL$291,Schedule!$K$87:$K$291,Concrete,Schedule!AK$87:AK$291,Z$48,Schedule!AJ$87:AJ$291,Y49,Schedule!$G$87:$G$291,Schedule!$F$11,Schedule!$I$87:$I$291,"")+SUMIFS(Schedule!AL$87:AL$291,Schedule!$K$87:$K$291,Concrete,Schedule!AK$87:AK$291,Z$48,Schedule!AJ$87:AJ$291,Y49,Schedule!$G$87:$G$291,Schedule!$F$11,Schedule!$I$87:$I$291,"I")),IF($C$3='Sum Res'!$S$5,(SUMIFS(Schedule!AL$87:AL$291,Schedule!$K$87:$K$291,Concrete,Schedule!AK$87:AK$291,Z$48,Schedule!AJ$87:AJ$291,Y49,Schedule!$G$87:$G$291,Schedule!$F$9,Schedule!$I$87:$I$291,"")+SUMIFS(Schedule!AL$87:AL$291,Schedule!$K$87:$K$291,Concrete,Schedule!AK$87:AK$291,Z$48,Schedule!AJ$87:AJ$291,Y49,Schedule!$G$87:$G$291,Schedule!$F$9,Schedule!$I$87:$I$291,"I"))+(SUMIFS(Schedule!AL$87:AL$291,Schedule!$K$87:$K$291,Concrete,Schedule!AK$87:AK$291,Z$48,Schedule!AJ$87:AJ$291,Y49,Schedule!$G$87:$G$291,Schedule!$F$10,Schedule!$I$87:$I$291,"")+SUMIFS(Schedule!AL$87:AL$291,Schedule!$K$87:$K$291,Concrete,Schedule!AK$87:AK$291,Z$48,Schedule!AJ$87:AJ$291,Y49,Schedule!$G$87:$G$291,Schedule!$F$10,Schedule!$I$87:$I$291,"I"))+(SUMIFS(Schedule!AL$87:AL$291,Schedule!$K$87:$K$291,Concrete,Schedule!AK$87:AK$291,Z$48,Schedule!AJ$87:AJ$291,Y49,Schedule!$G$87:$G$291,Schedule!$F$11,Schedule!$I$87:$I$291,"")+SUMIFS(Schedule!AL$87:AL$291,Schedule!$K$87:$K$291,Concrete,Schedule!AK$87:AK$291,Z$48,Schedule!AJ$87:AJ$291,Y49,Schedule!$G$87:$G$291,Schedule!$F$11,Schedule!$I$87:$I$291,"I")),(SUMIFS(Schedule!AL$87:AL$291,Schedule!$K$87:$K$291,Concrete,Schedule!AK$87:AK$291,Z$48,Schedule!AJ$87:AJ$291,Y49,Schedule!$G$87:$G$291,Schedule!$F$9,Schedule!$I$87:$I$291,"")+SUMIFS(Schedule!AL$87:AL$291,Schedule!$K$87:$K$291,Concrete,Schedule!AK$87:AK$291,Z$48,Schedule!AJ$87:AJ$291,Y49,Schedule!$G$87:$G$291,Schedule!$F$9,Schedule!$I$87:$I$291,"I"))+(SUMIFS(Schedule!AL$87:AL$291,Schedule!$K$87:$K$291,Concrete,Schedule!AK$87:AK$291,Z$48,Schedule!AJ$87:AJ$291,Y49,Schedule!$G$87:$G$291,Schedule!$F$10,Schedule!$I$87:$I$291,"")+SUMIFS(Schedule!AL$87:AL$291,Schedule!$K$87:$K$291,Concrete,Schedule!AK$87:AK$291,Z$48,Schedule!AJ$87:AJ$291,Y49,Schedule!$G$87:$G$291,Schedule!$F$10,Schedule!$I$87:$I$291,"I"))+(SUMIFS(Schedule!AL$87:AL$291,Schedule!$K$87:$K$291,Concrete,Schedule!AK$87:AK$291,Z$48,Schedule!AJ$87:AJ$291,Y49,Schedule!$G$87:$G$291,Schedule!$F$11,Schedule!$I$87:$I$291,"")+SUMIFS(Schedule!AL$87:AL$291,Schedule!$K$87:$K$291,Concrete,Schedule!AK$87:AK$291,Z$48,Schedule!AJ$87:AJ$291,Y49,Schedule!$G$87:$G$291,Schedule!$F$11,Schedule!$I$87:$I$291,"I"))+(SUMIFS(Schedule!AL$87:AL$291,Schedule!$K$87:$K$291,Concrete,Schedule!AK$87:AK$291,Z$48,Schedule!AJ$87:AJ$291,Y49,Schedule!$G$87:$G$291,Schedule!$F$8,Schedule!$I$87:$I$291,"")+SUMIFS(Schedule!AL$87:AL$291,Schedule!$K$87:$K$291,Concrete,Schedule!AK$87:AK$291,Z$48,Schedule!AJ$87:AJ$291,Y49,Schedule!$G$87:$G$291,Schedule!$F$8,Schedule!$I$87:$I$291,"I"))))</f>
        <v>0</v>
      </c>
      <c r="AB49" s="300">
        <v>2</v>
      </c>
      <c r="AC49" s="301"/>
      <c r="AD49" s="281">
        <f>IF($C$3="",(SUMIFS(Schedule!AO$87:AO$291,Schedule!$K$87:$K$291,Concrete,Schedule!AN$87:AN$291,AC$48,Schedule!AM$87:AM$291,AB49,Schedule!$G$87:$G$291,Schedule!$F$9,Schedule!$I$87:$I$291,"")+SUMIFS(Schedule!AO$87:AO$291,Schedule!$K$87:$K$291,Concrete,Schedule!AN$87:AN$291,AC$48,Schedule!AM$87:AM$291,AB49,Schedule!$G$87:$G$291,Schedule!$F$9,Schedule!$I$87:$I$291,"I"))+(SUMIFS(Schedule!AO$87:AO$291,Schedule!$K$87:$K$291,Concrete,Schedule!AN$87:AN$291,AC$48,Schedule!AM$87:AM$291,AB49,Schedule!$G$87:$G$291,Schedule!$F$10,Schedule!$I$87:$I$291,"")+SUMIFS(Schedule!AO$87:AO$291,Schedule!$K$87:$K$291,Concrete,Schedule!AN$87:AN$291,AC$48,Schedule!AM$87:AM$291,AB49,Schedule!$G$87:$G$291,Schedule!$F$10,Schedule!$I$87:$I$291,"I"))+(SUMIFS(Schedule!AO$87:AO$291,Schedule!$K$87:$K$291,Concrete,Schedule!AN$87:AN$291,AC$48,Schedule!AM$87:AM$291,AB49,Schedule!$G$87:$G$291,Schedule!$F$11,Schedule!$I$87:$I$291,"")+SUMIFS(Schedule!AO$87:AO$291,Schedule!$K$87:$K$291,Concrete,Schedule!AN$87:AN$291,AC$48,Schedule!AM$87:AM$291,AB49,Schedule!$G$87:$G$291,Schedule!$F$11,Schedule!$I$87:$I$291,"I")),IF($C$3='Sum Res'!$S$5,(SUMIFS(Schedule!AO$87:AO$291,Schedule!$K$87:$K$291,Concrete,Schedule!AN$87:AN$291,AC$48,Schedule!AM$87:AM$291,AB49,Schedule!$G$87:$G$291,Schedule!$F$9,Schedule!$I$87:$I$291,"")+SUMIFS(Schedule!AO$87:AO$291,Schedule!$K$87:$K$291,Concrete,Schedule!AN$87:AN$291,AC$48,Schedule!AM$87:AM$291,AB49,Schedule!$G$87:$G$291,Schedule!$F$9,Schedule!$I$87:$I$291,"I"))+(SUMIFS(Schedule!AO$87:AO$291,Schedule!$K$87:$K$291,Concrete,Schedule!AN$87:AN$291,AC$48,Schedule!AM$87:AM$291,AB49,Schedule!$G$87:$G$291,Schedule!$F$10,Schedule!$I$87:$I$291,"")+SUMIFS(Schedule!AO$87:AO$291,Schedule!$K$87:$K$291,Concrete,Schedule!AN$87:AN$291,AC$48,Schedule!AM$87:AM$291,AB49,Schedule!$G$87:$G$291,Schedule!$F$10,Schedule!$I$87:$I$291,"I"))+(SUMIFS(Schedule!AO$87:AO$291,Schedule!$K$87:$K$291,Concrete,Schedule!AN$87:AN$291,AC$48,Schedule!AM$87:AM$291,AB49,Schedule!$G$87:$G$291,Schedule!$F$11,Schedule!$I$87:$I$291,"")+SUMIFS(Schedule!AO$87:AO$291,Schedule!$K$87:$K$291,Concrete,Schedule!AN$87:AN$291,AC$48,Schedule!AM$87:AM$291,AB49,Schedule!$G$87:$G$291,Schedule!$F$11,Schedule!$I$87:$I$291,"I")),(SUMIFS(Schedule!AO$87:AO$291,Schedule!$K$87:$K$291,Concrete,Schedule!AN$87:AN$291,AC$48,Schedule!AM$87:AM$291,AB49,Schedule!$G$87:$G$291,Schedule!$F$9,Schedule!$I$87:$I$291,"")+SUMIFS(Schedule!AO$87:AO$291,Schedule!$K$87:$K$291,Concrete,Schedule!AN$87:AN$291,AC$48,Schedule!AM$87:AM$291,AB49,Schedule!$G$87:$G$291,Schedule!$F$9,Schedule!$I$87:$I$291,"I"))+(SUMIFS(Schedule!AO$87:AO$291,Schedule!$K$87:$K$291,Concrete,Schedule!AN$87:AN$291,AC$48,Schedule!AM$87:AM$291,AB49,Schedule!$G$87:$G$291,Schedule!$F$10,Schedule!$I$87:$I$291,"")+SUMIFS(Schedule!AO$87:AO$291,Schedule!$K$87:$K$291,Concrete,Schedule!AN$87:AN$291,AC$48,Schedule!AM$87:AM$291,AB49,Schedule!$G$87:$G$291,Schedule!$F$10,Schedule!$I$87:$I$291,"I"))+(SUMIFS(Schedule!AO$87:AO$291,Schedule!$K$87:$K$291,Concrete,Schedule!AN$87:AN$291,AC$48,Schedule!AM$87:AM$291,AB49,Schedule!$G$87:$G$291,Schedule!$F$11,Schedule!$I$87:$I$291,"")+SUMIFS(Schedule!AO$87:AO$291,Schedule!$K$87:$K$291,Concrete,Schedule!AN$87:AN$291,AC$48,Schedule!AM$87:AM$291,AB49,Schedule!$G$87:$G$291,Schedule!$F$11,Schedule!$I$87:$I$291,"I"))+(SUMIFS(Schedule!AO$87:AO$291,Schedule!$K$87:$K$291,Concrete,Schedule!AN$87:AN$291,AC$48,Schedule!AM$87:AM$291,AB49,Schedule!$G$87:$G$291,Schedule!$F$8,Schedule!$I$87:$I$291,"")+SUMIFS(Schedule!AO$87:AO$291,Schedule!$K$87:$K$291,Concrete,Schedule!AN$87:AN$291,AC$48,Schedule!AM$87:AM$291,AB49,Schedule!$G$87:$G$291,Schedule!$F$8,Schedule!$I$87:$I$291,"I"))))</f>
        <v>0</v>
      </c>
      <c r="AE49" s="282">
        <f t="shared" si="11"/>
        <v>0</v>
      </c>
      <c r="AF49" s="283">
        <f t="shared" si="9"/>
        <v>0</v>
      </c>
    </row>
    <row r="50" spans="2:36" ht="15" x14ac:dyDescent="0.2">
      <c r="B50" s="580"/>
      <c r="C50" s="583"/>
      <c r="D50" s="302">
        <v>3</v>
      </c>
      <c r="E50" s="285"/>
      <c r="F50" s="286">
        <f>IF($C$3="",(SUMIFS(Schedule!Q$87:Q$291,Schedule!$K$87:$K$291,Concrete,Schedule!P$87:P$291,E$48,Schedule!O$87:O$291,D50,Schedule!$G$87:$G$291,Schedule!$F$9,Schedule!$I$87:$I$291,"")+SUMIFS(Schedule!Q$87:Q$291,Schedule!$K$87:$K$291,Concrete,Schedule!P$87:P$291,E$48,Schedule!O$87:O$291,D50,Schedule!$G$87:$G$291,Schedule!$F$9,Schedule!$I$87:$I$291,"I"))+(SUMIFS(Schedule!Q$87:Q$291,Schedule!$K$87:$K$291,Concrete,Schedule!P$87:P$291,E$48,Schedule!O$87:O$291,D50,Schedule!$G$87:$G$291,Schedule!$F$10,Schedule!$I$87:$I$291,"")+SUMIFS(Schedule!Q$87:Q$291,Schedule!$K$87:$K$291,Concrete,Schedule!P$87:P$291,E$48,Schedule!O$87:O$291,D50,Schedule!$G$87:$G$291,Schedule!$F$10,Schedule!$I$87:$I$291,"I"))+(SUMIFS(Schedule!Q$87:Q$291,Schedule!$K$87:$K$291,Concrete,Schedule!P$87:P$291,E$48,Schedule!O$87:O$291,D50,Schedule!$G$87:$G$291,Schedule!$F$11,Schedule!$I$87:$I$291,"")+SUMIFS(Schedule!Q$87:Q$291,Schedule!$K$87:$K$291,Concrete,Schedule!P$87:P$291,E$48,Schedule!O$87:O$291,D50,Schedule!$G$87:$G$291,Schedule!$F$11,Schedule!$I$87:$I$291,"I")),IF($C$3='Sum Res'!$S$5,(SUMIFS(Schedule!Q$87:Q$291,Schedule!$K$87:$K$291,Concrete,Schedule!P$87:P$291,E$48,Schedule!O$87:O$291,D50,Schedule!$G$87:$G$291,Schedule!$F$9,Schedule!$I$87:$I$291,"")+SUMIFS(Schedule!Q$87:Q$291,Schedule!$K$87:$K$291,Concrete,Schedule!P$87:P$291,E$48,Schedule!O$87:O$291,D50,Schedule!$G$87:$G$291,Schedule!$F$9,Schedule!$I$87:$I$291,"I"))+(SUMIFS(Schedule!Q$87:Q$291,Schedule!$K$87:$K$291,Concrete,Schedule!P$87:P$291,E$48,Schedule!O$87:O$291,D50,Schedule!$G$87:$G$291,Schedule!$F$10,Schedule!$I$87:$I$291,"")+SUMIFS(Schedule!Q$87:Q$291,Schedule!$K$87:$K$291,Concrete,Schedule!P$87:P$291,E$48,Schedule!O$87:O$291,D50,Schedule!$G$87:$G$291,Schedule!$F$10,Schedule!$I$87:$I$291,"I"))+(SUMIFS(Schedule!Q$87:Q$291,Schedule!$K$87:$K$291,Concrete,Schedule!P$87:P$291,E$48,Schedule!O$87:O$291,D50,Schedule!$G$87:$G$291,Schedule!$F$11,Schedule!$I$87:$I$291,"")+SUMIFS(Schedule!Q$87:Q$291,Schedule!$K$87:$K$291,Concrete,Schedule!P$87:P$291,E$48,Schedule!O$87:O$291,D50,Schedule!$G$87:$G$291,Schedule!$F$11,Schedule!$I$87:$I$291,"I")),(SUMIFS(Schedule!Q$87:Q$291,Schedule!$K$87:$K$291,Concrete,Schedule!P$87:P$291,E$48,Schedule!O$87:O$291,D50,Schedule!$G$87:$G$291,Schedule!$F$9,Schedule!$I$87:$I$291,"")+SUMIFS(Schedule!Q$87:Q$291,Schedule!$K$87:$K$291,Concrete,Schedule!P$87:P$291,E$48,Schedule!O$87:O$291,D50,Schedule!$G$87:$G$291,Schedule!$F$9,Schedule!$I$87:$I$291,"I"))+(SUMIFS(Schedule!Q$87:Q$291,Schedule!$K$87:$K$291,Concrete,Schedule!P$87:P$291,E$48,Schedule!O$87:O$291,D50,Schedule!$G$87:$G$291,Schedule!$F$10,Schedule!$I$87:$I$291,"")+SUMIFS(Schedule!Q$87:Q$291,Schedule!$K$87:$K$291,Concrete,Schedule!P$87:P$291,E$48,Schedule!O$87:O$291,D50,Schedule!$G$87:$G$291,Schedule!$F$10,Schedule!$I$87:$I$291,"I"))+(SUMIFS(Schedule!Q$87:Q$291,Schedule!$K$87:$K$291,Concrete,Schedule!P$87:P$291,E$48,Schedule!O$87:O$291,D50,Schedule!$G$87:$G$291,Schedule!$F$11,Schedule!$I$87:$I$291,"")+SUMIFS(Schedule!Q$87:Q$291,Schedule!$K$87:$K$291,Concrete,Schedule!P$87:P$291,E$48,Schedule!O$87:O$291,D50,Schedule!$G$87:$G$291,Schedule!$F$11,Schedule!$I$87:$I$291,"I"))+(SUMIFS(Schedule!Q$87:Q$291,Schedule!$K$87:$K$291,Concrete,Schedule!P$87:P$291,E$48,Schedule!O$87:O$291,D50,Schedule!$G$87:$G$291,Schedule!$F$8,Schedule!$I$87:$I$291,"")+SUMIFS(Schedule!Q$87:Q$291,Schedule!$K$87:$K$291,Concrete,Schedule!P$87:P$291,E$48,Schedule!O$87:O$291,D50,Schedule!$G$87:$G$291,Schedule!$F$8,Schedule!$I$87:$I$291,"I"))))</f>
        <v>0</v>
      </c>
      <c r="G50" s="302">
        <v>3</v>
      </c>
      <c r="H50" s="285"/>
      <c r="I50" s="286">
        <f>IF($C$3="",(SUMIFS(Schedule!T$87:T$291,Schedule!$K$87:$K$291,Concrete,Schedule!S$87:S$291,H$48,Schedule!R$87:R$291,G50,Schedule!$G$87:$G$291,Schedule!$F$9,Schedule!$I$87:$I$291,"")+SUMIFS(Schedule!T$87:T$291,Schedule!$K$87:$K$291,Concrete,Schedule!S$87:S$291,H$48,Schedule!R$87:R$291,G50,Schedule!$G$87:$G$291,Schedule!$F$9,Schedule!$I$87:$I$291,"I"))+(SUMIFS(Schedule!T$87:T$291,Schedule!$K$87:$K$291,Concrete,Schedule!S$87:S$291,H$48,Schedule!R$87:R$291,G50,Schedule!$G$87:$G$291,Schedule!$F$10,Schedule!$I$87:$I$291,"")+SUMIFS(Schedule!T$87:T$291,Schedule!$K$87:$K$291,Concrete,Schedule!S$87:S$291,H$48,Schedule!R$87:R$291,G50,Schedule!$G$87:$G$291,Schedule!$F$10,Schedule!$I$87:$I$291,"I"))+(SUMIFS(Schedule!T$87:T$291,Schedule!$K$87:$K$291,Concrete,Schedule!S$87:S$291,H$48,Schedule!R$87:R$291,G50,Schedule!$G$87:$G$291,Schedule!$F$11,Schedule!$I$87:$I$291,"")+SUMIFS(Schedule!T$87:T$291,Schedule!$K$87:$K$291,Concrete,Schedule!S$87:S$291,H$48,Schedule!R$87:R$291,G50,Schedule!$G$87:$G$291,Schedule!$F$11,Schedule!$I$87:$I$291,"I")),IF($C$3='Sum Res'!$S$5,(SUMIFS(Schedule!T$87:T$291,Schedule!$K$87:$K$291,Concrete,Schedule!S$87:S$291,H$48,Schedule!R$87:R$291,G50,Schedule!$G$87:$G$291,Schedule!$F$9,Schedule!$I$87:$I$291,"")+SUMIFS(Schedule!T$87:T$291,Schedule!$K$87:$K$291,Concrete,Schedule!S$87:S$291,H$48,Schedule!R$87:R$291,G50,Schedule!$G$87:$G$291,Schedule!$F$9,Schedule!$I$87:$I$291,"I"))+(SUMIFS(Schedule!T$87:T$291,Schedule!$K$87:$K$291,Concrete,Schedule!S$87:S$291,H$48,Schedule!R$87:R$291,G50,Schedule!$G$87:$G$291,Schedule!$F$10,Schedule!$I$87:$I$291,"")+SUMIFS(Schedule!T$87:T$291,Schedule!$K$87:$K$291,Concrete,Schedule!S$87:S$291,H$48,Schedule!R$87:R$291,G50,Schedule!$G$87:$G$291,Schedule!$F$10,Schedule!$I$87:$I$291,"I"))+(SUMIFS(Schedule!T$87:T$291,Schedule!$K$87:$K$291,Concrete,Schedule!S$87:S$291,H$48,Schedule!R$87:R$291,G50,Schedule!$G$87:$G$291,Schedule!$F$11,Schedule!$I$87:$I$291,"")+SUMIFS(Schedule!T$87:T$291,Schedule!$K$87:$K$291,Concrete,Schedule!S$87:S$291,H$48,Schedule!R$87:R$291,G50,Schedule!$G$87:$G$291,Schedule!$F$11,Schedule!$I$87:$I$291,"I")),(SUMIFS(Schedule!T$87:T$291,Schedule!$K$87:$K$291,Concrete,Schedule!S$87:S$291,H$48,Schedule!R$87:R$291,G50,Schedule!$G$87:$G$291,Schedule!$F$9,Schedule!$I$87:$I$291,"")+SUMIFS(Schedule!T$87:T$291,Schedule!$K$87:$K$291,Concrete,Schedule!S$87:S$291,H$48,Schedule!R$87:R$291,G50,Schedule!$G$87:$G$291,Schedule!$F$9,Schedule!$I$87:$I$291,"I"))+(SUMIFS(Schedule!T$87:T$291,Schedule!$K$87:$K$291,Concrete,Schedule!S$87:S$291,H$48,Schedule!R$87:R$291,G50,Schedule!$G$87:$G$291,Schedule!$F$10,Schedule!$I$87:$I$291,"")+SUMIFS(Schedule!T$87:T$291,Schedule!$K$87:$K$291,Concrete,Schedule!S$87:S$291,H$48,Schedule!R$87:R$291,G50,Schedule!$G$87:$G$291,Schedule!$F$10,Schedule!$I$87:$I$291,"I"))+(SUMIFS(Schedule!T$87:T$291,Schedule!$K$87:$K$291,Concrete,Schedule!S$87:S$291,H$48,Schedule!R$87:R$291,G50,Schedule!$G$87:$G$291,Schedule!$F$11,Schedule!$I$87:$I$291,"")+SUMIFS(Schedule!T$87:T$291,Schedule!$K$87:$K$291,Concrete,Schedule!S$87:S$291,H$48,Schedule!R$87:R$291,G50,Schedule!$G$87:$G$291,Schedule!$F$11,Schedule!$I$87:$I$291,"I"))+(SUMIFS(Schedule!T$87:T$291,Schedule!$K$87:$K$291,Concrete,Schedule!S$87:S$291,H$48,Schedule!R$87:R$291,G50,Schedule!$G$87:$G$291,Schedule!$F$8,Schedule!$I$87:$I$291,"")+SUMIFS(Schedule!T$87:T$291,Schedule!$K$87:$K$291,Concrete,Schedule!S$87:S$291,H$48,Schedule!R$87:R$291,G50,Schedule!$G$87:$G$291,Schedule!$F$8,Schedule!$I$87:$I$291,"I"))))</f>
        <v>0</v>
      </c>
      <c r="J50" s="302">
        <v>3</v>
      </c>
      <c r="K50" s="285"/>
      <c r="L50" s="286">
        <f>IF($C$3="",(SUMIFS(Schedule!W$87:W$291,Schedule!$K$87:$K$291,Concrete,Schedule!V$87:V$291,K$48,Schedule!U$87:U$291,J50,Schedule!$G$87:$G$291,Schedule!$F$9,Schedule!$I$87:$I$291,"")+SUMIFS(Schedule!W$87:W$291,Schedule!$K$87:$K$291,Concrete,Schedule!V$87:V$291,K$48,Schedule!U$87:U$291,J50,Schedule!$G$87:$G$291,Schedule!$F$9,Schedule!$I$87:$I$291,"I"))+(SUMIFS(Schedule!W$87:W$291,Schedule!$K$87:$K$291,Concrete,Schedule!V$87:V$291,K$48,Schedule!U$87:U$291,J50,Schedule!$G$87:$G$291,Schedule!$F$10,Schedule!$I$87:$I$291,"")+SUMIFS(Schedule!W$87:W$291,Schedule!$K$87:$K$291,Concrete,Schedule!V$87:V$291,K$48,Schedule!U$87:U$291,J50,Schedule!$G$87:$G$291,Schedule!$F$10,Schedule!$I$87:$I$291,"I"))+(SUMIFS(Schedule!W$87:W$291,Schedule!$K$87:$K$291,Concrete,Schedule!V$87:V$291,K$48,Schedule!U$87:U$291,J50,Schedule!$G$87:$G$291,Schedule!$F$11,Schedule!$I$87:$I$291,"")+SUMIFS(Schedule!W$87:W$291,Schedule!$K$87:$K$291,Concrete,Schedule!V$87:V$291,K$48,Schedule!U$87:U$291,J50,Schedule!$G$87:$G$291,Schedule!$F$11,Schedule!$I$87:$I$291,"I")),IF($C$3='Sum Res'!$S$5,(SUMIFS(Schedule!W$87:W$291,Schedule!$K$87:$K$291,Concrete,Schedule!V$87:V$291,K$48,Schedule!U$87:U$291,J50,Schedule!$G$87:$G$291,Schedule!$F$9,Schedule!$I$87:$I$291,"")+SUMIFS(Schedule!W$87:W$291,Schedule!$K$87:$K$291,Concrete,Schedule!V$87:V$291,K$48,Schedule!U$87:U$291,J50,Schedule!$G$87:$G$291,Schedule!$F$9,Schedule!$I$87:$I$291,"I"))+(SUMIFS(Schedule!W$87:W$291,Schedule!$K$87:$K$291,Concrete,Schedule!V$87:V$291,K$48,Schedule!U$87:U$291,J50,Schedule!$G$87:$G$291,Schedule!$F$10,Schedule!$I$87:$I$291,"")+SUMIFS(Schedule!W$87:W$291,Schedule!$K$87:$K$291,Concrete,Schedule!V$87:V$291,K$48,Schedule!U$87:U$291,J50,Schedule!$G$87:$G$291,Schedule!$F$10,Schedule!$I$87:$I$291,"I"))+(SUMIFS(Schedule!W$87:W$291,Schedule!$K$87:$K$291,Concrete,Schedule!V$87:V$291,K$48,Schedule!U$87:U$291,J50,Schedule!$G$87:$G$291,Schedule!$F$11,Schedule!$I$87:$I$291,"")+SUMIFS(Schedule!W$87:W$291,Schedule!$K$87:$K$291,Concrete,Schedule!V$87:V$291,K$48,Schedule!U$87:U$291,J50,Schedule!$G$87:$G$291,Schedule!$F$11,Schedule!$I$87:$I$291,"I")),(SUMIFS(Schedule!W$87:W$291,Schedule!$K$87:$K$291,Concrete,Schedule!V$87:V$291,K$48,Schedule!U$87:U$291,J50,Schedule!$G$87:$G$291,Schedule!$F$9,Schedule!$I$87:$I$291,"")+SUMIFS(Schedule!W$87:W$291,Schedule!$K$87:$K$291,Concrete,Schedule!V$87:V$291,K$48,Schedule!U$87:U$291,J50,Schedule!$G$87:$G$291,Schedule!$F$9,Schedule!$I$87:$I$291,"I"))+(SUMIFS(Schedule!W$87:W$291,Schedule!$K$87:$K$291,Concrete,Schedule!V$87:V$291,K$48,Schedule!U$87:U$291,J50,Schedule!$G$87:$G$291,Schedule!$F$10,Schedule!$I$87:$I$291,"")+SUMIFS(Schedule!W$87:W$291,Schedule!$K$87:$K$291,Concrete,Schedule!V$87:V$291,K$48,Schedule!U$87:U$291,J50,Schedule!$G$87:$G$291,Schedule!$F$10,Schedule!$I$87:$I$291,"I"))+(SUMIFS(Schedule!W$87:W$291,Schedule!$K$87:$K$291,Concrete,Schedule!V$87:V$291,K$48,Schedule!U$87:U$291,J50,Schedule!$G$87:$G$291,Schedule!$F$11,Schedule!$I$87:$I$291,"")+SUMIFS(Schedule!W$87:W$291,Schedule!$K$87:$K$291,Concrete,Schedule!V$87:V$291,K$48,Schedule!U$87:U$291,J50,Schedule!$G$87:$G$291,Schedule!$F$11,Schedule!$I$87:$I$291,"I"))+(SUMIFS(Schedule!W$87:W$291,Schedule!$K$87:$K$291,Concrete,Schedule!V$87:V$291,K$48,Schedule!U$87:U$291,J50,Schedule!$G$87:$G$291,Schedule!$F$8,Schedule!$I$87:$I$291,"")+SUMIFS(Schedule!W$87:W$291,Schedule!$K$87:$K$291,Concrete,Schedule!V$87:V$291,K$48,Schedule!U$87:U$291,J50,Schedule!$G$87:$G$291,Schedule!$F$8,Schedule!$I$87:$I$291,"I"))))</f>
        <v>0</v>
      </c>
      <c r="M50" s="302">
        <v>3</v>
      </c>
      <c r="N50" s="285"/>
      <c r="O50" s="286">
        <f>IF($C$3="",(SUMIFS(Schedule!Z$87:Z$291,Schedule!$K$87:$K$291,Concrete,Schedule!Y$87:Y$291,N$48,Schedule!X$87:X$291,M50,Schedule!$G$87:$G$291,Schedule!$F$9,Schedule!$I$87:$I$291,"")+SUMIFS(Schedule!Z$87:Z$291,Schedule!$K$87:$K$291,Concrete,Schedule!Y$87:Y$291,N$48,Schedule!X$87:X$291,M50,Schedule!$G$87:$G$291,Schedule!$F$9,Schedule!$I$87:$I$291,"I"))+(SUMIFS(Schedule!Z$87:Z$291,Schedule!$K$87:$K$291,Concrete,Schedule!Y$87:Y$291,N$48,Schedule!X$87:X$291,M50,Schedule!$G$87:$G$291,Schedule!$F$10,Schedule!$I$87:$I$291,"")+SUMIFS(Schedule!Z$87:Z$291,Schedule!$K$87:$K$291,Concrete,Schedule!Y$87:Y$291,N$48,Schedule!X$87:X$291,M50,Schedule!$G$87:$G$291,Schedule!$F$10,Schedule!$I$87:$I$291,"I"))+(SUMIFS(Schedule!Z$87:Z$291,Schedule!$K$87:$K$291,Concrete,Schedule!Y$87:Y$291,N$48,Schedule!X$87:X$291,M50,Schedule!$G$87:$G$291,Schedule!$F$11,Schedule!$I$87:$I$291,"")+SUMIFS(Schedule!Z$87:Z$291,Schedule!$K$87:$K$291,Concrete,Schedule!Y$87:Y$291,N$48,Schedule!X$87:X$291,M50,Schedule!$G$87:$G$291,Schedule!$F$11,Schedule!$I$87:$I$291,"I")),IF($C$3='Sum Res'!$S$5,(SUMIFS(Schedule!Z$87:Z$291,Schedule!$K$87:$K$291,Concrete,Schedule!Y$87:Y$291,N$48,Schedule!X$87:X$291,M50,Schedule!$G$87:$G$291,Schedule!$F$9,Schedule!$I$87:$I$291,"")+SUMIFS(Schedule!Z$87:Z$291,Schedule!$K$87:$K$291,Concrete,Schedule!Y$87:Y$291,N$48,Schedule!X$87:X$291,M50,Schedule!$G$87:$G$291,Schedule!$F$9,Schedule!$I$87:$I$291,"I"))+(SUMIFS(Schedule!Z$87:Z$291,Schedule!$K$87:$K$291,Concrete,Schedule!Y$87:Y$291,N$48,Schedule!X$87:X$291,M50,Schedule!$G$87:$G$291,Schedule!$F$10,Schedule!$I$87:$I$291,"")+SUMIFS(Schedule!Z$87:Z$291,Schedule!$K$87:$K$291,Concrete,Schedule!Y$87:Y$291,N$48,Schedule!X$87:X$291,M50,Schedule!$G$87:$G$291,Schedule!$F$10,Schedule!$I$87:$I$291,"I"))+(SUMIFS(Schedule!Z$87:Z$291,Schedule!$K$87:$K$291,Concrete,Schedule!Y$87:Y$291,N$48,Schedule!X$87:X$291,M50,Schedule!$G$87:$G$291,Schedule!$F$11,Schedule!$I$87:$I$291,"")+SUMIFS(Schedule!Z$87:Z$291,Schedule!$K$87:$K$291,Concrete,Schedule!Y$87:Y$291,N$48,Schedule!X$87:X$291,M50,Schedule!$G$87:$G$291,Schedule!$F$11,Schedule!$I$87:$I$291,"I")),(SUMIFS(Schedule!Z$87:Z$291,Schedule!$K$87:$K$291,Concrete,Schedule!Y$87:Y$291,N$48,Schedule!X$87:X$291,M50,Schedule!$G$87:$G$291,Schedule!$F$9,Schedule!$I$87:$I$291,"")+SUMIFS(Schedule!Z$87:Z$291,Schedule!$K$87:$K$291,Concrete,Schedule!Y$87:Y$291,N$48,Schedule!X$87:X$291,M50,Schedule!$G$87:$G$291,Schedule!$F$9,Schedule!$I$87:$I$291,"I"))+(SUMIFS(Schedule!Z$87:Z$291,Schedule!$K$87:$K$291,Concrete,Schedule!Y$87:Y$291,N$48,Schedule!X$87:X$291,M50,Schedule!$G$87:$G$291,Schedule!$F$10,Schedule!$I$87:$I$291,"")+SUMIFS(Schedule!Z$87:Z$291,Schedule!$K$87:$K$291,Concrete,Schedule!Y$87:Y$291,N$48,Schedule!X$87:X$291,M50,Schedule!$G$87:$G$291,Schedule!$F$10,Schedule!$I$87:$I$291,"I"))+(SUMIFS(Schedule!Z$87:Z$291,Schedule!$K$87:$K$291,Concrete,Schedule!Y$87:Y$291,N$48,Schedule!X$87:X$291,M50,Schedule!$G$87:$G$291,Schedule!$F$11,Schedule!$I$87:$I$291,"")+SUMIFS(Schedule!Z$87:Z$291,Schedule!$K$87:$K$291,Concrete,Schedule!Y$87:Y$291,N$48,Schedule!X$87:X$291,M50,Schedule!$G$87:$G$291,Schedule!$F$11,Schedule!$I$87:$I$291,"I"))+(SUMIFS(Schedule!Z$87:Z$291,Schedule!$K$87:$K$291,Concrete,Schedule!Y$87:Y$291,N$48,Schedule!X$87:X$291,M50,Schedule!$G$87:$G$291,Schedule!$F$8,Schedule!$I$87:$I$291,"")+SUMIFS(Schedule!Z$87:Z$291,Schedule!$K$87:$K$291,Concrete,Schedule!Y$87:Y$291,N$48,Schedule!X$87:X$291,M50,Schedule!$G$87:$G$291,Schedule!$F$8,Schedule!$I$87:$I$291,"I"))))</f>
        <v>0</v>
      </c>
      <c r="P50" s="302">
        <v>3</v>
      </c>
      <c r="Q50" s="285"/>
      <c r="R50" s="286">
        <f>IF($C$3="",(SUMIFS(Schedule!AC$87:AC$291,Schedule!$K$87:$K$291,Concrete,Schedule!AB$87:AB$291,Q$48,Schedule!AA$87:AA$291,P50,Schedule!$G$87:$G$291,Schedule!$F$9,Schedule!$I$87:$I$291,"")+SUMIFS(Schedule!AC$87:AC$291,Schedule!$K$87:$K$291,Concrete,Schedule!AB$87:AB$291,Q$48,Schedule!AA$87:AA$291,P50,Schedule!$G$87:$G$291,Schedule!$F$9,Schedule!$I$87:$I$291,"I"))+(SUMIFS(Schedule!AC$87:AC$291,Schedule!$K$87:$K$291,Concrete,Schedule!AB$87:AB$291,Q$48,Schedule!AA$87:AA$291,P50,Schedule!$G$87:$G$291,Schedule!$F$10,Schedule!$I$87:$I$291,"")+SUMIFS(Schedule!AC$87:AC$291,Schedule!$K$87:$K$291,Concrete,Schedule!AB$87:AB$291,Q$48,Schedule!AA$87:AA$291,P50,Schedule!$G$87:$G$291,Schedule!$F$10,Schedule!$I$87:$I$291,"I"))+(SUMIFS(Schedule!AC$87:AC$291,Schedule!$K$87:$K$291,Concrete,Schedule!AB$87:AB$291,Q$48,Schedule!AA$87:AA$291,P50,Schedule!$G$87:$G$291,Schedule!$F$11,Schedule!$I$87:$I$291,"")+SUMIFS(Schedule!AC$87:AC$291,Schedule!$K$87:$K$291,Concrete,Schedule!AB$87:AB$291,Q$48,Schedule!AA$87:AA$291,P50,Schedule!$G$87:$G$291,Schedule!$F$11,Schedule!$I$87:$I$291,"I")),IF($C$3='Sum Res'!$S$5,(SUMIFS(Schedule!AC$87:AC$291,Schedule!$K$87:$K$291,Concrete,Schedule!AB$87:AB$291,Q$48,Schedule!AA$87:AA$291,P50,Schedule!$G$87:$G$291,Schedule!$F$9,Schedule!$I$87:$I$291,"")+SUMIFS(Schedule!AC$87:AC$291,Schedule!$K$87:$K$291,Concrete,Schedule!AB$87:AB$291,Q$48,Schedule!AA$87:AA$291,P50,Schedule!$G$87:$G$291,Schedule!$F$9,Schedule!$I$87:$I$291,"I"))+(SUMIFS(Schedule!AC$87:AC$291,Schedule!$K$87:$K$291,Concrete,Schedule!AB$87:AB$291,Q$48,Schedule!AA$87:AA$291,P50,Schedule!$G$87:$G$291,Schedule!$F$10,Schedule!$I$87:$I$291,"")+SUMIFS(Schedule!AC$87:AC$291,Schedule!$K$87:$K$291,Concrete,Schedule!AB$87:AB$291,Q$48,Schedule!AA$87:AA$291,P50,Schedule!$G$87:$G$291,Schedule!$F$10,Schedule!$I$87:$I$291,"I"))+(SUMIFS(Schedule!AC$87:AC$291,Schedule!$K$87:$K$291,Concrete,Schedule!AB$87:AB$291,Q$48,Schedule!AA$87:AA$291,P50,Schedule!$G$87:$G$291,Schedule!$F$11,Schedule!$I$87:$I$291,"")+SUMIFS(Schedule!AC$87:AC$291,Schedule!$K$87:$K$291,Concrete,Schedule!AB$87:AB$291,Q$48,Schedule!AA$87:AA$291,P50,Schedule!$G$87:$G$291,Schedule!$F$11,Schedule!$I$87:$I$291,"I")),(SUMIFS(Schedule!AC$87:AC$291,Schedule!$K$87:$K$291,Concrete,Schedule!AB$87:AB$291,Q$48,Schedule!AA$87:AA$291,P50,Schedule!$G$87:$G$291,Schedule!$F$9,Schedule!$I$87:$I$291,"")+SUMIFS(Schedule!AC$87:AC$291,Schedule!$K$87:$K$291,Concrete,Schedule!AB$87:AB$291,Q$48,Schedule!AA$87:AA$291,P50,Schedule!$G$87:$G$291,Schedule!$F$9,Schedule!$I$87:$I$291,"I"))+(SUMIFS(Schedule!AC$87:AC$291,Schedule!$K$87:$K$291,Concrete,Schedule!AB$87:AB$291,Q$48,Schedule!AA$87:AA$291,P50,Schedule!$G$87:$G$291,Schedule!$F$10,Schedule!$I$87:$I$291,"")+SUMIFS(Schedule!AC$87:AC$291,Schedule!$K$87:$K$291,Concrete,Schedule!AB$87:AB$291,Q$48,Schedule!AA$87:AA$291,P50,Schedule!$G$87:$G$291,Schedule!$F$10,Schedule!$I$87:$I$291,"I"))+(SUMIFS(Schedule!AC$87:AC$291,Schedule!$K$87:$K$291,Concrete,Schedule!AB$87:AB$291,Q$48,Schedule!AA$87:AA$291,P50,Schedule!$G$87:$G$291,Schedule!$F$11,Schedule!$I$87:$I$291,"")+SUMIFS(Schedule!AC$87:AC$291,Schedule!$K$87:$K$291,Concrete,Schedule!AB$87:AB$291,Q$48,Schedule!AA$87:AA$291,P50,Schedule!$G$87:$G$291,Schedule!$F$11,Schedule!$I$87:$I$291,"I"))+(SUMIFS(Schedule!AC$87:AC$291,Schedule!$K$87:$K$291,Concrete,Schedule!AB$87:AB$291,Q$48,Schedule!AA$87:AA$291,P50,Schedule!$G$87:$G$291,Schedule!$F$8,Schedule!$I$87:$I$291,"")+SUMIFS(Schedule!AC$87:AC$291,Schedule!$K$87:$K$291,Concrete,Schedule!AB$87:AB$291,Q$48,Schedule!AA$87:AA$291,P50,Schedule!$G$87:$G$291,Schedule!$F$8,Schedule!$I$87:$I$291,"I"))))</f>
        <v>0</v>
      </c>
      <c r="S50" s="302">
        <v>3</v>
      </c>
      <c r="T50" s="285"/>
      <c r="U50" s="286">
        <f>IF($C$3="",(SUMIFS(Schedule!AF$87:AF$291,Schedule!$K$87:$K$291,Concrete,Schedule!AE$87:AE$291,T$48,Schedule!AD$87:AD$291,S50,Schedule!$G$87:$G$291,Schedule!$F$9,Schedule!$I$87:$I$291,"")+SUMIFS(Schedule!AF$87:AF$291,Schedule!$K$87:$K$291,Concrete,Schedule!AE$87:AE$291,T$48,Schedule!AD$87:AD$291,S50,Schedule!$G$87:$G$291,Schedule!$F$9,Schedule!$I$87:$I$291,"I"))+(SUMIFS(Schedule!AF$87:AF$291,Schedule!$K$87:$K$291,Concrete,Schedule!AE$87:AE$291,T$48,Schedule!AD$87:AD$291,S50,Schedule!$G$87:$G$291,Schedule!$F$10,Schedule!$I$87:$I$291,"")+SUMIFS(Schedule!AF$87:AF$291,Schedule!$K$87:$K$291,Concrete,Schedule!AE$87:AE$291,T$48,Schedule!AD$87:AD$291,S50,Schedule!$G$87:$G$291,Schedule!$F$10,Schedule!$I$87:$I$291,"I"))+(SUMIFS(Schedule!AF$87:AF$291,Schedule!$K$87:$K$291,Concrete,Schedule!AE$87:AE$291,T$48,Schedule!AD$87:AD$291,S50,Schedule!$G$87:$G$291,Schedule!$F$11,Schedule!$I$87:$I$291,"")+SUMIFS(Schedule!AF$87:AF$291,Schedule!$K$87:$K$291,Concrete,Schedule!AE$87:AE$291,T$48,Schedule!AD$87:AD$291,S50,Schedule!$G$87:$G$291,Schedule!$F$11,Schedule!$I$87:$I$291,"I")),IF($C$3='Sum Res'!$S$5,(SUMIFS(Schedule!AF$87:AF$291,Schedule!$K$87:$K$291,Concrete,Schedule!AE$87:AE$291,T$48,Schedule!AD$87:AD$291,S50,Schedule!$G$87:$G$291,Schedule!$F$9,Schedule!$I$87:$I$291,"")+SUMIFS(Schedule!AF$87:AF$291,Schedule!$K$87:$K$291,Concrete,Schedule!AE$87:AE$291,T$48,Schedule!AD$87:AD$291,S50,Schedule!$G$87:$G$291,Schedule!$F$9,Schedule!$I$87:$I$291,"I"))+(SUMIFS(Schedule!AF$87:AF$291,Schedule!$K$87:$K$291,Concrete,Schedule!AE$87:AE$291,T$48,Schedule!AD$87:AD$291,S50,Schedule!$G$87:$G$291,Schedule!$F$10,Schedule!$I$87:$I$291,"")+SUMIFS(Schedule!AF$87:AF$291,Schedule!$K$87:$K$291,Concrete,Schedule!AE$87:AE$291,T$48,Schedule!AD$87:AD$291,S50,Schedule!$G$87:$G$291,Schedule!$F$10,Schedule!$I$87:$I$291,"I"))+(SUMIFS(Schedule!AF$87:AF$291,Schedule!$K$87:$K$291,Concrete,Schedule!AE$87:AE$291,T$48,Schedule!AD$87:AD$291,S50,Schedule!$G$87:$G$291,Schedule!$F$11,Schedule!$I$87:$I$291,"")+SUMIFS(Schedule!AF$87:AF$291,Schedule!$K$87:$K$291,Concrete,Schedule!AE$87:AE$291,T$48,Schedule!AD$87:AD$291,S50,Schedule!$G$87:$G$291,Schedule!$F$11,Schedule!$I$87:$I$291,"I")),(SUMIFS(Schedule!AF$87:AF$291,Schedule!$K$87:$K$291,Concrete,Schedule!AE$87:AE$291,T$48,Schedule!AD$87:AD$291,S50,Schedule!$G$87:$G$291,Schedule!$F$9,Schedule!$I$87:$I$291,"")+SUMIFS(Schedule!AF$87:AF$291,Schedule!$K$87:$K$291,Concrete,Schedule!AE$87:AE$291,T$48,Schedule!AD$87:AD$291,S50,Schedule!$G$87:$G$291,Schedule!$F$9,Schedule!$I$87:$I$291,"I"))+(SUMIFS(Schedule!AF$87:AF$291,Schedule!$K$87:$K$291,Concrete,Schedule!AE$87:AE$291,T$48,Schedule!AD$87:AD$291,S50,Schedule!$G$87:$G$291,Schedule!$F$10,Schedule!$I$87:$I$291,"")+SUMIFS(Schedule!AF$87:AF$291,Schedule!$K$87:$K$291,Concrete,Schedule!AE$87:AE$291,T$48,Schedule!AD$87:AD$291,S50,Schedule!$G$87:$G$291,Schedule!$F$10,Schedule!$I$87:$I$291,"I"))+(SUMIFS(Schedule!AF$87:AF$291,Schedule!$K$87:$K$291,Concrete,Schedule!AE$87:AE$291,T$48,Schedule!AD$87:AD$291,S50,Schedule!$G$87:$G$291,Schedule!$F$11,Schedule!$I$87:$I$291,"")+SUMIFS(Schedule!AF$87:AF$291,Schedule!$K$87:$K$291,Concrete,Schedule!AE$87:AE$291,T$48,Schedule!AD$87:AD$291,S50,Schedule!$G$87:$G$291,Schedule!$F$11,Schedule!$I$87:$I$291,"I"))+(SUMIFS(Schedule!AF$87:AF$291,Schedule!$K$87:$K$291,Concrete,Schedule!AE$87:AE$291,T$48,Schedule!AD$87:AD$291,S50,Schedule!$G$87:$G$291,Schedule!$F$8,Schedule!$I$87:$I$291,"")+SUMIFS(Schedule!AF$87:AF$291,Schedule!$K$87:$K$291,Concrete,Schedule!AE$87:AE$291,T$48,Schedule!AD$87:AD$291,S50,Schedule!$G$87:$G$291,Schedule!$F$8,Schedule!$I$87:$I$291,"I"))))</f>
        <v>0</v>
      </c>
      <c r="V50" s="302">
        <v>3</v>
      </c>
      <c r="W50" s="285"/>
      <c r="X50" s="286">
        <f>IF($C$3="",(SUMIFS(Schedule!AI$87:AI$291,Schedule!$K$87:$K$291,Concrete,Schedule!AH$87:AH$291,W$48,Schedule!AG$87:AG$291,V50,Schedule!$G$87:$G$291,Schedule!$F$9,Schedule!$I$87:$I$291,"")+SUMIFS(Schedule!AI$87:AI$291,Schedule!$K$87:$K$291,Concrete,Schedule!AH$87:AH$291,W$48,Schedule!AG$87:AG$291,V50,Schedule!$G$87:$G$291,Schedule!$F$9,Schedule!$I$87:$I$291,"I"))+(SUMIFS(Schedule!AI$87:AI$291,Schedule!$K$87:$K$291,Concrete,Schedule!AH$87:AH$291,W$48,Schedule!AG$87:AG$291,V50,Schedule!$G$87:$G$291,Schedule!$F$10,Schedule!$I$87:$I$291,"")+SUMIFS(Schedule!AI$87:AI$291,Schedule!$K$87:$K$291,Concrete,Schedule!AH$87:AH$291,W$48,Schedule!AG$87:AG$291,V50,Schedule!$G$87:$G$291,Schedule!$F$10,Schedule!$I$87:$I$291,"I"))+(SUMIFS(Schedule!AI$87:AI$291,Schedule!$K$87:$K$291,Concrete,Schedule!AH$87:AH$291,W$48,Schedule!AG$87:AG$291,V50,Schedule!$G$87:$G$291,Schedule!$F$11,Schedule!$I$87:$I$291,"")+SUMIFS(Schedule!AI$87:AI$291,Schedule!$K$87:$K$291,Concrete,Schedule!AH$87:AH$291,W$48,Schedule!AG$87:AG$291,V50,Schedule!$G$87:$G$291,Schedule!$F$11,Schedule!$I$87:$I$291,"I")),IF($C$3='Sum Res'!$S$5,(SUMIFS(Schedule!AI$87:AI$291,Schedule!$K$87:$K$291,Concrete,Schedule!AH$87:AH$291,W$48,Schedule!AG$87:AG$291,V50,Schedule!$G$87:$G$291,Schedule!$F$9,Schedule!$I$87:$I$291,"")+SUMIFS(Schedule!AI$87:AI$291,Schedule!$K$87:$K$291,Concrete,Schedule!AH$87:AH$291,W$48,Schedule!AG$87:AG$291,V50,Schedule!$G$87:$G$291,Schedule!$F$9,Schedule!$I$87:$I$291,"I"))+(SUMIFS(Schedule!AI$87:AI$291,Schedule!$K$87:$K$291,Concrete,Schedule!AH$87:AH$291,W$48,Schedule!AG$87:AG$291,V50,Schedule!$G$87:$G$291,Schedule!$F$10,Schedule!$I$87:$I$291,"")+SUMIFS(Schedule!AI$87:AI$291,Schedule!$K$87:$K$291,Concrete,Schedule!AH$87:AH$291,W$48,Schedule!AG$87:AG$291,V50,Schedule!$G$87:$G$291,Schedule!$F$10,Schedule!$I$87:$I$291,"I"))+(SUMIFS(Schedule!AI$87:AI$291,Schedule!$K$87:$K$291,Concrete,Schedule!AH$87:AH$291,W$48,Schedule!AG$87:AG$291,V50,Schedule!$G$87:$G$291,Schedule!$F$11,Schedule!$I$87:$I$291,"")+SUMIFS(Schedule!AI$87:AI$291,Schedule!$K$87:$K$291,Concrete,Schedule!AH$87:AH$291,W$48,Schedule!AG$87:AG$291,V50,Schedule!$G$87:$G$291,Schedule!$F$11,Schedule!$I$87:$I$291,"I")),(SUMIFS(Schedule!AI$87:AI$291,Schedule!$K$87:$K$291,Concrete,Schedule!AH$87:AH$291,W$48,Schedule!AG$87:AG$291,V50,Schedule!$G$87:$G$291,Schedule!$F$9,Schedule!$I$87:$I$291,"")+SUMIFS(Schedule!AI$87:AI$291,Schedule!$K$87:$K$291,Concrete,Schedule!AH$87:AH$291,W$48,Schedule!AG$87:AG$291,V50,Schedule!$G$87:$G$291,Schedule!$F$9,Schedule!$I$87:$I$291,"I"))+(SUMIFS(Schedule!AI$87:AI$291,Schedule!$K$87:$K$291,Concrete,Schedule!AH$87:AH$291,W$48,Schedule!AG$87:AG$291,V50,Schedule!$G$87:$G$291,Schedule!$F$10,Schedule!$I$87:$I$291,"")+SUMIFS(Schedule!AI$87:AI$291,Schedule!$K$87:$K$291,Concrete,Schedule!AH$87:AH$291,W$48,Schedule!AG$87:AG$291,V50,Schedule!$G$87:$G$291,Schedule!$F$10,Schedule!$I$87:$I$291,"I"))+(SUMIFS(Schedule!AI$87:AI$291,Schedule!$K$87:$K$291,Concrete,Schedule!AH$87:AH$291,W$48,Schedule!AG$87:AG$291,V50,Schedule!$G$87:$G$291,Schedule!$F$11,Schedule!$I$87:$I$291,"")+SUMIFS(Schedule!AI$87:AI$291,Schedule!$K$87:$K$291,Concrete,Schedule!AH$87:AH$291,W$48,Schedule!AG$87:AG$291,V50,Schedule!$G$87:$G$291,Schedule!$F$11,Schedule!$I$87:$I$291,"I"))+(SUMIFS(Schedule!AI$87:AI$291,Schedule!$K$87:$K$291,Concrete,Schedule!AH$87:AH$291,W$48,Schedule!AG$87:AG$291,V50,Schedule!$G$87:$G$291,Schedule!$F$8,Schedule!$I$87:$I$291,"")+SUMIFS(Schedule!AI$87:AI$291,Schedule!$K$87:$K$291,Concrete,Schedule!AH$87:AH$291,W$48,Schedule!AG$87:AG$291,V50,Schedule!$G$87:$G$291,Schedule!$F$8,Schedule!$I$87:$I$291,"I"))))</f>
        <v>0</v>
      </c>
      <c r="Y50" s="302">
        <v>3</v>
      </c>
      <c r="Z50" s="285"/>
      <c r="AA50" s="286">
        <f>IF($C$3="",(SUMIFS(Schedule!AL$87:AL$291,Schedule!$K$87:$K$291,Concrete,Schedule!AK$87:AK$291,Z$48,Schedule!AJ$87:AJ$291,Y50,Schedule!$G$87:$G$291,Schedule!$F$9,Schedule!$I$87:$I$291,"")+SUMIFS(Schedule!AL$87:AL$291,Schedule!$K$87:$K$291,Concrete,Schedule!AK$87:AK$291,Z$48,Schedule!AJ$87:AJ$291,Y50,Schedule!$G$87:$G$291,Schedule!$F$9,Schedule!$I$87:$I$291,"I"))+(SUMIFS(Schedule!AL$87:AL$291,Schedule!$K$87:$K$291,Concrete,Schedule!AK$87:AK$291,Z$48,Schedule!AJ$87:AJ$291,Y50,Schedule!$G$87:$G$291,Schedule!$F$10,Schedule!$I$87:$I$291,"")+SUMIFS(Schedule!AL$87:AL$291,Schedule!$K$87:$K$291,Concrete,Schedule!AK$87:AK$291,Z$48,Schedule!AJ$87:AJ$291,Y50,Schedule!$G$87:$G$291,Schedule!$F$10,Schedule!$I$87:$I$291,"I"))+(SUMIFS(Schedule!AL$87:AL$291,Schedule!$K$87:$K$291,Concrete,Schedule!AK$87:AK$291,Z$48,Schedule!AJ$87:AJ$291,Y50,Schedule!$G$87:$G$291,Schedule!$F$11,Schedule!$I$87:$I$291,"")+SUMIFS(Schedule!AL$87:AL$291,Schedule!$K$87:$K$291,Concrete,Schedule!AK$87:AK$291,Z$48,Schedule!AJ$87:AJ$291,Y50,Schedule!$G$87:$G$291,Schedule!$F$11,Schedule!$I$87:$I$291,"I")),IF($C$3='Sum Res'!$S$5,(SUMIFS(Schedule!AL$87:AL$291,Schedule!$K$87:$K$291,Concrete,Schedule!AK$87:AK$291,Z$48,Schedule!AJ$87:AJ$291,Y50,Schedule!$G$87:$G$291,Schedule!$F$9,Schedule!$I$87:$I$291,"")+SUMIFS(Schedule!AL$87:AL$291,Schedule!$K$87:$K$291,Concrete,Schedule!AK$87:AK$291,Z$48,Schedule!AJ$87:AJ$291,Y50,Schedule!$G$87:$G$291,Schedule!$F$9,Schedule!$I$87:$I$291,"I"))+(SUMIFS(Schedule!AL$87:AL$291,Schedule!$K$87:$K$291,Concrete,Schedule!AK$87:AK$291,Z$48,Schedule!AJ$87:AJ$291,Y50,Schedule!$G$87:$G$291,Schedule!$F$10,Schedule!$I$87:$I$291,"")+SUMIFS(Schedule!AL$87:AL$291,Schedule!$K$87:$K$291,Concrete,Schedule!AK$87:AK$291,Z$48,Schedule!AJ$87:AJ$291,Y50,Schedule!$G$87:$G$291,Schedule!$F$10,Schedule!$I$87:$I$291,"I"))+(SUMIFS(Schedule!AL$87:AL$291,Schedule!$K$87:$K$291,Concrete,Schedule!AK$87:AK$291,Z$48,Schedule!AJ$87:AJ$291,Y50,Schedule!$G$87:$G$291,Schedule!$F$11,Schedule!$I$87:$I$291,"")+SUMIFS(Schedule!AL$87:AL$291,Schedule!$K$87:$K$291,Concrete,Schedule!AK$87:AK$291,Z$48,Schedule!AJ$87:AJ$291,Y50,Schedule!$G$87:$G$291,Schedule!$F$11,Schedule!$I$87:$I$291,"I")),(SUMIFS(Schedule!AL$87:AL$291,Schedule!$K$87:$K$291,Concrete,Schedule!AK$87:AK$291,Z$48,Schedule!AJ$87:AJ$291,Y50,Schedule!$G$87:$G$291,Schedule!$F$9,Schedule!$I$87:$I$291,"")+SUMIFS(Schedule!AL$87:AL$291,Schedule!$K$87:$K$291,Concrete,Schedule!AK$87:AK$291,Z$48,Schedule!AJ$87:AJ$291,Y50,Schedule!$G$87:$G$291,Schedule!$F$9,Schedule!$I$87:$I$291,"I"))+(SUMIFS(Schedule!AL$87:AL$291,Schedule!$K$87:$K$291,Concrete,Schedule!AK$87:AK$291,Z$48,Schedule!AJ$87:AJ$291,Y50,Schedule!$G$87:$G$291,Schedule!$F$10,Schedule!$I$87:$I$291,"")+SUMIFS(Schedule!AL$87:AL$291,Schedule!$K$87:$K$291,Concrete,Schedule!AK$87:AK$291,Z$48,Schedule!AJ$87:AJ$291,Y50,Schedule!$G$87:$G$291,Schedule!$F$10,Schedule!$I$87:$I$291,"I"))+(SUMIFS(Schedule!AL$87:AL$291,Schedule!$K$87:$K$291,Concrete,Schedule!AK$87:AK$291,Z$48,Schedule!AJ$87:AJ$291,Y50,Schedule!$G$87:$G$291,Schedule!$F$11,Schedule!$I$87:$I$291,"")+SUMIFS(Schedule!AL$87:AL$291,Schedule!$K$87:$K$291,Concrete,Schedule!AK$87:AK$291,Z$48,Schedule!AJ$87:AJ$291,Y50,Schedule!$G$87:$G$291,Schedule!$F$11,Schedule!$I$87:$I$291,"I"))+(SUMIFS(Schedule!AL$87:AL$291,Schedule!$K$87:$K$291,Concrete,Schedule!AK$87:AK$291,Z$48,Schedule!AJ$87:AJ$291,Y50,Schedule!$G$87:$G$291,Schedule!$F$8,Schedule!$I$87:$I$291,"")+SUMIFS(Schedule!AL$87:AL$291,Schedule!$K$87:$K$291,Concrete,Schedule!AK$87:AK$291,Z$48,Schedule!AJ$87:AJ$291,Y50,Schedule!$G$87:$G$291,Schedule!$F$8,Schedule!$I$87:$I$291,"I"))))</f>
        <v>0</v>
      </c>
      <c r="AB50" s="302">
        <v>3</v>
      </c>
      <c r="AC50" s="285"/>
      <c r="AD50" s="286">
        <f>IF($C$3="",(SUMIFS(Schedule!AO$87:AO$291,Schedule!$K$87:$K$291,Concrete,Schedule!AN$87:AN$291,AC$48,Schedule!AM$87:AM$291,AB50,Schedule!$G$87:$G$291,Schedule!$F$9,Schedule!$I$87:$I$291,"")+SUMIFS(Schedule!AO$87:AO$291,Schedule!$K$87:$K$291,Concrete,Schedule!AN$87:AN$291,AC$48,Schedule!AM$87:AM$291,AB50,Schedule!$G$87:$G$291,Schedule!$F$9,Schedule!$I$87:$I$291,"I"))+(SUMIFS(Schedule!AO$87:AO$291,Schedule!$K$87:$K$291,Concrete,Schedule!AN$87:AN$291,AC$48,Schedule!AM$87:AM$291,AB50,Schedule!$G$87:$G$291,Schedule!$F$10,Schedule!$I$87:$I$291,"")+SUMIFS(Schedule!AO$87:AO$291,Schedule!$K$87:$K$291,Concrete,Schedule!AN$87:AN$291,AC$48,Schedule!AM$87:AM$291,AB50,Schedule!$G$87:$G$291,Schedule!$F$10,Schedule!$I$87:$I$291,"I"))+(SUMIFS(Schedule!AO$87:AO$291,Schedule!$K$87:$K$291,Concrete,Schedule!AN$87:AN$291,AC$48,Schedule!AM$87:AM$291,AB50,Schedule!$G$87:$G$291,Schedule!$F$11,Schedule!$I$87:$I$291,"")+SUMIFS(Schedule!AO$87:AO$291,Schedule!$K$87:$K$291,Concrete,Schedule!AN$87:AN$291,AC$48,Schedule!AM$87:AM$291,AB50,Schedule!$G$87:$G$291,Schedule!$F$11,Schedule!$I$87:$I$291,"I")),IF($C$3='Sum Res'!$S$5,(SUMIFS(Schedule!AO$87:AO$291,Schedule!$K$87:$K$291,Concrete,Schedule!AN$87:AN$291,AC$48,Schedule!AM$87:AM$291,AB50,Schedule!$G$87:$G$291,Schedule!$F$9,Schedule!$I$87:$I$291,"")+SUMIFS(Schedule!AO$87:AO$291,Schedule!$K$87:$K$291,Concrete,Schedule!AN$87:AN$291,AC$48,Schedule!AM$87:AM$291,AB50,Schedule!$G$87:$G$291,Schedule!$F$9,Schedule!$I$87:$I$291,"I"))+(SUMIFS(Schedule!AO$87:AO$291,Schedule!$K$87:$K$291,Concrete,Schedule!AN$87:AN$291,AC$48,Schedule!AM$87:AM$291,AB50,Schedule!$G$87:$G$291,Schedule!$F$10,Schedule!$I$87:$I$291,"")+SUMIFS(Schedule!AO$87:AO$291,Schedule!$K$87:$K$291,Concrete,Schedule!AN$87:AN$291,AC$48,Schedule!AM$87:AM$291,AB50,Schedule!$G$87:$G$291,Schedule!$F$10,Schedule!$I$87:$I$291,"I"))+(SUMIFS(Schedule!AO$87:AO$291,Schedule!$K$87:$K$291,Concrete,Schedule!AN$87:AN$291,AC$48,Schedule!AM$87:AM$291,AB50,Schedule!$G$87:$G$291,Schedule!$F$11,Schedule!$I$87:$I$291,"")+SUMIFS(Schedule!AO$87:AO$291,Schedule!$K$87:$K$291,Concrete,Schedule!AN$87:AN$291,AC$48,Schedule!AM$87:AM$291,AB50,Schedule!$G$87:$G$291,Schedule!$F$11,Schedule!$I$87:$I$291,"I")),(SUMIFS(Schedule!AO$87:AO$291,Schedule!$K$87:$K$291,Concrete,Schedule!AN$87:AN$291,AC$48,Schedule!AM$87:AM$291,AB50,Schedule!$G$87:$G$291,Schedule!$F$9,Schedule!$I$87:$I$291,"")+SUMIFS(Schedule!AO$87:AO$291,Schedule!$K$87:$K$291,Concrete,Schedule!AN$87:AN$291,AC$48,Schedule!AM$87:AM$291,AB50,Schedule!$G$87:$G$291,Schedule!$F$9,Schedule!$I$87:$I$291,"I"))+(SUMIFS(Schedule!AO$87:AO$291,Schedule!$K$87:$K$291,Concrete,Schedule!AN$87:AN$291,AC$48,Schedule!AM$87:AM$291,AB50,Schedule!$G$87:$G$291,Schedule!$F$10,Schedule!$I$87:$I$291,"")+SUMIFS(Schedule!AO$87:AO$291,Schedule!$K$87:$K$291,Concrete,Schedule!AN$87:AN$291,AC$48,Schedule!AM$87:AM$291,AB50,Schedule!$G$87:$G$291,Schedule!$F$10,Schedule!$I$87:$I$291,"I"))+(SUMIFS(Schedule!AO$87:AO$291,Schedule!$K$87:$K$291,Concrete,Schedule!AN$87:AN$291,AC$48,Schedule!AM$87:AM$291,AB50,Schedule!$G$87:$G$291,Schedule!$F$11,Schedule!$I$87:$I$291,"")+SUMIFS(Schedule!AO$87:AO$291,Schedule!$K$87:$K$291,Concrete,Schedule!AN$87:AN$291,AC$48,Schedule!AM$87:AM$291,AB50,Schedule!$G$87:$G$291,Schedule!$F$11,Schedule!$I$87:$I$291,"I"))+(SUMIFS(Schedule!AO$87:AO$291,Schedule!$K$87:$K$291,Concrete,Schedule!AN$87:AN$291,AC$48,Schedule!AM$87:AM$291,AB50,Schedule!$G$87:$G$291,Schedule!$F$8,Schedule!$I$87:$I$291,"")+SUMIFS(Schedule!AO$87:AO$291,Schedule!$K$87:$K$291,Concrete,Schedule!AN$87:AN$291,AC$48,Schedule!AM$87:AM$291,AB50,Schedule!$G$87:$G$291,Schedule!$F$8,Schedule!$I$87:$I$291,"I"))))</f>
        <v>0</v>
      </c>
      <c r="AE50" s="287">
        <f t="shared" si="11"/>
        <v>0</v>
      </c>
      <c r="AF50" s="288">
        <f t="shared" si="9"/>
        <v>0</v>
      </c>
    </row>
    <row r="51" spans="2:36" ht="15" x14ac:dyDescent="0.2">
      <c r="B51" s="580"/>
      <c r="C51" s="583"/>
      <c r="D51" s="300">
        <v>4</v>
      </c>
      <c r="E51" s="301"/>
      <c r="F51" s="281">
        <f>IF($C$3="",(SUMIFS(Schedule!Q$87:Q$291,Schedule!$K$87:$K$291,Concrete,Schedule!P$87:P$291,E$48,Schedule!O$87:O$291,D51,Schedule!$G$87:$G$291,Schedule!$F$9,Schedule!$I$87:$I$291,"")+SUMIFS(Schedule!Q$87:Q$291,Schedule!$K$87:$K$291,Concrete,Schedule!P$87:P$291,E$48,Schedule!O$87:O$291,D51,Schedule!$G$87:$G$291,Schedule!$F$9,Schedule!$I$87:$I$291,"I"))+(SUMIFS(Schedule!Q$87:Q$291,Schedule!$K$87:$K$291,Concrete,Schedule!P$87:P$291,E$48,Schedule!O$87:O$291,D51,Schedule!$G$87:$G$291,Schedule!$F$10,Schedule!$I$87:$I$291,"")+SUMIFS(Schedule!Q$87:Q$291,Schedule!$K$87:$K$291,Concrete,Schedule!P$87:P$291,E$48,Schedule!O$87:O$291,D51,Schedule!$G$87:$G$291,Schedule!$F$10,Schedule!$I$87:$I$291,"I"))+(SUMIFS(Schedule!Q$87:Q$291,Schedule!$K$87:$K$291,Concrete,Schedule!P$87:P$291,E$48,Schedule!O$87:O$291,D51,Schedule!$G$87:$G$291,Schedule!$F$11,Schedule!$I$87:$I$291,"")+SUMIFS(Schedule!Q$87:Q$291,Schedule!$K$87:$K$291,Concrete,Schedule!P$87:P$291,E$48,Schedule!O$87:O$291,D51,Schedule!$G$87:$G$291,Schedule!$F$11,Schedule!$I$87:$I$291,"I")),IF($C$3='Sum Res'!$S$5,(SUMIFS(Schedule!Q$87:Q$291,Schedule!$K$87:$K$291,Concrete,Schedule!P$87:P$291,E$48,Schedule!O$87:O$291,D51,Schedule!$G$87:$G$291,Schedule!$F$9,Schedule!$I$87:$I$291,"")+SUMIFS(Schedule!Q$87:Q$291,Schedule!$K$87:$K$291,Concrete,Schedule!P$87:P$291,E$48,Schedule!O$87:O$291,D51,Schedule!$G$87:$G$291,Schedule!$F$9,Schedule!$I$87:$I$291,"I"))+(SUMIFS(Schedule!Q$87:Q$291,Schedule!$K$87:$K$291,Concrete,Schedule!P$87:P$291,E$48,Schedule!O$87:O$291,D51,Schedule!$G$87:$G$291,Schedule!$F$10,Schedule!$I$87:$I$291,"")+SUMIFS(Schedule!Q$87:Q$291,Schedule!$K$87:$K$291,Concrete,Schedule!P$87:P$291,E$48,Schedule!O$87:O$291,D51,Schedule!$G$87:$G$291,Schedule!$F$10,Schedule!$I$87:$I$291,"I"))+(SUMIFS(Schedule!Q$87:Q$291,Schedule!$K$87:$K$291,Concrete,Schedule!P$87:P$291,E$48,Schedule!O$87:O$291,D51,Schedule!$G$87:$G$291,Schedule!$F$11,Schedule!$I$87:$I$291,"")+SUMIFS(Schedule!Q$87:Q$291,Schedule!$K$87:$K$291,Concrete,Schedule!P$87:P$291,E$48,Schedule!O$87:O$291,D51,Schedule!$G$87:$G$291,Schedule!$F$11,Schedule!$I$87:$I$291,"I")),(SUMIFS(Schedule!Q$87:Q$291,Schedule!$K$87:$K$291,Concrete,Schedule!P$87:P$291,E$48,Schedule!O$87:O$291,D51,Schedule!$G$87:$G$291,Schedule!$F$9,Schedule!$I$87:$I$291,"")+SUMIFS(Schedule!Q$87:Q$291,Schedule!$K$87:$K$291,Concrete,Schedule!P$87:P$291,E$48,Schedule!O$87:O$291,D51,Schedule!$G$87:$G$291,Schedule!$F$9,Schedule!$I$87:$I$291,"I"))+(SUMIFS(Schedule!Q$87:Q$291,Schedule!$K$87:$K$291,Concrete,Schedule!P$87:P$291,E$48,Schedule!O$87:O$291,D51,Schedule!$G$87:$G$291,Schedule!$F$10,Schedule!$I$87:$I$291,"")+SUMIFS(Schedule!Q$87:Q$291,Schedule!$K$87:$K$291,Concrete,Schedule!P$87:P$291,E$48,Schedule!O$87:O$291,D51,Schedule!$G$87:$G$291,Schedule!$F$10,Schedule!$I$87:$I$291,"I"))+(SUMIFS(Schedule!Q$87:Q$291,Schedule!$K$87:$K$291,Concrete,Schedule!P$87:P$291,E$48,Schedule!O$87:O$291,D51,Schedule!$G$87:$G$291,Schedule!$F$11,Schedule!$I$87:$I$291,"")+SUMIFS(Schedule!Q$87:Q$291,Schedule!$K$87:$K$291,Concrete,Schedule!P$87:P$291,E$48,Schedule!O$87:O$291,D51,Schedule!$G$87:$G$291,Schedule!$F$11,Schedule!$I$87:$I$291,"I"))+(SUMIFS(Schedule!Q$87:Q$291,Schedule!$K$87:$K$291,Concrete,Schedule!P$87:P$291,E$48,Schedule!O$87:O$291,D51,Schedule!$G$87:$G$291,Schedule!$F$8,Schedule!$I$87:$I$291,"")+SUMIFS(Schedule!Q$87:Q$291,Schedule!$K$87:$K$291,Concrete,Schedule!P$87:P$291,E$48,Schedule!O$87:O$291,D51,Schedule!$G$87:$G$291,Schedule!$F$8,Schedule!$I$87:$I$291,"I"))))</f>
        <v>0</v>
      </c>
      <c r="G51" s="300">
        <v>4</v>
      </c>
      <c r="H51" s="301"/>
      <c r="I51" s="281">
        <f>IF($C$3="",(SUMIFS(Schedule!T$87:T$291,Schedule!$K$87:$K$291,Concrete,Schedule!S$87:S$291,H$48,Schedule!R$87:R$291,G51,Schedule!$G$87:$G$291,Schedule!$F$9,Schedule!$I$87:$I$291,"")+SUMIFS(Schedule!T$87:T$291,Schedule!$K$87:$K$291,Concrete,Schedule!S$87:S$291,H$48,Schedule!R$87:R$291,G51,Schedule!$G$87:$G$291,Schedule!$F$9,Schedule!$I$87:$I$291,"I"))+(SUMIFS(Schedule!T$87:T$291,Schedule!$K$87:$K$291,Concrete,Schedule!S$87:S$291,H$48,Schedule!R$87:R$291,G51,Schedule!$G$87:$G$291,Schedule!$F$10,Schedule!$I$87:$I$291,"")+SUMIFS(Schedule!T$87:T$291,Schedule!$K$87:$K$291,Concrete,Schedule!S$87:S$291,H$48,Schedule!R$87:R$291,G51,Schedule!$G$87:$G$291,Schedule!$F$10,Schedule!$I$87:$I$291,"I"))+(SUMIFS(Schedule!T$87:T$291,Schedule!$K$87:$K$291,Concrete,Schedule!S$87:S$291,H$48,Schedule!R$87:R$291,G51,Schedule!$G$87:$G$291,Schedule!$F$11,Schedule!$I$87:$I$291,"")+SUMIFS(Schedule!T$87:T$291,Schedule!$K$87:$K$291,Concrete,Schedule!S$87:S$291,H$48,Schedule!R$87:R$291,G51,Schedule!$G$87:$G$291,Schedule!$F$11,Schedule!$I$87:$I$291,"I")),IF($C$3='Sum Res'!$S$5,(SUMIFS(Schedule!T$87:T$291,Schedule!$K$87:$K$291,Concrete,Schedule!S$87:S$291,H$48,Schedule!R$87:R$291,G51,Schedule!$G$87:$G$291,Schedule!$F$9,Schedule!$I$87:$I$291,"")+SUMIFS(Schedule!T$87:T$291,Schedule!$K$87:$K$291,Concrete,Schedule!S$87:S$291,H$48,Schedule!R$87:R$291,G51,Schedule!$G$87:$G$291,Schedule!$F$9,Schedule!$I$87:$I$291,"I"))+(SUMIFS(Schedule!T$87:T$291,Schedule!$K$87:$K$291,Concrete,Schedule!S$87:S$291,H$48,Schedule!R$87:R$291,G51,Schedule!$G$87:$G$291,Schedule!$F$10,Schedule!$I$87:$I$291,"")+SUMIFS(Schedule!T$87:T$291,Schedule!$K$87:$K$291,Concrete,Schedule!S$87:S$291,H$48,Schedule!R$87:R$291,G51,Schedule!$G$87:$G$291,Schedule!$F$10,Schedule!$I$87:$I$291,"I"))+(SUMIFS(Schedule!T$87:T$291,Schedule!$K$87:$K$291,Concrete,Schedule!S$87:S$291,H$48,Schedule!R$87:R$291,G51,Schedule!$G$87:$G$291,Schedule!$F$11,Schedule!$I$87:$I$291,"")+SUMIFS(Schedule!T$87:T$291,Schedule!$K$87:$K$291,Concrete,Schedule!S$87:S$291,H$48,Schedule!R$87:R$291,G51,Schedule!$G$87:$G$291,Schedule!$F$11,Schedule!$I$87:$I$291,"I")),(SUMIFS(Schedule!T$87:T$291,Schedule!$K$87:$K$291,Concrete,Schedule!S$87:S$291,H$48,Schedule!R$87:R$291,G51,Schedule!$G$87:$G$291,Schedule!$F$9,Schedule!$I$87:$I$291,"")+SUMIFS(Schedule!T$87:T$291,Schedule!$K$87:$K$291,Concrete,Schedule!S$87:S$291,H$48,Schedule!R$87:R$291,G51,Schedule!$G$87:$G$291,Schedule!$F$9,Schedule!$I$87:$I$291,"I"))+(SUMIFS(Schedule!T$87:T$291,Schedule!$K$87:$K$291,Concrete,Schedule!S$87:S$291,H$48,Schedule!R$87:R$291,G51,Schedule!$G$87:$G$291,Schedule!$F$10,Schedule!$I$87:$I$291,"")+SUMIFS(Schedule!T$87:T$291,Schedule!$K$87:$K$291,Concrete,Schedule!S$87:S$291,H$48,Schedule!R$87:R$291,G51,Schedule!$G$87:$G$291,Schedule!$F$10,Schedule!$I$87:$I$291,"I"))+(SUMIFS(Schedule!T$87:T$291,Schedule!$K$87:$K$291,Concrete,Schedule!S$87:S$291,H$48,Schedule!R$87:R$291,G51,Schedule!$G$87:$G$291,Schedule!$F$11,Schedule!$I$87:$I$291,"")+SUMIFS(Schedule!T$87:T$291,Schedule!$K$87:$K$291,Concrete,Schedule!S$87:S$291,H$48,Schedule!R$87:R$291,G51,Schedule!$G$87:$G$291,Schedule!$F$11,Schedule!$I$87:$I$291,"I"))+(SUMIFS(Schedule!T$87:T$291,Schedule!$K$87:$K$291,Concrete,Schedule!S$87:S$291,H$48,Schedule!R$87:R$291,G51,Schedule!$G$87:$G$291,Schedule!$F$8,Schedule!$I$87:$I$291,"")+SUMIFS(Schedule!T$87:T$291,Schedule!$K$87:$K$291,Concrete,Schedule!S$87:S$291,H$48,Schedule!R$87:R$291,G51,Schedule!$G$87:$G$291,Schedule!$F$8,Schedule!$I$87:$I$291,"I"))))</f>
        <v>0</v>
      </c>
      <c r="J51" s="300">
        <v>4</v>
      </c>
      <c r="K51" s="301"/>
      <c r="L51" s="281">
        <f>IF($C$3="",(SUMIFS(Schedule!W$87:W$291,Schedule!$K$87:$K$291,Concrete,Schedule!V$87:V$291,K$48,Schedule!U$87:U$291,J51,Schedule!$G$87:$G$291,Schedule!$F$9,Schedule!$I$87:$I$291,"")+SUMIFS(Schedule!W$87:W$291,Schedule!$K$87:$K$291,Concrete,Schedule!V$87:V$291,K$48,Schedule!U$87:U$291,J51,Schedule!$G$87:$G$291,Schedule!$F$9,Schedule!$I$87:$I$291,"I"))+(SUMIFS(Schedule!W$87:W$291,Schedule!$K$87:$K$291,Concrete,Schedule!V$87:V$291,K$48,Schedule!U$87:U$291,J51,Schedule!$G$87:$G$291,Schedule!$F$10,Schedule!$I$87:$I$291,"")+SUMIFS(Schedule!W$87:W$291,Schedule!$K$87:$K$291,Concrete,Schedule!V$87:V$291,K$48,Schedule!U$87:U$291,J51,Schedule!$G$87:$G$291,Schedule!$F$10,Schedule!$I$87:$I$291,"I"))+(SUMIFS(Schedule!W$87:W$291,Schedule!$K$87:$K$291,Concrete,Schedule!V$87:V$291,K$48,Schedule!U$87:U$291,J51,Schedule!$G$87:$G$291,Schedule!$F$11,Schedule!$I$87:$I$291,"")+SUMIFS(Schedule!W$87:W$291,Schedule!$K$87:$K$291,Concrete,Schedule!V$87:V$291,K$48,Schedule!U$87:U$291,J51,Schedule!$G$87:$G$291,Schedule!$F$11,Schedule!$I$87:$I$291,"I")),IF($C$3='Sum Res'!$S$5,(SUMIFS(Schedule!W$87:W$291,Schedule!$K$87:$K$291,Concrete,Schedule!V$87:V$291,K$48,Schedule!U$87:U$291,J51,Schedule!$G$87:$G$291,Schedule!$F$9,Schedule!$I$87:$I$291,"")+SUMIFS(Schedule!W$87:W$291,Schedule!$K$87:$K$291,Concrete,Schedule!V$87:V$291,K$48,Schedule!U$87:U$291,J51,Schedule!$G$87:$G$291,Schedule!$F$9,Schedule!$I$87:$I$291,"I"))+(SUMIFS(Schedule!W$87:W$291,Schedule!$K$87:$K$291,Concrete,Schedule!V$87:V$291,K$48,Schedule!U$87:U$291,J51,Schedule!$G$87:$G$291,Schedule!$F$10,Schedule!$I$87:$I$291,"")+SUMIFS(Schedule!W$87:W$291,Schedule!$K$87:$K$291,Concrete,Schedule!V$87:V$291,K$48,Schedule!U$87:U$291,J51,Schedule!$G$87:$G$291,Schedule!$F$10,Schedule!$I$87:$I$291,"I"))+(SUMIFS(Schedule!W$87:W$291,Schedule!$K$87:$K$291,Concrete,Schedule!V$87:V$291,K$48,Schedule!U$87:U$291,J51,Schedule!$G$87:$G$291,Schedule!$F$11,Schedule!$I$87:$I$291,"")+SUMIFS(Schedule!W$87:W$291,Schedule!$K$87:$K$291,Concrete,Schedule!V$87:V$291,K$48,Schedule!U$87:U$291,J51,Schedule!$G$87:$G$291,Schedule!$F$11,Schedule!$I$87:$I$291,"I")),(SUMIFS(Schedule!W$87:W$291,Schedule!$K$87:$K$291,Concrete,Schedule!V$87:V$291,K$48,Schedule!U$87:U$291,J51,Schedule!$G$87:$G$291,Schedule!$F$9,Schedule!$I$87:$I$291,"")+SUMIFS(Schedule!W$87:W$291,Schedule!$K$87:$K$291,Concrete,Schedule!V$87:V$291,K$48,Schedule!U$87:U$291,J51,Schedule!$G$87:$G$291,Schedule!$F$9,Schedule!$I$87:$I$291,"I"))+(SUMIFS(Schedule!W$87:W$291,Schedule!$K$87:$K$291,Concrete,Schedule!V$87:V$291,K$48,Schedule!U$87:U$291,J51,Schedule!$G$87:$G$291,Schedule!$F$10,Schedule!$I$87:$I$291,"")+SUMIFS(Schedule!W$87:W$291,Schedule!$K$87:$K$291,Concrete,Schedule!V$87:V$291,K$48,Schedule!U$87:U$291,J51,Schedule!$G$87:$G$291,Schedule!$F$10,Schedule!$I$87:$I$291,"I"))+(SUMIFS(Schedule!W$87:W$291,Schedule!$K$87:$K$291,Concrete,Schedule!V$87:V$291,K$48,Schedule!U$87:U$291,J51,Schedule!$G$87:$G$291,Schedule!$F$11,Schedule!$I$87:$I$291,"")+SUMIFS(Schedule!W$87:W$291,Schedule!$K$87:$K$291,Concrete,Schedule!V$87:V$291,K$48,Schedule!U$87:U$291,J51,Schedule!$G$87:$G$291,Schedule!$F$11,Schedule!$I$87:$I$291,"I"))+(SUMIFS(Schedule!W$87:W$291,Schedule!$K$87:$K$291,Concrete,Schedule!V$87:V$291,K$48,Schedule!U$87:U$291,J51,Schedule!$G$87:$G$291,Schedule!$F$8,Schedule!$I$87:$I$291,"")+SUMIFS(Schedule!W$87:W$291,Schedule!$K$87:$K$291,Concrete,Schedule!V$87:V$291,K$48,Schedule!U$87:U$291,J51,Schedule!$G$87:$G$291,Schedule!$F$8,Schedule!$I$87:$I$291,"I"))))</f>
        <v>0</v>
      </c>
      <c r="M51" s="300">
        <v>4</v>
      </c>
      <c r="N51" s="301"/>
      <c r="O51" s="281">
        <f>IF($C$3="",(SUMIFS(Schedule!Z$87:Z$291,Schedule!$K$87:$K$291,Concrete,Schedule!Y$87:Y$291,N$48,Schedule!X$87:X$291,M51,Schedule!$G$87:$G$291,Schedule!$F$9,Schedule!$I$87:$I$291,"")+SUMIFS(Schedule!Z$87:Z$291,Schedule!$K$87:$K$291,Concrete,Schedule!Y$87:Y$291,N$48,Schedule!X$87:X$291,M51,Schedule!$G$87:$G$291,Schedule!$F$9,Schedule!$I$87:$I$291,"I"))+(SUMIFS(Schedule!Z$87:Z$291,Schedule!$K$87:$K$291,Concrete,Schedule!Y$87:Y$291,N$48,Schedule!X$87:X$291,M51,Schedule!$G$87:$G$291,Schedule!$F$10,Schedule!$I$87:$I$291,"")+SUMIFS(Schedule!Z$87:Z$291,Schedule!$K$87:$K$291,Concrete,Schedule!Y$87:Y$291,N$48,Schedule!X$87:X$291,M51,Schedule!$G$87:$G$291,Schedule!$F$10,Schedule!$I$87:$I$291,"I"))+(SUMIFS(Schedule!Z$87:Z$291,Schedule!$K$87:$K$291,Concrete,Schedule!Y$87:Y$291,N$48,Schedule!X$87:X$291,M51,Schedule!$G$87:$G$291,Schedule!$F$11,Schedule!$I$87:$I$291,"")+SUMIFS(Schedule!Z$87:Z$291,Schedule!$K$87:$K$291,Concrete,Schedule!Y$87:Y$291,N$48,Schedule!X$87:X$291,M51,Schedule!$G$87:$G$291,Schedule!$F$11,Schedule!$I$87:$I$291,"I")),IF($C$3='Sum Res'!$S$5,(SUMIFS(Schedule!Z$87:Z$291,Schedule!$K$87:$K$291,Concrete,Schedule!Y$87:Y$291,N$48,Schedule!X$87:X$291,M51,Schedule!$G$87:$G$291,Schedule!$F$9,Schedule!$I$87:$I$291,"")+SUMIFS(Schedule!Z$87:Z$291,Schedule!$K$87:$K$291,Concrete,Schedule!Y$87:Y$291,N$48,Schedule!X$87:X$291,M51,Schedule!$G$87:$G$291,Schedule!$F$9,Schedule!$I$87:$I$291,"I"))+(SUMIFS(Schedule!Z$87:Z$291,Schedule!$K$87:$K$291,Concrete,Schedule!Y$87:Y$291,N$48,Schedule!X$87:X$291,M51,Schedule!$G$87:$G$291,Schedule!$F$10,Schedule!$I$87:$I$291,"")+SUMIFS(Schedule!Z$87:Z$291,Schedule!$K$87:$K$291,Concrete,Schedule!Y$87:Y$291,N$48,Schedule!X$87:X$291,M51,Schedule!$G$87:$G$291,Schedule!$F$10,Schedule!$I$87:$I$291,"I"))+(SUMIFS(Schedule!Z$87:Z$291,Schedule!$K$87:$K$291,Concrete,Schedule!Y$87:Y$291,N$48,Schedule!X$87:X$291,M51,Schedule!$G$87:$G$291,Schedule!$F$11,Schedule!$I$87:$I$291,"")+SUMIFS(Schedule!Z$87:Z$291,Schedule!$K$87:$K$291,Concrete,Schedule!Y$87:Y$291,N$48,Schedule!X$87:X$291,M51,Schedule!$G$87:$G$291,Schedule!$F$11,Schedule!$I$87:$I$291,"I")),(SUMIFS(Schedule!Z$87:Z$291,Schedule!$K$87:$K$291,Concrete,Schedule!Y$87:Y$291,N$48,Schedule!X$87:X$291,M51,Schedule!$G$87:$G$291,Schedule!$F$9,Schedule!$I$87:$I$291,"")+SUMIFS(Schedule!Z$87:Z$291,Schedule!$K$87:$K$291,Concrete,Schedule!Y$87:Y$291,N$48,Schedule!X$87:X$291,M51,Schedule!$G$87:$G$291,Schedule!$F$9,Schedule!$I$87:$I$291,"I"))+(SUMIFS(Schedule!Z$87:Z$291,Schedule!$K$87:$K$291,Concrete,Schedule!Y$87:Y$291,N$48,Schedule!X$87:X$291,M51,Schedule!$G$87:$G$291,Schedule!$F$10,Schedule!$I$87:$I$291,"")+SUMIFS(Schedule!Z$87:Z$291,Schedule!$K$87:$K$291,Concrete,Schedule!Y$87:Y$291,N$48,Schedule!X$87:X$291,M51,Schedule!$G$87:$G$291,Schedule!$F$10,Schedule!$I$87:$I$291,"I"))+(SUMIFS(Schedule!Z$87:Z$291,Schedule!$K$87:$K$291,Concrete,Schedule!Y$87:Y$291,N$48,Schedule!X$87:X$291,M51,Schedule!$G$87:$G$291,Schedule!$F$11,Schedule!$I$87:$I$291,"")+SUMIFS(Schedule!Z$87:Z$291,Schedule!$K$87:$K$291,Concrete,Schedule!Y$87:Y$291,N$48,Schedule!X$87:X$291,M51,Schedule!$G$87:$G$291,Schedule!$F$11,Schedule!$I$87:$I$291,"I"))+(SUMIFS(Schedule!Z$87:Z$291,Schedule!$K$87:$K$291,Concrete,Schedule!Y$87:Y$291,N$48,Schedule!X$87:X$291,M51,Schedule!$G$87:$G$291,Schedule!$F$8,Schedule!$I$87:$I$291,"")+SUMIFS(Schedule!Z$87:Z$291,Schedule!$K$87:$K$291,Concrete,Schedule!Y$87:Y$291,N$48,Schedule!X$87:X$291,M51,Schedule!$G$87:$G$291,Schedule!$F$8,Schedule!$I$87:$I$291,"I"))))</f>
        <v>0</v>
      </c>
      <c r="P51" s="300">
        <v>4</v>
      </c>
      <c r="Q51" s="301"/>
      <c r="R51" s="281">
        <f>IF($C$3="",(SUMIFS(Schedule!AC$87:AC$291,Schedule!$K$87:$K$291,Concrete,Schedule!AB$87:AB$291,Q$48,Schedule!AA$87:AA$291,P51,Schedule!$G$87:$G$291,Schedule!$F$9,Schedule!$I$87:$I$291,"")+SUMIFS(Schedule!AC$87:AC$291,Schedule!$K$87:$K$291,Concrete,Schedule!AB$87:AB$291,Q$48,Schedule!AA$87:AA$291,P51,Schedule!$G$87:$G$291,Schedule!$F$9,Schedule!$I$87:$I$291,"I"))+(SUMIFS(Schedule!AC$87:AC$291,Schedule!$K$87:$K$291,Concrete,Schedule!AB$87:AB$291,Q$48,Schedule!AA$87:AA$291,P51,Schedule!$G$87:$G$291,Schedule!$F$10,Schedule!$I$87:$I$291,"")+SUMIFS(Schedule!AC$87:AC$291,Schedule!$K$87:$K$291,Concrete,Schedule!AB$87:AB$291,Q$48,Schedule!AA$87:AA$291,P51,Schedule!$G$87:$G$291,Schedule!$F$10,Schedule!$I$87:$I$291,"I"))+(SUMIFS(Schedule!AC$87:AC$291,Schedule!$K$87:$K$291,Concrete,Schedule!AB$87:AB$291,Q$48,Schedule!AA$87:AA$291,P51,Schedule!$G$87:$G$291,Schedule!$F$11,Schedule!$I$87:$I$291,"")+SUMIFS(Schedule!AC$87:AC$291,Schedule!$K$87:$K$291,Concrete,Schedule!AB$87:AB$291,Q$48,Schedule!AA$87:AA$291,P51,Schedule!$G$87:$G$291,Schedule!$F$11,Schedule!$I$87:$I$291,"I")),IF($C$3='Sum Res'!$S$5,(SUMIFS(Schedule!AC$87:AC$291,Schedule!$K$87:$K$291,Concrete,Schedule!AB$87:AB$291,Q$48,Schedule!AA$87:AA$291,P51,Schedule!$G$87:$G$291,Schedule!$F$9,Schedule!$I$87:$I$291,"")+SUMIFS(Schedule!AC$87:AC$291,Schedule!$K$87:$K$291,Concrete,Schedule!AB$87:AB$291,Q$48,Schedule!AA$87:AA$291,P51,Schedule!$G$87:$G$291,Schedule!$F$9,Schedule!$I$87:$I$291,"I"))+(SUMIFS(Schedule!AC$87:AC$291,Schedule!$K$87:$K$291,Concrete,Schedule!AB$87:AB$291,Q$48,Schedule!AA$87:AA$291,P51,Schedule!$G$87:$G$291,Schedule!$F$10,Schedule!$I$87:$I$291,"")+SUMIFS(Schedule!AC$87:AC$291,Schedule!$K$87:$K$291,Concrete,Schedule!AB$87:AB$291,Q$48,Schedule!AA$87:AA$291,P51,Schedule!$G$87:$G$291,Schedule!$F$10,Schedule!$I$87:$I$291,"I"))+(SUMIFS(Schedule!AC$87:AC$291,Schedule!$K$87:$K$291,Concrete,Schedule!AB$87:AB$291,Q$48,Schedule!AA$87:AA$291,P51,Schedule!$G$87:$G$291,Schedule!$F$11,Schedule!$I$87:$I$291,"")+SUMIFS(Schedule!AC$87:AC$291,Schedule!$K$87:$K$291,Concrete,Schedule!AB$87:AB$291,Q$48,Schedule!AA$87:AA$291,P51,Schedule!$G$87:$G$291,Schedule!$F$11,Schedule!$I$87:$I$291,"I")),(SUMIFS(Schedule!AC$87:AC$291,Schedule!$K$87:$K$291,Concrete,Schedule!AB$87:AB$291,Q$48,Schedule!AA$87:AA$291,P51,Schedule!$G$87:$G$291,Schedule!$F$9,Schedule!$I$87:$I$291,"")+SUMIFS(Schedule!AC$87:AC$291,Schedule!$K$87:$K$291,Concrete,Schedule!AB$87:AB$291,Q$48,Schedule!AA$87:AA$291,P51,Schedule!$G$87:$G$291,Schedule!$F$9,Schedule!$I$87:$I$291,"I"))+(SUMIFS(Schedule!AC$87:AC$291,Schedule!$K$87:$K$291,Concrete,Schedule!AB$87:AB$291,Q$48,Schedule!AA$87:AA$291,P51,Schedule!$G$87:$G$291,Schedule!$F$10,Schedule!$I$87:$I$291,"")+SUMIFS(Schedule!AC$87:AC$291,Schedule!$K$87:$K$291,Concrete,Schedule!AB$87:AB$291,Q$48,Schedule!AA$87:AA$291,P51,Schedule!$G$87:$G$291,Schedule!$F$10,Schedule!$I$87:$I$291,"I"))+(SUMIFS(Schedule!AC$87:AC$291,Schedule!$K$87:$K$291,Concrete,Schedule!AB$87:AB$291,Q$48,Schedule!AA$87:AA$291,P51,Schedule!$G$87:$G$291,Schedule!$F$11,Schedule!$I$87:$I$291,"")+SUMIFS(Schedule!AC$87:AC$291,Schedule!$K$87:$K$291,Concrete,Schedule!AB$87:AB$291,Q$48,Schedule!AA$87:AA$291,P51,Schedule!$G$87:$G$291,Schedule!$F$11,Schedule!$I$87:$I$291,"I"))+(SUMIFS(Schedule!AC$87:AC$291,Schedule!$K$87:$K$291,Concrete,Schedule!AB$87:AB$291,Q$48,Schedule!AA$87:AA$291,P51,Schedule!$G$87:$G$291,Schedule!$F$8,Schedule!$I$87:$I$291,"")+SUMIFS(Schedule!AC$87:AC$291,Schedule!$K$87:$K$291,Concrete,Schedule!AB$87:AB$291,Q$48,Schedule!AA$87:AA$291,P51,Schedule!$G$87:$G$291,Schedule!$F$8,Schedule!$I$87:$I$291,"I"))))</f>
        <v>0</v>
      </c>
      <c r="S51" s="300">
        <v>4</v>
      </c>
      <c r="T51" s="301"/>
      <c r="U51" s="281">
        <f>IF($C$3="",(SUMIFS(Schedule!AF$87:AF$291,Schedule!$K$87:$K$291,Concrete,Schedule!AE$87:AE$291,T$48,Schedule!AD$87:AD$291,S51,Schedule!$G$87:$G$291,Schedule!$F$9,Schedule!$I$87:$I$291,"")+SUMIFS(Schedule!AF$87:AF$291,Schedule!$K$87:$K$291,Concrete,Schedule!AE$87:AE$291,T$48,Schedule!AD$87:AD$291,S51,Schedule!$G$87:$G$291,Schedule!$F$9,Schedule!$I$87:$I$291,"I"))+(SUMIFS(Schedule!AF$87:AF$291,Schedule!$K$87:$K$291,Concrete,Schedule!AE$87:AE$291,T$48,Schedule!AD$87:AD$291,S51,Schedule!$G$87:$G$291,Schedule!$F$10,Schedule!$I$87:$I$291,"")+SUMIFS(Schedule!AF$87:AF$291,Schedule!$K$87:$K$291,Concrete,Schedule!AE$87:AE$291,T$48,Schedule!AD$87:AD$291,S51,Schedule!$G$87:$G$291,Schedule!$F$10,Schedule!$I$87:$I$291,"I"))+(SUMIFS(Schedule!AF$87:AF$291,Schedule!$K$87:$K$291,Concrete,Schedule!AE$87:AE$291,T$48,Schedule!AD$87:AD$291,S51,Schedule!$G$87:$G$291,Schedule!$F$11,Schedule!$I$87:$I$291,"")+SUMIFS(Schedule!AF$87:AF$291,Schedule!$K$87:$K$291,Concrete,Schedule!AE$87:AE$291,T$48,Schedule!AD$87:AD$291,S51,Schedule!$G$87:$G$291,Schedule!$F$11,Schedule!$I$87:$I$291,"I")),IF($C$3='Sum Res'!$S$5,(SUMIFS(Schedule!AF$87:AF$291,Schedule!$K$87:$K$291,Concrete,Schedule!AE$87:AE$291,T$48,Schedule!AD$87:AD$291,S51,Schedule!$G$87:$G$291,Schedule!$F$9,Schedule!$I$87:$I$291,"")+SUMIFS(Schedule!AF$87:AF$291,Schedule!$K$87:$K$291,Concrete,Schedule!AE$87:AE$291,T$48,Schedule!AD$87:AD$291,S51,Schedule!$G$87:$G$291,Schedule!$F$9,Schedule!$I$87:$I$291,"I"))+(SUMIFS(Schedule!AF$87:AF$291,Schedule!$K$87:$K$291,Concrete,Schedule!AE$87:AE$291,T$48,Schedule!AD$87:AD$291,S51,Schedule!$G$87:$G$291,Schedule!$F$10,Schedule!$I$87:$I$291,"")+SUMIFS(Schedule!AF$87:AF$291,Schedule!$K$87:$K$291,Concrete,Schedule!AE$87:AE$291,T$48,Schedule!AD$87:AD$291,S51,Schedule!$G$87:$G$291,Schedule!$F$10,Schedule!$I$87:$I$291,"I"))+(SUMIFS(Schedule!AF$87:AF$291,Schedule!$K$87:$K$291,Concrete,Schedule!AE$87:AE$291,T$48,Schedule!AD$87:AD$291,S51,Schedule!$G$87:$G$291,Schedule!$F$11,Schedule!$I$87:$I$291,"")+SUMIFS(Schedule!AF$87:AF$291,Schedule!$K$87:$K$291,Concrete,Schedule!AE$87:AE$291,T$48,Schedule!AD$87:AD$291,S51,Schedule!$G$87:$G$291,Schedule!$F$11,Schedule!$I$87:$I$291,"I")),(SUMIFS(Schedule!AF$87:AF$291,Schedule!$K$87:$K$291,Concrete,Schedule!AE$87:AE$291,T$48,Schedule!AD$87:AD$291,S51,Schedule!$G$87:$G$291,Schedule!$F$9,Schedule!$I$87:$I$291,"")+SUMIFS(Schedule!AF$87:AF$291,Schedule!$K$87:$K$291,Concrete,Schedule!AE$87:AE$291,T$48,Schedule!AD$87:AD$291,S51,Schedule!$G$87:$G$291,Schedule!$F$9,Schedule!$I$87:$I$291,"I"))+(SUMIFS(Schedule!AF$87:AF$291,Schedule!$K$87:$K$291,Concrete,Schedule!AE$87:AE$291,T$48,Schedule!AD$87:AD$291,S51,Schedule!$G$87:$G$291,Schedule!$F$10,Schedule!$I$87:$I$291,"")+SUMIFS(Schedule!AF$87:AF$291,Schedule!$K$87:$K$291,Concrete,Schedule!AE$87:AE$291,T$48,Schedule!AD$87:AD$291,S51,Schedule!$G$87:$G$291,Schedule!$F$10,Schedule!$I$87:$I$291,"I"))+(SUMIFS(Schedule!AF$87:AF$291,Schedule!$K$87:$K$291,Concrete,Schedule!AE$87:AE$291,T$48,Schedule!AD$87:AD$291,S51,Schedule!$G$87:$G$291,Schedule!$F$11,Schedule!$I$87:$I$291,"")+SUMIFS(Schedule!AF$87:AF$291,Schedule!$K$87:$K$291,Concrete,Schedule!AE$87:AE$291,T$48,Schedule!AD$87:AD$291,S51,Schedule!$G$87:$G$291,Schedule!$F$11,Schedule!$I$87:$I$291,"I"))+(SUMIFS(Schedule!AF$87:AF$291,Schedule!$K$87:$K$291,Concrete,Schedule!AE$87:AE$291,T$48,Schedule!AD$87:AD$291,S51,Schedule!$G$87:$G$291,Schedule!$F$8,Schedule!$I$87:$I$291,"")+SUMIFS(Schedule!AF$87:AF$291,Schedule!$K$87:$K$291,Concrete,Schedule!AE$87:AE$291,T$48,Schedule!AD$87:AD$291,S51,Schedule!$G$87:$G$291,Schedule!$F$8,Schedule!$I$87:$I$291,"I"))))</f>
        <v>0</v>
      </c>
      <c r="V51" s="300">
        <v>4</v>
      </c>
      <c r="W51" s="301"/>
      <c r="X51" s="281">
        <f>IF($C$3="",(SUMIFS(Schedule!AI$87:AI$291,Schedule!$K$87:$K$291,Concrete,Schedule!AH$87:AH$291,W$48,Schedule!AG$87:AG$291,V51,Schedule!$G$87:$G$291,Schedule!$F$9,Schedule!$I$87:$I$291,"")+SUMIFS(Schedule!AI$87:AI$291,Schedule!$K$87:$K$291,Concrete,Schedule!AH$87:AH$291,W$48,Schedule!AG$87:AG$291,V51,Schedule!$G$87:$G$291,Schedule!$F$9,Schedule!$I$87:$I$291,"I"))+(SUMIFS(Schedule!AI$87:AI$291,Schedule!$K$87:$K$291,Concrete,Schedule!AH$87:AH$291,W$48,Schedule!AG$87:AG$291,V51,Schedule!$G$87:$G$291,Schedule!$F$10,Schedule!$I$87:$I$291,"")+SUMIFS(Schedule!AI$87:AI$291,Schedule!$K$87:$K$291,Concrete,Schedule!AH$87:AH$291,W$48,Schedule!AG$87:AG$291,V51,Schedule!$G$87:$G$291,Schedule!$F$10,Schedule!$I$87:$I$291,"I"))+(SUMIFS(Schedule!AI$87:AI$291,Schedule!$K$87:$K$291,Concrete,Schedule!AH$87:AH$291,W$48,Schedule!AG$87:AG$291,V51,Schedule!$G$87:$G$291,Schedule!$F$11,Schedule!$I$87:$I$291,"")+SUMIFS(Schedule!AI$87:AI$291,Schedule!$K$87:$K$291,Concrete,Schedule!AH$87:AH$291,W$48,Schedule!AG$87:AG$291,V51,Schedule!$G$87:$G$291,Schedule!$F$11,Schedule!$I$87:$I$291,"I")),IF($C$3='Sum Res'!$S$5,(SUMIFS(Schedule!AI$87:AI$291,Schedule!$K$87:$K$291,Concrete,Schedule!AH$87:AH$291,W$48,Schedule!AG$87:AG$291,V51,Schedule!$G$87:$G$291,Schedule!$F$9,Schedule!$I$87:$I$291,"")+SUMIFS(Schedule!AI$87:AI$291,Schedule!$K$87:$K$291,Concrete,Schedule!AH$87:AH$291,W$48,Schedule!AG$87:AG$291,V51,Schedule!$G$87:$G$291,Schedule!$F$9,Schedule!$I$87:$I$291,"I"))+(SUMIFS(Schedule!AI$87:AI$291,Schedule!$K$87:$K$291,Concrete,Schedule!AH$87:AH$291,W$48,Schedule!AG$87:AG$291,V51,Schedule!$G$87:$G$291,Schedule!$F$10,Schedule!$I$87:$I$291,"")+SUMIFS(Schedule!AI$87:AI$291,Schedule!$K$87:$K$291,Concrete,Schedule!AH$87:AH$291,W$48,Schedule!AG$87:AG$291,V51,Schedule!$G$87:$G$291,Schedule!$F$10,Schedule!$I$87:$I$291,"I"))+(SUMIFS(Schedule!AI$87:AI$291,Schedule!$K$87:$K$291,Concrete,Schedule!AH$87:AH$291,W$48,Schedule!AG$87:AG$291,V51,Schedule!$G$87:$G$291,Schedule!$F$11,Schedule!$I$87:$I$291,"")+SUMIFS(Schedule!AI$87:AI$291,Schedule!$K$87:$K$291,Concrete,Schedule!AH$87:AH$291,W$48,Schedule!AG$87:AG$291,V51,Schedule!$G$87:$G$291,Schedule!$F$11,Schedule!$I$87:$I$291,"I")),(SUMIFS(Schedule!AI$87:AI$291,Schedule!$K$87:$K$291,Concrete,Schedule!AH$87:AH$291,W$48,Schedule!AG$87:AG$291,V51,Schedule!$G$87:$G$291,Schedule!$F$9,Schedule!$I$87:$I$291,"")+SUMIFS(Schedule!AI$87:AI$291,Schedule!$K$87:$K$291,Concrete,Schedule!AH$87:AH$291,W$48,Schedule!AG$87:AG$291,V51,Schedule!$G$87:$G$291,Schedule!$F$9,Schedule!$I$87:$I$291,"I"))+(SUMIFS(Schedule!AI$87:AI$291,Schedule!$K$87:$K$291,Concrete,Schedule!AH$87:AH$291,W$48,Schedule!AG$87:AG$291,V51,Schedule!$G$87:$G$291,Schedule!$F$10,Schedule!$I$87:$I$291,"")+SUMIFS(Schedule!AI$87:AI$291,Schedule!$K$87:$K$291,Concrete,Schedule!AH$87:AH$291,W$48,Schedule!AG$87:AG$291,V51,Schedule!$G$87:$G$291,Schedule!$F$10,Schedule!$I$87:$I$291,"I"))+(SUMIFS(Schedule!AI$87:AI$291,Schedule!$K$87:$K$291,Concrete,Schedule!AH$87:AH$291,W$48,Schedule!AG$87:AG$291,V51,Schedule!$G$87:$G$291,Schedule!$F$11,Schedule!$I$87:$I$291,"")+SUMIFS(Schedule!AI$87:AI$291,Schedule!$K$87:$K$291,Concrete,Schedule!AH$87:AH$291,W$48,Schedule!AG$87:AG$291,V51,Schedule!$G$87:$G$291,Schedule!$F$11,Schedule!$I$87:$I$291,"I"))+(SUMIFS(Schedule!AI$87:AI$291,Schedule!$K$87:$K$291,Concrete,Schedule!AH$87:AH$291,W$48,Schedule!AG$87:AG$291,V51,Schedule!$G$87:$G$291,Schedule!$F$8,Schedule!$I$87:$I$291,"")+SUMIFS(Schedule!AI$87:AI$291,Schedule!$K$87:$K$291,Concrete,Schedule!AH$87:AH$291,W$48,Schedule!AG$87:AG$291,V51,Schedule!$G$87:$G$291,Schedule!$F$8,Schedule!$I$87:$I$291,"I"))))</f>
        <v>0</v>
      </c>
      <c r="Y51" s="300">
        <v>4</v>
      </c>
      <c r="Z51" s="301"/>
      <c r="AA51" s="281">
        <f>IF($C$3="",(SUMIFS(Schedule!AL$87:AL$291,Schedule!$K$87:$K$291,Concrete,Schedule!AK$87:AK$291,Z$48,Schedule!AJ$87:AJ$291,Y51,Schedule!$G$87:$G$291,Schedule!$F$9,Schedule!$I$87:$I$291,"")+SUMIFS(Schedule!AL$87:AL$291,Schedule!$K$87:$K$291,Concrete,Schedule!AK$87:AK$291,Z$48,Schedule!AJ$87:AJ$291,Y51,Schedule!$G$87:$G$291,Schedule!$F$9,Schedule!$I$87:$I$291,"I"))+(SUMIFS(Schedule!AL$87:AL$291,Schedule!$K$87:$K$291,Concrete,Schedule!AK$87:AK$291,Z$48,Schedule!AJ$87:AJ$291,Y51,Schedule!$G$87:$G$291,Schedule!$F$10,Schedule!$I$87:$I$291,"")+SUMIFS(Schedule!AL$87:AL$291,Schedule!$K$87:$K$291,Concrete,Schedule!AK$87:AK$291,Z$48,Schedule!AJ$87:AJ$291,Y51,Schedule!$G$87:$G$291,Schedule!$F$10,Schedule!$I$87:$I$291,"I"))+(SUMIFS(Schedule!AL$87:AL$291,Schedule!$K$87:$K$291,Concrete,Schedule!AK$87:AK$291,Z$48,Schedule!AJ$87:AJ$291,Y51,Schedule!$G$87:$G$291,Schedule!$F$11,Schedule!$I$87:$I$291,"")+SUMIFS(Schedule!AL$87:AL$291,Schedule!$K$87:$K$291,Concrete,Schedule!AK$87:AK$291,Z$48,Schedule!AJ$87:AJ$291,Y51,Schedule!$G$87:$G$291,Schedule!$F$11,Schedule!$I$87:$I$291,"I")),IF($C$3='Sum Res'!$S$5,(SUMIFS(Schedule!AL$87:AL$291,Schedule!$K$87:$K$291,Concrete,Schedule!AK$87:AK$291,Z$48,Schedule!AJ$87:AJ$291,Y51,Schedule!$G$87:$G$291,Schedule!$F$9,Schedule!$I$87:$I$291,"")+SUMIFS(Schedule!AL$87:AL$291,Schedule!$K$87:$K$291,Concrete,Schedule!AK$87:AK$291,Z$48,Schedule!AJ$87:AJ$291,Y51,Schedule!$G$87:$G$291,Schedule!$F$9,Schedule!$I$87:$I$291,"I"))+(SUMIFS(Schedule!AL$87:AL$291,Schedule!$K$87:$K$291,Concrete,Schedule!AK$87:AK$291,Z$48,Schedule!AJ$87:AJ$291,Y51,Schedule!$G$87:$G$291,Schedule!$F$10,Schedule!$I$87:$I$291,"")+SUMIFS(Schedule!AL$87:AL$291,Schedule!$K$87:$K$291,Concrete,Schedule!AK$87:AK$291,Z$48,Schedule!AJ$87:AJ$291,Y51,Schedule!$G$87:$G$291,Schedule!$F$10,Schedule!$I$87:$I$291,"I"))+(SUMIFS(Schedule!AL$87:AL$291,Schedule!$K$87:$K$291,Concrete,Schedule!AK$87:AK$291,Z$48,Schedule!AJ$87:AJ$291,Y51,Schedule!$G$87:$G$291,Schedule!$F$11,Schedule!$I$87:$I$291,"")+SUMIFS(Schedule!AL$87:AL$291,Schedule!$K$87:$K$291,Concrete,Schedule!AK$87:AK$291,Z$48,Schedule!AJ$87:AJ$291,Y51,Schedule!$G$87:$G$291,Schedule!$F$11,Schedule!$I$87:$I$291,"I")),(SUMIFS(Schedule!AL$87:AL$291,Schedule!$K$87:$K$291,Concrete,Schedule!AK$87:AK$291,Z$48,Schedule!AJ$87:AJ$291,Y51,Schedule!$G$87:$G$291,Schedule!$F$9,Schedule!$I$87:$I$291,"")+SUMIFS(Schedule!AL$87:AL$291,Schedule!$K$87:$K$291,Concrete,Schedule!AK$87:AK$291,Z$48,Schedule!AJ$87:AJ$291,Y51,Schedule!$G$87:$G$291,Schedule!$F$9,Schedule!$I$87:$I$291,"I"))+(SUMIFS(Schedule!AL$87:AL$291,Schedule!$K$87:$K$291,Concrete,Schedule!AK$87:AK$291,Z$48,Schedule!AJ$87:AJ$291,Y51,Schedule!$G$87:$G$291,Schedule!$F$10,Schedule!$I$87:$I$291,"")+SUMIFS(Schedule!AL$87:AL$291,Schedule!$K$87:$K$291,Concrete,Schedule!AK$87:AK$291,Z$48,Schedule!AJ$87:AJ$291,Y51,Schedule!$G$87:$G$291,Schedule!$F$10,Schedule!$I$87:$I$291,"I"))+(SUMIFS(Schedule!AL$87:AL$291,Schedule!$K$87:$K$291,Concrete,Schedule!AK$87:AK$291,Z$48,Schedule!AJ$87:AJ$291,Y51,Schedule!$G$87:$G$291,Schedule!$F$11,Schedule!$I$87:$I$291,"")+SUMIFS(Schedule!AL$87:AL$291,Schedule!$K$87:$K$291,Concrete,Schedule!AK$87:AK$291,Z$48,Schedule!AJ$87:AJ$291,Y51,Schedule!$G$87:$G$291,Schedule!$F$11,Schedule!$I$87:$I$291,"I"))+(SUMIFS(Schedule!AL$87:AL$291,Schedule!$K$87:$K$291,Concrete,Schedule!AK$87:AK$291,Z$48,Schedule!AJ$87:AJ$291,Y51,Schedule!$G$87:$G$291,Schedule!$F$8,Schedule!$I$87:$I$291,"")+SUMIFS(Schedule!AL$87:AL$291,Schedule!$K$87:$K$291,Concrete,Schedule!AK$87:AK$291,Z$48,Schedule!AJ$87:AJ$291,Y51,Schedule!$G$87:$G$291,Schedule!$F$8,Schedule!$I$87:$I$291,"I"))))</f>
        <v>0</v>
      </c>
      <c r="AB51" s="300">
        <v>4</v>
      </c>
      <c r="AC51" s="301"/>
      <c r="AD51" s="281">
        <f>IF($C$3="",(SUMIFS(Schedule!AO$87:AO$291,Schedule!$K$87:$K$291,Concrete,Schedule!AN$87:AN$291,AC$48,Schedule!AM$87:AM$291,AB51,Schedule!$G$87:$G$291,Schedule!$F$9,Schedule!$I$87:$I$291,"")+SUMIFS(Schedule!AO$87:AO$291,Schedule!$K$87:$K$291,Concrete,Schedule!AN$87:AN$291,AC$48,Schedule!AM$87:AM$291,AB51,Schedule!$G$87:$G$291,Schedule!$F$9,Schedule!$I$87:$I$291,"I"))+(SUMIFS(Schedule!AO$87:AO$291,Schedule!$K$87:$K$291,Concrete,Schedule!AN$87:AN$291,AC$48,Schedule!AM$87:AM$291,AB51,Schedule!$G$87:$G$291,Schedule!$F$10,Schedule!$I$87:$I$291,"")+SUMIFS(Schedule!AO$87:AO$291,Schedule!$K$87:$K$291,Concrete,Schedule!AN$87:AN$291,AC$48,Schedule!AM$87:AM$291,AB51,Schedule!$G$87:$G$291,Schedule!$F$10,Schedule!$I$87:$I$291,"I"))+(SUMIFS(Schedule!AO$87:AO$291,Schedule!$K$87:$K$291,Concrete,Schedule!AN$87:AN$291,AC$48,Schedule!AM$87:AM$291,AB51,Schedule!$G$87:$G$291,Schedule!$F$11,Schedule!$I$87:$I$291,"")+SUMIFS(Schedule!AO$87:AO$291,Schedule!$K$87:$K$291,Concrete,Schedule!AN$87:AN$291,AC$48,Schedule!AM$87:AM$291,AB51,Schedule!$G$87:$G$291,Schedule!$F$11,Schedule!$I$87:$I$291,"I")),IF($C$3='Sum Res'!$S$5,(SUMIFS(Schedule!AO$87:AO$291,Schedule!$K$87:$K$291,Concrete,Schedule!AN$87:AN$291,AC$48,Schedule!AM$87:AM$291,AB51,Schedule!$G$87:$G$291,Schedule!$F$9,Schedule!$I$87:$I$291,"")+SUMIFS(Schedule!AO$87:AO$291,Schedule!$K$87:$K$291,Concrete,Schedule!AN$87:AN$291,AC$48,Schedule!AM$87:AM$291,AB51,Schedule!$G$87:$G$291,Schedule!$F$9,Schedule!$I$87:$I$291,"I"))+(SUMIFS(Schedule!AO$87:AO$291,Schedule!$K$87:$K$291,Concrete,Schedule!AN$87:AN$291,AC$48,Schedule!AM$87:AM$291,AB51,Schedule!$G$87:$G$291,Schedule!$F$10,Schedule!$I$87:$I$291,"")+SUMIFS(Schedule!AO$87:AO$291,Schedule!$K$87:$K$291,Concrete,Schedule!AN$87:AN$291,AC$48,Schedule!AM$87:AM$291,AB51,Schedule!$G$87:$G$291,Schedule!$F$10,Schedule!$I$87:$I$291,"I"))+(SUMIFS(Schedule!AO$87:AO$291,Schedule!$K$87:$K$291,Concrete,Schedule!AN$87:AN$291,AC$48,Schedule!AM$87:AM$291,AB51,Schedule!$G$87:$G$291,Schedule!$F$11,Schedule!$I$87:$I$291,"")+SUMIFS(Schedule!AO$87:AO$291,Schedule!$K$87:$K$291,Concrete,Schedule!AN$87:AN$291,AC$48,Schedule!AM$87:AM$291,AB51,Schedule!$G$87:$G$291,Schedule!$F$11,Schedule!$I$87:$I$291,"I")),(SUMIFS(Schedule!AO$87:AO$291,Schedule!$K$87:$K$291,Concrete,Schedule!AN$87:AN$291,AC$48,Schedule!AM$87:AM$291,AB51,Schedule!$G$87:$G$291,Schedule!$F$9,Schedule!$I$87:$I$291,"")+SUMIFS(Schedule!AO$87:AO$291,Schedule!$K$87:$K$291,Concrete,Schedule!AN$87:AN$291,AC$48,Schedule!AM$87:AM$291,AB51,Schedule!$G$87:$G$291,Schedule!$F$9,Schedule!$I$87:$I$291,"I"))+(SUMIFS(Schedule!AO$87:AO$291,Schedule!$K$87:$K$291,Concrete,Schedule!AN$87:AN$291,AC$48,Schedule!AM$87:AM$291,AB51,Schedule!$G$87:$G$291,Schedule!$F$10,Schedule!$I$87:$I$291,"")+SUMIFS(Schedule!AO$87:AO$291,Schedule!$K$87:$K$291,Concrete,Schedule!AN$87:AN$291,AC$48,Schedule!AM$87:AM$291,AB51,Schedule!$G$87:$G$291,Schedule!$F$10,Schedule!$I$87:$I$291,"I"))+(SUMIFS(Schedule!AO$87:AO$291,Schedule!$K$87:$K$291,Concrete,Schedule!AN$87:AN$291,AC$48,Schedule!AM$87:AM$291,AB51,Schedule!$G$87:$G$291,Schedule!$F$11,Schedule!$I$87:$I$291,"")+SUMIFS(Schedule!AO$87:AO$291,Schedule!$K$87:$K$291,Concrete,Schedule!AN$87:AN$291,AC$48,Schedule!AM$87:AM$291,AB51,Schedule!$G$87:$G$291,Schedule!$F$11,Schedule!$I$87:$I$291,"I"))+(SUMIFS(Schedule!AO$87:AO$291,Schedule!$K$87:$K$291,Concrete,Schedule!AN$87:AN$291,AC$48,Schedule!AM$87:AM$291,AB51,Schedule!$G$87:$G$291,Schedule!$F$8,Schedule!$I$87:$I$291,"")+SUMIFS(Schedule!AO$87:AO$291,Schedule!$K$87:$K$291,Concrete,Schedule!AN$87:AN$291,AC$48,Schedule!AM$87:AM$291,AB51,Schedule!$G$87:$G$291,Schedule!$F$8,Schedule!$I$87:$I$291,"I"))))</f>
        <v>0</v>
      </c>
      <c r="AE51" s="282">
        <f t="shared" si="11"/>
        <v>0</v>
      </c>
      <c r="AF51" s="283">
        <f t="shared" si="9"/>
        <v>0</v>
      </c>
    </row>
    <row r="52" spans="2:36" ht="15.75" thickBot="1" x14ac:dyDescent="0.25">
      <c r="B52" s="580"/>
      <c r="C52" s="584"/>
      <c r="D52" s="303">
        <v>5</v>
      </c>
      <c r="E52" s="291"/>
      <c r="F52" s="292">
        <f>IF($C$3="",(SUMIFS(Schedule!Q$87:Q$291,Schedule!$K$87:$K$291,Concrete,Schedule!P$87:P$291,E$48,Schedule!O$87:O$291,D52,Schedule!$G$87:$G$291,Schedule!$F$9,Schedule!$I$87:$I$291,"")+SUMIFS(Schedule!Q$87:Q$291,Schedule!$K$87:$K$291,Concrete,Schedule!P$87:P$291,E$48,Schedule!O$87:O$291,D52,Schedule!$G$87:$G$291,Schedule!$F$9,Schedule!$I$87:$I$291,"I"))+(SUMIFS(Schedule!Q$87:Q$291,Schedule!$K$87:$K$291,Concrete,Schedule!P$87:P$291,E$48,Schedule!O$87:O$291,D52,Schedule!$G$87:$G$291,Schedule!$F$10,Schedule!$I$87:$I$291,"")+SUMIFS(Schedule!Q$87:Q$291,Schedule!$K$87:$K$291,Concrete,Schedule!P$87:P$291,E$48,Schedule!O$87:O$291,D52,Schedule!$G$87:$G$291,Schedule!$F$10,Schedule!$I$87:$I$291,"I"))+(SUMIFS(Schedule!Q$87:Q$291,Schedule!$K$87:$K$291,Concrete,Schedule!P$87:P$291,E$48,Schedule!O$87:O$291,D52,Schedule!$G$87:$G$291,Schedule!$F$11,Schedule!$I$87:$I$291,"")+SUMIFS(Schedule!Q$87:Q$291,Schedule!$K$87:$K$291,Concrete,Schedule!P$87:P$291,E$48,Schedule!O$87:O$291,D52,Schedule!$G$87:$G$291,Schedule!$F$11,Schedule!$I$87:$I$291,"I")),IF($C$3='Sum Res'!$S$5,(SUMIFS(Schedule!Q$87:Q$291,Schedule!$K$87:$K$291,Concrete,Schedule!P$87:P$291,E$48,Schedule!O$87:O$291,D52,Schedule!$G$87:$G$291,Schedule!$F$9,Schedule!$I$87:$I$291,"")+SUMIFS(Schedule!Q$87:Q$291,Schedule!$K$87:$K$291,Concrete,Schedule!P$87:P$291,E$48,Schedule!O$87:O$291,D52,Schedule!$G$87:$G$291,Schedule!$F$9,Schedule!$I$87:$I$291,"I"))+(SUMIFS(Schedule!Q$87:Q$291,Schedule!$K$87:$K$291,Concrete,Schedule!P$87:P$291,E$48,Schedule!O$87:O$291,D52,Schedule!$G$87:$G$291,Schedule!$F$10,Schedule!$I$87:$I$291,"")+SUMIFS(Schedule!Q$87:Q$291,Schedule!$K$87:$K$291,Concrete,Schedule!P$87:P$291,E$48,Schedule!O$87:O$291,D52,Schedule!$G$87:$G$291,Schedule!$F$10,Schedule!$I$87:$I$291,"I"))+(SUMIFS(Schedule!Q$87:Q$291,Schedule!$K$87:$K$291,Concrete,Schedule!P$87:P$291,E$48,Schedule!O$87:O$291,D52,Schedule!$G$87:$G$291,Schedule!$F$11,Schedule!$I$87:$I$291,"")+SUMIFS(Schedule!Q$87:Q$291,Schedule!$K$87:$K$291,Concrete,Schedule!P$87:P$291,E$48,Schedule!O$87:O$291,D52,Schedule!$G$87:$G$291,Schedule!$F$11,Schedule!$I$87:$I$291,"I")),(SUMIFS(Schedule!Q$87:Q$291,Schedule!$K$87:$K$291,Concrete,Schedule!P$87:P$291,E$48,Schedule!O$87:O$291,D52,Schedule!$G$87:$G$291,Schedule!$F$9,Schedule!$I$87:$I$291,"")+SUMIFS(Schedule!Q$87:Q$291,Schedule!$K$87:$K$291,Concrete,Schedule!P$87:P$291,E$48,Schedule!O$87:O$291,D52,Schedule!$G$87:$G$291,Schedule!$F$9,Schedule!$I$87:$I$291,"I"))+(SUMIFS(Schedule!Q$87:Q$291,Schedule!$K$87:$K$291,Concrete,Schedule!P$87:P$291,E$48,Schedule!O$87:O$291,D52,Schedule!$G$87:$G$291,Schedule!$F$10,Schedule!$I$87:$I$291,"")+SUMIFS(Schedule!Q$87:Q$291,Schedule!$K$87:$K$291,Concrete,Schedule!P$87:P$291,E$48,Schedule!O$87:O$291,D52,Schedule!$G$87:$G$291,Schedule!$F$10,Schedule!$I$87:$I$291,"I"))+(SUMIFS(Schedule!Q$87:Q$291,Schedule!$K$87:$K$291,Concrete,Schedule!P$87:P$291,E$48,Schedule!O$87:O$291,D52,Schedule!$G$87:$G$291,Schedule!$F$11,Schedule!$I$87:$I$291,"")+SUMIFS(Schedule!Q$87:Q$291,Schedule!$K$87:$K$291,Concrete,Schedule!P$87:P$291,E$48,Schedule!O$87:O$291,D52,Schedule!$G$87:$G$291,Schedule!$F$11,Schedule!$I$87:$I$291,"I"))+(SUMIFS(Schedule!Q$87:Q$291,Schedule!$K$87:$K$291,Concrete,Schedule!P$87:P$291,E$48,Schedule!O$87:O$291,D52,Schedule!$G$87:$G$291,Schedule!$F$8,Schedule!$I$87:$I$291,"")+SUMIFS(Schedule!Q$87:Q$291,Schedule!$K$87:$K$291,Concrete,Schedule!P$87:P$291,E$48,Schedule!O$87:O$291,D52,Schedule!$G$87:$G$291,Schedule!$F$8,Schedule!$I$87:$I$291,"I"))))</f>
        <v>0</v>
      </c>
      <c r="G52" s="303">
        <v>5</v>
      </c>
      <c r="H52" s="291"/>
      <c r="I52" s="292">
        <f>IF($C$3="",(SUMIFS(Schedule!T$87:T$291,Schedule!$K$87:$K$291,Concrete,Schedule!S$87:S$291,H$48,Schedule!R$87:R$291,G52,Schedule!$G$87:$G$291,Schedule!$F$9,Schedule!$I$87:$I$291,"")+SUMIFS(Schedule!T$87:T$291,Schedule!$K$87:$K$291,Concrete,Schedule!S$87:S$291,H$48,Schedule!R$87:R$291,G52,Schedule!$G$87:$G$291,Schedule!$F$9,Schedule!$I$87:$I$291,"I"))+(SUMIFS(Schedule!T$87:T$291,Schedule!$K$87:$K$291,Concrete,Schedule!S$87:S$291,H$48,Schedule!R$87:R$291,G52,Schedule!$G$87:$G$291,Schedule!$F$10,Schedule!$I$87:$I$291,"")+SUMIFS(Schedule!T$87:T$291,Schedule!$K$87:$K$291,Concrete,Schedule!S$87:S$291,H$48,Schedule!R$87:R$291,G52,Schedule!$G$87:$G$291,Schedule!$F$10,Schedule!$I$87:$I$291,"I"))+(SUMIFS(Schedule!T$87:T$291,Schedule!$K$87:$K$291,Concrete,Schedule!S$87:S$291,H$48,Schedule!R$87:R$291,G52,Schedule!$G$87:$G$291,Schedule!$F$11,Schedule!$I$87:$I$291,"")+SUMIFS(Schedule!T$87:T$291,Schedule!$K$87:$K$291,Concrete,Schedule!S$87:S$291,H$48,Schedule!R$87:R$291,G52,Schedule!$G$87:$G$291,Schedule!$F$11,Schedule!$I$87:$I$291,"I")),IF($C$3='Sum Res'!$S$5,(SUMIFS(Schedule!T$87:T$291,Schedule!$K$87:$K$291,Concrete,Schedule!S$87:S$291,H$48,Schedule!R$87:R$291,G52,Schedule!$G$87:$G$291,Schedule!$F$9,Schedule!$I$87:$I$291,"")+SUMIFS(Schedule!T$87:T$291,Schedule!$K$87:$K$291,Concrete,Schedule!S$87:S$291,H$48,Schedule!R$87:R$291,G52,Schedule!$G$87:$G$291,Schedule!$F$9,Schedule!$I$87:$I$291,"I"))+(SUMIFS(Schedule!T$87:T$291,Schedule!$K$87:$K$291,Concrete,Schedule!S$87:S$291,H$48,Schedule!R$87:R$291,G52,Schedule!$G$87:$G$291,Schedule!$F$10,Schedule!$I$87:$I$291,"")+SUMIFS(Schedule!T$87:T$291,Schedule!$K$87:$K$291,Concrete,Schedule!S$87:S$291,H$48,Schedule!R$87:R$291,G52,Schedule!$G$87:$G$291,Schedule!$F$10,Schedule!$I$87:$I$291,"I"))+(SUMIFS(Schedule!T$87:T$291,Schedule!$K$87:$K$291,Concrete,Schedule!S$87:S$291,H$48,Schedule!R$87:R$291,G52,Schedule!$G$87:$G$291,Schedule!$F$11,Schedule!$I$87:$I$291,"")+SUMIFS(Schedule!T$87:T$291,Schedule!$K$87:$K$291,Concrete,Schedule!S$87:S$291,H$48,Schedule!R$87:R$291,G52,Schedule!$G$87:$G$291,Schedule!$F$11,Schedule!$I$87:$I$291,"I")),(SUMIFS(Schedule!T$87:T$291,Schedule!$K$87:$K$291,Concrete,Schedule!S$87:S$291,H$48,Schedule!R$87:R$291,G52,Schedule!$G$87:$G$291,Schedule!$F$9,Schedule!$I$87:$I$291,"")+SUMIFS(Schedule!T$87:T$291,Schedule!$K$87:$K$291,Concrete,Schedule!S$87:S$291,H$48,Schedule!R$87:R$291,G52,Schedule!$G$87:$G$291,Schedule!$F$9,Schedule!$I$87:$I$291,"I"))+(SUMIFS(Schedule!T$87:T$291,Schedule!$K$87:$K$291,Concrete,Schedule!S$87:S$291,H$48,Schedule!R$87:R$291,G52,Schedule!$G$87:$G$291,Schedule!$F$10,Schedule!$I$87:$I$291,"")+SUMIFS(Schedule!T$87:T$291,Schedule!$K$87:$K$291,Concrete,Schedule!S$87:S$291,H$48,Schedule!R$87:R$291,G52,Schedule!$G$87:$G$291,Schedule!$F$10,Schedule!$I$87:$I$291,"I"))+(SUMIFS(Schedule!T$87:T$291,Schedule!$K$87:$K$291,Concrete,Schedule!S$87:S$291,H$48,Schedule!R$87:R$291,G52,Schedule!$G$87:$G$291,Schedule!$F$11,Schedule!$I$87:$I$291,"")+SUMIFS(Schedule!T$87:T$291,Schedule!$K$87:$K$291,Concrete,Schedule!S$87:S$291,H$48,Schedule!R$87:R$291,G52,Schedule!$G$87:$G$291,Schedule!$F$11,Schedule!$I$87:$I$291,"I"))+(SUMIFS(Schedule!T$87:T$291,Schedule!$K$87:$K$291,Concrete,Schedule!S$87:S$291,H$48,Schedule!R$87:R$291,G52,Schedule!$G$87:$G$291,Schedule!$F$8,Schedule!$I$87:$I$291,"")+SUMIFS(Schedule!T$87:T$291,Schedule!$K$87:$K$291,Concrete,Schedule!S$87:S$291,H$48,Schedule!R$87:R$291,G52,Schedule!$G$87:$G$291,Schedule!$F$8,Schedule!$I$87:$I$291,"I"))))</f>
        <v>0</v>
      </c>
      <c r="J52" s="303">
        <v>5</v>
      </c>
      <c r="K52" s="291"/>
      <c r="L52" s="292">
        <f>IF($C$3="",(SUMIFS(Schedule!W$87:W$291,Schedule!$K$87:$K$291,Concrete,Schedule!V$87:V$291,K$48,Schedule!U$87:U$291,J52,Schedule!$G$87:$G$291,Schedule!$F$9,Schedule!$I$87:$I$291,"")+SUMIFS(Schedule!W$87:W$291,Schedule!$K$87:$K$291,Concrete,Schedule!V$87:V$291,K$48,Schedule!U$87:U$291,J52,Schedule!$G$87:$G$291,Schedule!$F$9,Schedule!$I$87:$I$291,"I"))+(SUMIFS(Schedule!W$87:W$291,Schedule!$K$87:$K$291,Concrete,Schedule!V$87:V$291,K$48,Schedule!U$87:U$291,J52,Schedule!$G$87:$G$291,Schedule!$F$10,Schedule!$I$87:$I$291,"")+SUMIFS(Schedule!W$87:W$291,Schedule!$K$87:$K$291,Concrete,Schedule!V$87:V$291,K$48,Schedule!U$87:U$291,J52,Schedule!$G$87:$G$291,Schedule!$F$10,Schedule!$I$87:$I$291,"I"))+(SUMIFS(Schedule!W$87:W$291,Schedule!$K$87:$K$291,Concrete,Schedule!V$87:V$291,K$48,Schedule!U$87:U$291,J52,Schedule!$G$87:$G$291,Schedule!$F$11,Schedule!$I$87:$I$291,"")+SUMIFS(Schedule!W$87:W$291,Schedule!$K$87:$K$291,Concrete,Schedule!V$87:V$291,K$48,Schedule!U$87:U$291,J52,Schedule!$G$87:$G$291,Schedule!$F$11,Schedule!$I$87:$I$291,"I")),IF($C$3='Sum Res'!$S$5,(SUMIFS(Schedule!W$87:W$291,Schedule!$K$87:$K$291,Concrete,Schedule!V$87:V$291,K$48,Schedule!U$87:U$291,J52,Schedule!$G$87:$G$291,Schedule!$F$9,Schedule!$I$87:$I$291,"")+SUMIFS(Schedule!W$87:W$291,Schedule!$K$87:$K$291,Concrete,Schedule!V$87:V$291,K$48,Schedule!U$87:U$291,J52,Schedule!$G$87:$G$291,Schedule!$F$9,Schedule!$I$87:$I$291,"I"))+(SUMIFS(Schedule!W$87:W$291,Schedule!$K$87:$K$291,Concrete,Schedule!V$87:V$291,K$48,Schedule!U$87:U$291,J52,Schedule!$G$87:$G$291,Schedule!$F$10,Schedule!$I$87:$I$291,"")+SUMIFS(Schedule!W$87:W$291,Schedule!$K$87:$K$291,Concrete,Schedule!V$87:V$291,K$48,Schedule!U$87:U$291,J52,Schedule!$G$87:$G$291,Schedule!$F$10,Schedule!$I$87:$I$291,"I"))+(SUMIFS(Schedule!W$87:W$291,Schedule!$K$87:$K$291,Concrete,Schedule!V$87:V$291,K$48,Schedule!U$87:U$291,J52,Schedule!$G$87:$G$291,Schedule!$F$11,Schedule!$I$87:$I$291,"")+SUMIFS(Schedule!W$87:W$291,Schedule!$K$87:$K$291,Concrete,Schedule!V$87:V$291,K$48,Schedule!U$87:U$291,J52,Schedule!$G$87:$G$291,Schedule!$F$11,Schedule!$I$87:$I$291,"I")),(SUMIFS(Schedule!W$87:W$291,Schedule!$K$87:$K$291,Concrete,Schedule!V$87:V$291,K$48,Schedule!U$87:U$291,J52,Schedule!$G$87:$G$291,Schedule!$F$9,Schedule!$I$87:$I$291,"")+SUMIFS(Schedule!W$87:W$291,Schedule!$K$87:$K$291,Concrete,Schedule!V$87:V$291,K$48,Schedule!U$87:U$291,J52,Schedule!$G$87:$G$291,Schedule!$F$9,Schedule!$I$87:$I$291,"I"))+(SUMIFS(Schedule!W$87:W$291,Schedule!$K$87:$K$291,Concrete,Schedule!V$87:V$291,K$48,Schedule!U$87:U$291,J52,Schedule!$G$87:$G$291,Schedule!$F$10,Schedule!$I$87:$I$291,"")+SUMIFS(Schedule!W$87:W$291,Schedule!$K$87:$K$291,Concrete,Schedule!V$87:V$291,K$48,Schedule!U$87:U$291,J52,Schedule!$G$87:$G$291,Schedule!$F$10,Schedule!$I$87:$I$291,"I"))+(SUMIFS(Schedule!W$87:W$291,Schedule!$K$87:$K$291,Concrete,Schedule!V$87:V$291,K$48,Schedule!U$87:U$291,J52,Schedule!$G$87:$G$291,Schedule!$F$11,Schedule!$I$87:$I$291,"")+SUMIFS(Schedule!W$87:W$291,Schedule!$K$87:$K$291,Concrete,Schedule!V$87:V$291,K$48,Schedule!U$87:U$291,J52,Schedule!$G$87:$G$291,Schedule!$F$11,Schedule!$I$87:$I$291,"I"))+(SUMIFS(Schedule!W$87:W$291,Schedule!$K$87:$K$291,Concrete,Schedule!V$87:V$291,K$48,Schedule!U$87:U$291,J52,Schedule!$G$87:$G$291,Schedule!$F$8,Schedule!$I$87:$I$291,"")+SUMIFS(Schedule!W$87:W$291,Schedule!$K$87:$K$291,Concrete,Schedule!V$87:V$291,K$48,Schedule!U$87:U$291,J52,Schedule!$G$87:$G$291,Schedule!$F$8,Schedule!$I$87:$I$291,"I"))))</f>
        <v>0</v>
      </c>
      <c r="M52" s="303">
        <v>5</v>
      </c>
      <c r="N52" s="291"/>
      <c r="O52" s="292">
        <f>IF($C$3="",(SUMIFS(Schedule!Z$87:Z$291,Schedule!$K$87:$K$291,Concrete,Schedule!Y$87:Y$291,N$48,Schedule!X$87:X$291,M52,Schedule!$G$87:$G$291,Schedule!$F$9,Schedule!$I$87:$I$291,"")+SUMIFS(Schedule!Z$87:Z$291,Schedule!$K$87:$K$291,Concrete,Schedule!Y$87:Y$291,N$48,Schedule!X$87:X$291,M52,Schedule!$G$87:$G$291,Schedule!$F$9,Schedule!$I$87:$I$291,"I"))+(SUMIFS(Schedule!Z$87:Z$291,Schedule!$K$87:$K$291,Concrete,Schedule!Y$87:Y$291,N$48,Schedule!X$87:X$291,M52,Schedule!$G$87:$G$291,Schedule!$F$10,Schedule!$I$87:$I$291,"")+SUMIFS(Schedule!Z$87:Z$291,Schedule!$K$87:$K$291,Concrete,Schedule!Y$87:Y$291,N$48,Schedule!X$87:X$291,M52,Schedule!$G$87:$G$291,Schedule!$F$10,Schedule!$I$87:$I$291,"I"))+(SUMIFS(Schedule!Z$87:Z$291,Schedule!$K$87:$K$291,Concrete,Schedule!Y$87:Y$291,N$48,Schedule!X$87:X$291,M52,Schedule!$G$87:$G$291,Schedule!$F$11,Schedule!$I$87:$I$291,"")+SUMIFS(Schedule!Z$87:Z$291,Schedule!$K$87:$K$291,Concrete,Schedule!Y$87:Y$291,N$48,Schedule!X$87:X$291,M52,Schedule!$G$87:$G$291,Schedule!$F$11,Schedule!$I$87:$I$291,"I")),IF($C$3='Sum Res'!$S$5,(SUMIFS(Schedule!Z$87:Z$291,Schedule!$K$87:$K$291,Concrete,Schedule!Y$87:Y$291,N$48,Schedule!X$87:X$291,M52,Schedule!$G$87:$G$291,Schedule!$F$9,Schedule!$I$87:$I$291,"")+SUMIFS(Schedule!Z$87:Z$291,Schedule!$K$87:$K$291,Concrete,Schedule!Y$87:Y$291,N$48,Schedule!X$87:X$291,M52,Schedule!$G$87:$G$291,Schedule!$F$9,Schedule!$I$87:$I$291,"I"))+(SUMIFS(Schedule!Z$87:Z$291,Schedule!$K$87:$K$291,Concrete,Schedule!Y$87:Y$291,N$48,Schedule!X$87:X$291,M52,Schedule!$G$87:$G$291,Schedule!$F$10,Schedule!$I$87:$I$291,"")+SUMIFS(Schedule!Z$87:Z$291,Schedule!$K$87:$K$291,Concrete,Schedule!Y$87:Y$291,N$48,Schedule!X$87:X$291,M52,Schedule!$G$87:$G$291,Schedule!$F$10,Schedule!$I$87:$I$291,"I"))+(SUMIFS(Schedule!Z$87:Z$291,Schedule!$K$87:$K$291,Concrete,Schedule!Y$87:Y$291,N$48,Schedule!X$87:X$291,M52,Schedule!$G$87:$G$291,Schedule!$F$11,Schedule!$I$87:$I$291,"")+SUMIFS(Schedule!Z$87:Z$291,Schedule!$K$87:$K$291,Concrete,Schedule!Y$87:Y$291,N$48,Schedule!X$87:X$291,M52,Schedule!$G$87:$G$291,Schedule!$F$11,Schedule!$I$87:$I$291,"I")),(SUMIFS(Schedule!Z$87:Z$291,Schedule!$K$87:$K$291,Concrete,Schedule!Y$87:Y$291,N$48,Schedule!X$87:X$291,M52,Schedule!$G$87:$G$291,Schedule!$F$9,Schedule!$I$87:$I$291,"")+SUMIFS(Schedule!Z$87:Z$291,Schedule!$K$87:$K$291,Concrete,Schedule!Y$87:Y$291,N$48,Schedule!X$87:X$291,M52,Schedule!$G$87:$G$291,Schedule!$F$9,Schedule!$I$87:$I$291,"I"))+(SUMIFS(Schedule!Z$87:Z$291,Schedule!$K$87:$K$291,Concrete,Schedule!Y$87:Y$291,N$48,Schedule!X$87:X$291,M52,Schedule!$G$87:$G$291,Schedule!$F$10,Schedule!$I$87:$I$291,"")+SUMIFS(Schedule!Z$87:Z$291,Schedule!$K$87:$K$291,Concrete,Schedule!Y$87:Y$291,N$48,Schedule!X$87:X$291,M52,Schedule!$G$87:$G$291,Schedule!$F$10,Schedule!$I$87:$I$291,"I"))+(SUMIFS(Schedule!Z$87:Z$291,Schedule!$K$87:$K$291,Concrete,Schedule!Y$87:Y$291,N$48,Schedule!X$87:X$291,M52,Schedule!$G$87:$G$291,Schedule!$F$11,Schedule!$I$87:$I$291,"")+SUMIFS(Schedule!Z$87:Z$291,Schedule!$K$87:$K$291,Concrete,Schedule!Y$87:Y$291,N$48,Schedule!X$87:X$291,M52,Schedule!$G$87:$G$291,Schedule!$F$11,Schedule!$I$87:$I$291,"I"))+(SUMIFS(Schedule!Z$87:Z$291,Schedule!$K$87:$K$291,Concrete,Schedule!Y$87:Y$291,N$48,Schedule!X$87:X$291,M52,Schedule!$G$87:$G$291,Schedule!$F$8,Schedule!$I$87:$I$291,"")+SUMIFS(Schedule!Z$87:Z$291,Schedule!$K$87:$K$291,Concrete,Schedule!Y$87:Y$291,N$48,Schedule!X$87:X$291,M52,Schedule!$G$87:$G$291,Schedule!$F$8,Schedule!$I$87:$I$291,"I"))))</f>
        <v>0</v>
      </c>
      <c r="P52" s="303">
        <v>5</v>
      </c>
      <c r="Q52" s="291"/>
      <c r="R52" s="292">
        <f>IF($C$3="",(SUMIFS(Schedule!AC$87:AC$291,Schedule!$K$87:$K$291,Concrete,Schedule!AB$87:AB$291,Q$48,Schedule!AA$87:AA$291,P52,Schedule!$G$87:$G$291,Schedule!$F$9,Schedule!$I$87:$I$291,"")+SUMIFS(Schedule!AC$87:AC$291,Schedule!$K$87:$K$291,Concrete,Schedule!AB$87:AB$291,Q$48,Schedule!AA$87:AA$291,P52,Schedule!$G$87:$G$291,Schedule!$F$9,Schedule!$I$87:$I$291,"I"))+(SUMIFS(Schedule!AC$87:AC$291,Schedule!$K$87:$K$291,Concrete,Schedule!AB$87:AB$291,Q$48,Schedule!AA$87:AA$291,P52,Schedule!$G$87:$G$291,Schedule!$F$10,Schedule!$I$87:$I$291,"")+SUMIFS(Schedule!AC$87:AC$291,Schedule!$K$87:$K$291,Concrete,Schedule!AB$87:AB$291,Q$48,Schedule!AA$87:AA$291,P52,Schedule!$G$87:$G$291,Schedule!$F$10,Schedule!$I$87:$I$291,"I"))+(SUMIFS(Schedule!AC$87:AC$291,Schedule!$K$87:$K$291,Concrete,Schedule!AB$87:AB$291,Q$48,Schedule!AA$87:AA$291,P52,Schedule!$G$87:$G$291,Schedule!$F$11,Schedule!$I$87:$I$291,"")+SUMIFS(Schedule!AC$87:AC$291,Schedule!$K$87:$K$291,Concrete,Schedule!AB$87:AB$291,Q$48,Schedule!AA$87:AA$291,P52,Schedule!$G$87:$G$291,Schedule!$F$11,Schedule!$I$87:$I$291,"I")),IF($C$3='Sum Res'!$S$5,(SUMIFS(Schedule!AC$87:AC$291,Schedule!$K$87:$K$291,Concrete,Schedule!AB$87:AB$291,Q$48,Schedule!AA$87:AA$291,P52,Schedule!$G$87:$G$291,Schedule!$F$9,Schedule!$I$87:$I$291,"")+SUMIFS(Schedule!AC$87:AC$291,Schedule!$K$87:$K$291,Concrete,Schedule!AB$87:AB$291,Q$48,Schedule!AA$87:AA$291,P52,Schedule!$G$87:$G$291,Schedule!$F$9,Schedule!$I$87:$I$291,"I"))+(SUMIFS(Schedule!AC$87:AC$291,Schedule!$K$87:$K$291,Concrete,Schedule!AB$87:AB$291,Q$48,Schedule!AA$87:AA$291,P52,Schedule!$G$87:$G$291,Schedule!$F$10,Schedule!$I$87:$I$291,"")+SUMIFS(Schedule!AC$87:AC$291,Schedule!$K$87:$K$291,Concrete,Schedule!AB$87:AB$291,Q$48,Schedule!AA$87:AA$291,P52,Schedule!$G$87:$G$291,Schedule!$F$10,Schedule!$I$87:$I$291,"I"))+(SUMIFS(Schedule!AC$87:AC$291,Schedule!$K$87:$K$291,Concrete,Schedule!AB$87:AB$291,Q$48,Schedule!AA$87:AA$291,P52,Schedule!$G$87:$G$291,Schedule!$F$11,Schedule!$I$87:$I$291,"")+SUMIFS(Schedule!AC$87:AC$291,Schedule!$K$87:$K$291,Concrete,Schedule!AB$87:AB$291,Q$48,Schedule!AA$87:AA$291,P52,Schedule!$G$87:$G$291,Schedule!$F$11,Schedule!$I$87:$I$291,"I")),(SUMIFS(Schedule!AC$87:AC$291,Schedule!$K$87:$K$291,Concrete,Schedule!AB$87:AB$291,Q$48,Schedule!AA$87:AA$291,P52,Schedule!$G$87:$G$291,Schedule!$F$9,Schedule!$I$87:$I$291,"")+SUMIFS(Schedule!AC$87:AC$291,Schedule!$K$87:$K$291,Concrete,Schedule!AB$87:AB$291,Q$48,Schedule!AA$87:AA$291,P52,Schedule!$G$87:$G$291,Schedule!$F$9,Schedule!$I$87:$I$291,"I"))+(SUMIFS(Schedule!AC$87:AC$291,Schedule!$K$87:$K$291,Concrete,Schedule!AB$87:AB$291,Q$48,Schedule!AA$87:AA$291,P52,Schedule!$G$87:$G$291,Schedule!$F$10,Schedule!$I$87:$I$291,"")+SUMIFS(Schedule!AC$87:AC$291,Schedule!$K$87:$K$291,Concrete,Schedule!AB$87:AB$291,Q$48,Schedule!AA$87:AA$291,P52,Schedule!$G$87:$G$291,Schedule!$F$10,Schedule!$I$87:$I$291,"I"))+(SUMIFS(Schedule!AC$87:AC$291,Schedule!$K$87:$K$291,Concrete,Schedule!AB$87:AB$291,Q$48,Schedule!AA$87:AA$291,P52,Schedule!$G$87:$G$291,Schedule!$F$11,Schedule!$I$87:$I$291,"")+SUMIFS(Schedule!AC$87:AC$291,Schedule!$K$87:$K$291,Concrete,Schedule!AB$87:AB$291,Q$48,Schedule!AA$87:AA$291,P52,Schedule!$G$87:$G$291,Schedule!$F$11,Schedule!$I$87:$I$291,"I"))+(SUMIFS(Schedule!AC$87:AC$291,Schedule!$K$87:$K$291,Concrete,Schedule!AB$87:AB$291,Q$48,Schedule!AA$87:AA$291,P52,Schedule!$G$87:$G$291,Schedule!$F$8,Schedule!$I$87:$I$291,"")+SUMIFS(Schedule!AC$87:AC$291,Schedule!$K$87:$K$291,Concrete,Schedule!AB$87:AB$291,Q$48,Schedule!AA$87:AA$291,P52,Schedule!$G$87:$G$291,Schedule!$F$8,Schedule!$I$87:$I$291,"I"))))</f>
        <v>0</v>
      </c>
      <c r="S52" s="303">
        <v>5</v>
      </c>
      <c r="T52" s="291"/>
      <c r="U52" s="292">
        <f>IF($C$3="",(SUMIFS(Schedule!AF$87:AF$291,Schedule!$K$87:$K$291,Concrete,Schedule!AE$87:AE$291,T$48,Schedule!AD$87:AD$291,S52,Schedule!$G$87:$G$291,Schedule!$F$9,Schedule!$I$87:$I$291,"")+SUMIFS(Schedule!AF$87:AF$291,Schedule!$K$87:$K$291,Concrete,Schedule!AE$87:AE$291,T$48,Schedule!AD$87:AD$291,S52,Schedule!$G$87:$G$291,Schedule!$F$9,Schedule!$I$87:$I$291,"I"))+(SUMIFS(Schedule!AF$87:AF$291,Schedule!$K$87:$K$291,Concrete,Schedule!AE$87:AE$291,T$48,Schedule!AD$87:AD$291,S52,Schedule!$G$87:$G$291,Schedule!$F$10,Schedule!$I$87:$I$291,"")+SUMIFS(Schedule!AF$87:AF$291,Schedule!$K$87:$K$291,Concrete,Schedule!AE$87:AE$291,T$48,Schedule!AD$87:AD$291,S52,Schedule!$G$87:$G$291,Schedule!$F$10,Schedule!$I$87:$I$291,"I"))+(SUMIFS(Schedule!AF$87:AF$291,Schedule!$K$87:$K$291,Concrete,Schedule!AE$87:AE$291,T$48,Schedule!AD$87:AD$291,S52,Schedule!$G$87:$G$291,Schedule!$F$11,Schedule!$I$87:$I$291,"")+SUMIFS(Schedule!AF$87:AF$291,Schedule!$K$87:$K$291,Concrete,Schedule!AE$87:AE$291,T$48,Schedule!AD$87:AD$291,S52,Schedule!$G$87:$G$291,Schedule!$F$11,Schedule!$I$87:$I$291,"I")),IF($C$3='Sum Res'!$S$5,(SUMIFS(Schedule!AF$87:AF$291,Schedule!$K$87:$K$291,Concrete,Schedule!AE$87:AE$291,T$48,Schedule!AD$87:AD$291,S52,Schedule!$G$87:$G$291,Schedule!$F$9,Schedule!$I$87:$I$291,"")+SUMIFS(Schedule!AF$87:AF$291,Schedule!$K$87:$K$291,Concrete,Schedule!AE$87:AE$291,T$48,Schedule!AD$87:AD$291,S52,Schedule!$G$87:$G$291,Schedule!$F$9,Schedule!$I$87:$I$291,"I"))+(SUMIFS(Schedule!AF$87:AF$291,Schedule!$K$87:$K$291,Concrete,Schedule!AE$87:AE$291,T$48,Schedule!AD$87:AD$291,S52,Schedule!$G$87:$G$291,Schedule!$F$10,Schedule!$I$87:$I$291,"")+SUMIFS(Schedule!AF$87:AF$291,Schedule!$K$87:$K$291,Concrete,Schedule!AE$87:AE$291,T$48,Schedule!AD$87:AD$291,S52,Schedule!$G$87:$G$291,Schedule!$F$10,Schedule!$I$87:$I$291,"I"))+(SUMIFS(Schedule!AF$87:AF$291,Schedule!$K$87:$K$291,Concrete,Schedule!AE$87:AE$291,T$48,Schedule!AD$87:AD$291,S52,Schedule!$G$87:$G$291,Schedule!$F$11,Schedule!$I$87:$I$291,"")+SUMIFS(Schedule!AF$87:AF$291,Schedule!$K$87:$K$291,Concrete,Schedule!AE$87:AE$291,T$48,Schedule!AD$87:AD$291,S52,Schedule!$G$87:$G$291,Schedule!$F$11,Schedule!$I$87:$I$291,"I")),(SUMIFS(Schedule!AF$87:AF$291,Schedule!$K$87:$K$291,Concrete,Schedule!AE$87:AE$291,T$48,Schedule!AD$87:AD$291,S52,Schedule!$G$87:$G$291,Schedule!$F$9,Schedule!$I$87:$I$291,"")+SUMIFS(Schedule!AF$87:AF$291,Schedule!$K$87:$K$291,Concrete,Schedule!AE$87:AE$291,T$48,Schedule!AD$87:AD$291,S52,Schedule!$G$87:$G$291,Schedule!$F$9,Schedule!$I$87:$I$291,"I"))+(SUMIFS(Schedule!AF$87:AF$291,Schedule!$K$87:$K$291,Concrete,Schedule!AE$87:AE$291,T$48,Schedule!AD$87:AD$291,S52,Schedule!$G$87:$G$291,Schedule!$F$10,Schedule!$I$87:$I$291,"")+SUMIFS(Schedule!AF$87:AF$291,Schedule!$K$87:$K$291,Concrete,Schedule!AE$87:AE$291,T$48,Schedule!AD$87:AD$291,S52,Schedule!$G$87:$G$291,Schedule!$F$10,Schedule!$I$87:$I$291,"I"))+(SUMIFS(Schedule!AF$87:AF$291,Schedule!$K$87:$K$291,Concrete,Schedule!AE$87:AE$291,T$48,Schedule!AD$87:AD$291,S52,Schedule!$G$87:$G$291,Schedule!$F$11,Schedule!$I$87:$I$291,"")+SUMIFS(Schedule!AF$87:AF$291,Schedule!$K$87:$K$291,Concrete,Schedule!AE$87:AE$291,T$48,Schedule!AD$87:AD$291,S52,Schedule!$G$87:$G$291,Schedule!$F$11,Schedule!$I$87:$I$291,"I"))+(SUMIFS(Schedule!AF$87:AF$291,Schedule!$K$87:$K$291,Concrete,Schedule!AE$87:AE$291,T$48,Schedule!AD$87:AD$291,S52,Schedule!$G$87:$G$291,Schedule!$F$8,Schedule!$I$87:$I$291,"")+SUMIFS(Schedule!AF$87:AF$291,Schedule!$K$87:$K$291,Concrete,Schedule!AE$87:AE$291,T$48,Schedule!AD$87:AD$291,S52,Schedule!$G$87:$G$291,Schedule!$F$8,Schedule!$I$87:$I$291,"I"))))</f>
        <v>0</v>
      </c>
      <c r="V52" s="303">
        <v>5</v>
      </c>
      <c r="W52" s="291"/>
      <c r="X52" s="292">
        <f>IF($C$3="",(SUMIFS(Schedule!AI$87:AI$291,Schedule!$K$87:$K$291,Concrete,Schedule!AH$87:AH$291,W$48,Schedule!AG$87:AG$291,V52,Schedule!$G$87:$G$291,Schedule!$F$9,Schedule!$I$87:$I$291,"")+SUMIFS(Schedule!AI$87:AI$291,Schedule!$K$87:$K$291,Concrete,Schedule!AH$87:AH$291,W$48,Schedule!AG$87:AG$291,V52,Schedule!$G$87:$G$291,Schedule!$F$9,Schedule!$I$87:$I$291,"I"))+(SUMIFS(Schedule!AI$87:AI$291,Schedule!$K$87:$K$291,Concrete,Schedule!AH$87:AH$291,W$48,Schedule!AG$87:AG$291,V52,Schedule!$G$87:$G$291,Schedule!$F$10,Schedule!$I$87:$I$291,"")+SUMIFS(Schedule!AI$87:AI$291,Schedule!$K$87:$K$291,Concrete,Schedule!AH$87:AH$291,W$48,Schedule!AG$87:AG$291,V52,Schedule!$G$87:$G$291,Schedule!$F$10,Schedule!$I$87:$I$291,"I"))+(SUMIFS(Schedule!AI$87:AI$291,Schedule!$K$87:$K$291,Concrete,Schedule!AH$87:AH$291,W$48,Schedule!AG$87:AG$291,V52,Schedule!$G$87:$G$291,Schedule!$F$11,Schedule!$I$87:$I$291,"")+SUMIFS(Schedule!AI$87:AI$291,Schedule!$K$87:$K$291,Concrete,Schedule!AH$87:AH$291,W$48,Schedule!AG$87:AG$291,V52,Schedule!$G$87:$G$291,Schedule!$F$11,Schedule!$I$87:$I$291,"I")),IF($C$3='Sum Res'!$S$5,(SUMIFS(Schedule!AI$87:AI$291,Schedule!$K$87:$K$291,Concrete,Schedule!AH$87:AH$291,W$48,Schedule!AG$87:AG$291,V52,Schedule!$G$87:$G$291,Schedule!$F$9,Schedule!$I$87:$I$291,"")+SUMIFS(Schedule!AI$87:AI$291,Schedule!$K$87:$K$291,Concrete,Schedule!AH$87:AH$291,W$48,Schedule!AG$87:AG$291,V52,Schedule!$G$87:$G$291,Schedule!$F$9,Schedule!$I$87:$I$291,"I"))+(SUMIFS(Schedule!AI$87:AI$291,Schedule!$K$87:$K$291,Concrete,Schedule!AH$87:AH$291,W$48,Schedule!AG$87:AG$291,V52,Schedule!$G$87:$G$291,Schedule!$F$10,Schedule!$I$87:$I$291,"")+SUMIFS(Schedule!AI$87:AI$291,Schedule!$K$87:$K$291,Concrete,Schedule!AH$87:AH$291,W$48,Schedule!AG$87:AG$291,V52,Schedule!$G$87:$G$291,Schedule!$F$10,Schedule!$I$87:$I$291,"I"))+(SUMIFS(Schedule!AI$87:AI$291,Schedule!$K$87:$K$291,Concrete,Schedule!AH$87:AH$291,W$48,Schedule!AG$87:AG$291,V52,Schedule!$G$87:$G$291,Schedule!$F$11,Schedule!$I$87:$I$291,"")+SUMIFS(Schedule!AI$87:AI$291,Schedule!$K$87:$K$291,Concrete,Schedule!AH$87:AH$291,W$48,Schedule!AG$87:AG$291,V52,Schedule!$G$87:$G$291,Schedule!$F$11,Schedule!$I$87:$I$291,"I")),(SUMIFS(Schedule!AI$87:AI$291,Schedule!$K$87:$K$291,Concrete,Schedule!AH$87:AH$291,W$48,Schedule!AG$87:AG$291,V52,Schedule!$G$87:$G$291,Schedule!$F$9,Schedule!$I$87:$I$291,"")+SUMIFS(Schedule!AI$87:AI$291,Schedule!$K$87:$K$291,Concrete,Schedule!AH$87:AH$291,W$48,Schedule!AG$87:AG$291,V52,Schedule!$G$87:$G$291,Schedule!$F$9,Schedule!$I$87:$I$291,"I"))+(SUMIFS(Schedule!AI$87:AI$291,Schedule!$K$87:$K$291,Concrete,Schedule!AH$87:AH$291,W$48,Schedule!AG$87:AG$291,V52,Schedule!$G$87:$G$291,Schedule!$F$10,Schedule!$I$87:$I$291,"")+SUMIFS(Schedule!AI$87:AI$291,Schedule!$K$87:$K$291,Concrete,Schedule!AH$87:AH$291,W$48,Schedule!AG$87:AG$291,V52,Schedule!$G$87:$G$291,Schedule!$F$10,Schedule!$I$87:$I$291,"I"))+(SUMIFS(Schedule!AI$87:AI$291,Schedule!$K$87:$K$291,Concrete,Schedule!AH$87:AH$291,W$48,Schedule!AG$87:AG$291,V52,Schedule!$G$87:$G$291,Schedule!$F$11,Schedule!$I$87:$I$291,"")+SUMIFS(Schedule!AI$87:AI$291,Schedule!$K$87:$K$291,Concrete,Schedule!AH$87:AH$291,W$48,Schedule!AG$87:AG$291,V52,Schedule!$G$87:$G$291,Schedule!$F$11,Schedule!$I$87:$I$291,"I"))+(SUMIFS(Schedule!AI$87:AI$291,Schedule!$K$87:$K$291,Concrete,Schedule!AH$87:AH$291,W$48,Schedule!AG$87:AG$291,V52,Schedule!$G$87:$G$291,Schedule!$F$8,Schedule!$I$87:$I$291,"")+SUMIFS(Schedule!AI$87:AI$291,Schedule!$K$87:$K$291,Concrete,Schedule!AH$87:AH$291,W$48,Schedule!AG$87:AG$291,V52,Schedule!$G$87:$G$291,Schedule!$F$8,Schedule!$I$87:$I$291,"I"))))</f>
        <v>0</v>
      </c>
      <c r="Y52" s="303">
        <v>5</v>
      </c>
      <c r="Z52" s="291"/>
      <c r="AA52" s="292">
        <f>IF($C$3="",(SUMIFS(Schedule!AL$87:AL$291,Schedule!$K$87:$K$291,Concrete,Schedule!AK$87:AK$291,Z$48,Schedule!AJ$87:AJ$291,Y52,Schedule!$G$87:$G$291,Schedule!$F$9,Schedule!$I$87:$I$291,"")+SUMIFS(Schedule!AL$87:AL$291,Schedule!$K$87:$K$291,Concrete,Schedule!AK$87:AK$291,Z$48,Schedule!AJ$87:AJ$291,Y52,Schedule!$G$87:$G$291,Schedule!$F$9,Schedule!$I$87:$I$291,"I"))+(SUMIFS(Schedule!AL$87:AL$291,Schedule!$K$87:$K$291,Concrete,Schedule!AK$87:AK$291,Z$48,Schedule!AJ$87:AJ$291,Y52,Schedule!$G$87:$G$291,Schedule!$F$10,Schedule!$I$87:$I$291,"")+SUMIFS(Schedule!AL$87:AL$291,Schedule!$K$87:$K$291,Concrete,Schedule!AK$87:AK$291,Z$48,Schedule!AJ$87:AJ$291,Y52,Schedule!$G$87:$G$291,Schedule!$F$10,Schedule!$I$87:$I$291,"I"))+(SUMIFS(Schedule!AL$87:AL$291,Schedule!$K$87:$K$291,Concrete,Schedule!AK$87:AK$291,Z$48,Schedule!AJ$87:AJ$291,Y52,Schedule!$G$87:$G$291,Schedule!$F$11,Schedule!$I$87:$I$291,"")+SUMIFS(Schedule!AL$87:AL$291,Schedule!$K$87:$K$291,Concrete,Schedule!AK$87:AK$291,Z$48,Schedule!AJ$87:AJ$291,Y52,Schedule!$G$87:$G$291,Schedule!$F$11,Schedule!$I$87:$I$291,"I")),IF($C$3='Sum Res'!$S$5,(SUMIFS(Schedule!AL$87:AL$291,Schedule!$K$87:$K$291,Concrete,Schedule!AK$87:AK$291,Z$48,Schedule!AJ$87:AJ$291,Y52,Schedule!$G$87:$G$291,Schedule!$F$9,Schedule!$I$87:$I$291,"")+SUMIFS(Schedule!AL$87:AL$291,Schedule!$K$87:$K$291,Concrete,Schedule!AK$87:AK$291,Z$48,Schedule!AJ$87:AJ$291,Y52,Schedule!$G$87:$G$291,Schedule!$F$9,Schedule!$I$87:$I$291,"I"))+(SUMIFS(Schedule!AL$87:AL$291,Schedule!$K$87:$K$291,Concrete,Schedule!AK$87:AK$291,Z$48,Schedule!AJ$87:AJ$291,Y52,Schedule!$G$87:$G$291,Schedule!$F$10,Schedule!$I$87:$I$291,"")+SUMIFS(Schedule!AL$87:AL$291,Schedule!$K$87:$K$291,Concrete,Schedule!AK$87:AK$291,Z$48,Schedule!AJ$87:AJ$291,Y52,Schedule!$G$87:$G$291,Schedule!$F$10,Schedule!$I$87:$I$291,"I"))+(SUMIFS(Schedule!AL$87:AL$291,Schedule!$K$87:$K$291,Concrete,Schedule!AK$87:AK$291,Z$48,Schedule!AJ$87:AJ$291,Y52,Schedule!$G$87:$G$291,Schedule!$F$11,Schedule!$I$87:$I$291,"")+SUMIFS(Schedule!AL$87:AL$291,Schedule!$K$87:$K$291,Concrete,Schedule!AK$87:AK$291,Z$48,Schedule!AJ$87:AJ$291,Y52,Schedule!$G$87:$G$291,Schedule!$F$11,Schedule!$I$87:$I$291,"I")),(SUMIFS(Schedule!AL$87:AL$291,Schedule!$K$87:$K$291,Concrete,Schedule!AK$87:AK$291,Z$48,Schedule!AJ$87:AJ$291,Y52,Schedule!$G$87:$G$291,Schedule!$F$9,Schedule!$I$87:$I$291,"")+SUMIFS(Schedule!AL$87:AL$291,Schedule!$K$87:$K$291,Concrete,Schedule!AK$87:AK$291,Z$48,Schedule!AJ$87:AJ$291,Y52,Schedule!$G$87:$G$291,Schedule!$F$9,Schedule!$I$87:$I$291,"I"))+(SUMIFS(Schedule!AL$87:AL$291,Schedule!$K$87:$K$291,Concrete,Schedule!AK$87:AK$291,Z$48,Schedule!AJ$87:AJ$291,Y52,Schedule!$G$87:$G$291,Schedule!$F$10,Schedule!$I$87:$I$291,"")+SUMIFS(Schedule!AL$87:AL$291,Schedule!$K$87:$K$291,Concrete,Schedule!AK$87:AK$291,Z$48,Schedule!AJ$87:AJ$291,Y52,Schedule!$G$87:$G$291,Schedule!$F$10,Schedule!$I$87:$I$291,"I"))+(SUMIFS(Schedule!AL$87:AL$291,Schedule!$K$87:$K$291,Concrete,Schedule!AK$87:AK$291,Z$48,Schedule!AJ$87:AJ$291,Y52,Schedule!$G$87:$G$291,Schedule!$F$11,Schedule!$I$87:$I$291,"")+SUMIFS(Schedule!AL$87:AL$291,Schedule!$K$87:$K$291,Concrete,Schedule!AK$87:AK$291,Z$48,Schedule!AJ$87:AJ$291,Y52,Schedule!$G$87:$G$291,Schedule!$F$11,Schedule!$I$87:$I$291,"I"))+(SUMIFS(Schedule!AL$87:AL$291,Schedule!$K$87:$K$291,Concrete,Schedule!AK$87:AK$291,Z$48,Schedule!AJ$87:AJ$291,Y52,Schedule!$G$87:$G$291,Schedule!$F$8,Schedule!$I$87:$I$291,"")+SUMIFS(Schedule!AL$87:AL$291,Schedule!$K$87:$K$291,Concrete,Schedule!AK$87:AK$291,Z$48,Schedule!AJ$87:AJ$291,Y52,Schedule!$G$87:$G$291,Schedule!$F$8,Schedule!$I$87:$I$291,"I"))))</f>
        <v>0</v>
      </c>
      <c r="AB52" s="303">
        <v>5</v>
      </c>
      <c r="AC52" s="291"/>
      <c r="AD52" s="292">
        <f>IF($C$3="",(SUMIFS(Schedule!AO$87:AO$291,Schedule!$K$87:$K$291,Concrete,Schedule!AN$87:AN$291,AC$48,Schedule!AM$87:AM$291,AB52,Schedule!$G$87:$G$291,Schedule!$F$9,Schedule!$I$87:$I$291,"")+SUMIFS(Schedule!AO$87:AO$291,Schedule!$K$87:$K$291,Concrete,Schedule!AN$87:AN$291,AC$48,Schedule!AM$87:AM$291,AB52,Schedule!$G$87:$G$291,Schedule!$F$9,Schedule!$I$87:$I$291,"I"))+(SUMIFS(Schedule!AO$87:AO$291,Schedule!$K$87:$K$291,Concrete,Schedule!AN$87:AN$291,AC$48,Schedule!AM$87:AM$291,AB52,Schedule!$G$87:$G$291,Schedule!$F$10,Schedule!$I$87:$I$291,"")+SUMIFS(Schedule!AO$87:AO$291,Schedule!$K$87:$K$291,Concrete,Schedule!AN$87:AN$291,AC$48,Schedule!AM$87:AM$291,AB52,Schedule!$G$87:$G$291,Schedule!$F$10,Schedule!$I$87:$I$291,"I"))+(SUMIFS(Schedule!AO$87:AO$291,Schedule!$K$87:$K$291,Concrete,Schedule!AN$87:AN$291,AC$48,Schedule!AM$87:AM$291,AB52,Schedule!$G$87:$G$291,Schedule!$F$11,Schedule!$I$87:$I$291,"")+SUMIFS(Schedule!AO$87:AO$291,Schedule!$K$87:$K$291,Concrete,Schedule!AN$87:AN$291,AC$48,Schedule!AM$87:AM$291,AB52,Schedule!$G$87:$G$291,Schedule!$F$11,Schedule!$I$87:$I$291,"I")),IF($C$3='Sum Res'!$S$5,(SUMIFS(Schedule!AO$87:AO$291,Schedule!$K$87:$K$291,Concrete,Schedule!AN$87:AN$291,AC$48,Schedule!AM$87:AM$291,AB52,Schedule!$G$87:$G$291,Schedule!$F$9,Schedule!$I$87:$I$291,"")+SUMIFS(Schedule!AO$87:AO$291,Schedule!$K$87:$K$291,Concrete,Schedule!AN$87:AN$291,AC$48,Schedule!AM$87:AM$291,AB52,Schedule!$G$87:$G$291,Schedule!$F$9,Schedule!$I$87:$I$291,"I"))+(SUMIFS(Schedule!AO$87:AO$291,Schedule!$K$87:$K$291,Concrete,Schedule!AN$87:AN$291,AC$48,Schedule!AM$87:AM$291,AB52,Schedule!$G$87:$G$291,Schedule!$F$10,Schedule!$I$87:$I$291,"")+SUMIFS(Schedule!AO$87:AO$291,Schedule!$K$87:$K$291,Concrete,Schedule!AN$87:AN$291,AC$48,Schedule!AM$87:AM$291,AB52,Schedule!$G$87:$G$291,Schedule!$F$10,Schedule!$I$87:$I$291,"I"))+(SUMIFS(Schedule!AO$87:AO$291,Schedule!$K$87:$K$291,Concrete,Schedule!AN$87:AN$291,AC$48,Schedule!AM$87:AM$291,AB52,Schedule!$G$87:$G$291,Schedule!$F$11,Schedule!$I$87:$I$291,"")+SUMIFS(Schedule!AO$87:AO$291,Schedule!$K$87:$K$291,Concrete,Schedule!AN$87:AN$291,AC$48,Schedule!AM$87:AM$291,AB52,Schedule!$G$87:$G$291,Schedule!$F$11,Schedule!$I$87:$I$291,"I")),(SUMIFS(Schedule!AO$87:AO$291,Schedule!$K$87:$K$291,Concrete,Schedule!AN$87:AN$291,AC$48,Schedule!AM$87:AM$291,AB52,Schedule!$G$87:$G$291,Schedule!$F$9,Schedule!$I$87:$I$291,"")+SUMIFS(Schedule!AO$87:AO$291,Schedule!$K$87:$K$291,Concrete,Schedule!AN$87:AN$291,AC$48,Schedule!AM$87:AM$291,AB52,Schedule!$G$87:$G$291,Schedule!$F$9,Schedule!$I$87:$I$291,"I"))+(SUMIFS(Schedule!AO$87:AO$291,Schedule!$K$87:$K$291,Concrete,Schedule!AN$87:AN$291,AC$48,Schedule!AM$87:AM$291,AB52,Schedule!$G$87:$G$291,Schedule!$F$10,Schedule!$I$87:$I$291,"")+SUMIFS(Schedule!AO$87:AO$291,Schedule!$K$87:$K$291,Concrete,Schedule!AN$87:AN$291,AC$48,Schedule!AM$87:AM$291,AB52,Schedule!$G$87:$G$291,Schedule!$F$10,Schedule!$I$87:$I$291,"I"))+(SUMIFS(Schedule!AO$87:AO$291,Schedule!$K$87:$K$291,Concrete,Schedule!AN$87:AN$291,AC$48,Schedule!AM$87:AM$291,AB52,Schedule!$G$87:$G$291,Schedule!$F$11,Schedule!$I$87:$I$291,"")+SUMIFS(Schedule!AO$87:AO$291,Schedule!$K$87:$K$291,Concrete,Schedule!AN$87:AN$291,AC$48,Schedule!AM$87:AM$291,AB52,Schedule!$G$87:$G$291,Schedule!$F$11,Schedule!$I$87:$I$291,"I"))+(SUMIFS(Schedule!AO$87:AO$291,Schedule!$K$87:$K$291,Concrete,Schedule!AN$87:AN$291,AC$48,Schedule!AM$87:AM$291,AB52,Schedule!$G$87:$G$291,Schedule!$F$8,Schedule!$I$87:$I$291,"")+SUMIFS(Schedule!AO$87:AO$291,Schedule!$K$87:$K$291,Concrete,Schedule!AN$87:AN$291,AC$48,Schedule!AM$87:AM$291,AB52,Schedule!$G$87:$G$291,Schedule!$F$8,Schedule!$I$87:$I$291,"I"))))</f>
        <v>0</v>
      </c>
      <c r="AE52" s="293">
        <f>AD52+AA52+X52+U52+R52+O52+L52+I52+F52</f>
        <v>0</v>
      </c>
      <c r="AF52" s="288">
        <f t="shared" si="9"/>
        <v>0</v>
      </c>
    </row>
    <row r="53" spans="2:36" ht="15.75" thickBot="1" x14ac:dyDescent="0.3">
      <c r="B53" s="580"/>
      <c r="C53" s="304" t="s">
        <v>17</v>
      </c>
      <c r="D53" s="305"/>
      <c r="E53" s="306"/>
      <c r="F53" s="297">
        <f>SUM(F48:F52)</f>
        <v>0</v>
      </c>
      <c r="G53" s="305"/>
      <c r="H53" s="306"/>
      <c r="I53" s="297">
        <f>SUM(I48:I52)</f>
        <v>0</v>
      </c>
      <c r="J53" s="305"/>
      <c r="K53" s="306"/>
      <c r="L53" s="297">
        <f>SUM(L48:L52)</f>
        <v>0</v>
      </c>
      <c r="M53" s="305"/>
      <c r="N53" s="306"/>
      <c r="O53" s="297">
        <f>SUM(O48:O52)</f>
        <v>0</v>
      </c>
      <c r="P53" s="305"/>
      <c r="Q53" s="306"/>
      <c r="R53" s="297">
        <f>SUM(R48:R52)</f>
        <v>0</v>
      </c>
      <c r="S53" s="305"/>
      <c r="T53" s="306"/>
      <c r="U53" s="297">
        <f>SUM(U48:U52)</f>
        <v>0</v>
      </c>
      <c r="V53" s="305"/>
      <c r="W53" s="306"/>
      <c r="X53" s="297">
        <f>SUM(X48:X52)</f>
        <v>0</v>
      </c>
      <c r="Y53" s="305"/>
      <c r="Z53" s="306"/>
      <c r="AA53" s="297">
        <f>SUM(AA48:AA52)</f>
        <v>0</v>
      </c>
      <c r="AB53" s="305"/>
      <c r="AC53" s="306"/>
      <c r="AD53" s="297">
        <f>SUM(AD48:AD52)</f>
        <v>0</v>
      </c>
      <c r="AE53" s="297">
        <f>AD53+AA53+X53+U53+R53+O53+L53+I53+F53</f>
        <v>0</v>
      </c>
      <c r="AF53" s="298">
        <f>AE53/48</f>
        <v>0</v>
      </c>
    </row>
    <row r="54" spans="2:36" ht="18.75" thickBot="1" x14ac:dyDescent="0.3">
      <c r="B54" s="581"/>
      <c r="C54" s="307" t="s">
        <v>132</v>
      </c>
      <c r="D54" s="308"/>
      <c r="E54" s="309"/>
      <c r="F54" s="310">
        <f>SUM(F53,F47,F41,F35)</f>
        <v>0</v>
      </c>
      <c r="G54" s="308"/>
      <c r="H54" s="309"/>
      <c r="I54" s="310">
        <f>SUM(I53,I47,I41,I35)</f>
        <v>0</v>
      </c>
      <c r="J54" s="308"/>
      <c r="K54" s="309"/>
      <c r="L54" s="310">
        <f>SUM(L53,L47,L41,L35)</f>
        <v>0</v>
      </c>
      <c r="M54" s="308"/>
      <c r="N54" s="309"/>
      <c r="O54" s="310">
        <f>SUM(O53,O47,O41,O35)</f>
        <v>0</v>
      </c>
      <c r="P54" s="308"/>
      <c r="Q54" s="309"/>
      <c r="R54" s="310">
        <f>SUM(R53,R47,R41,R35)</f>
        <v>0</v>
      </c>
      <c r="S54" s="308"/>
      <c r="T54" s="309"/>
      <c r="U54" s="310">
        <f>SUM(U53,U47,U41,U35)</f>
        <v>0</v>
      </c>
      <c r="V54" s="308"/>
      <c r="W54" s="309"/>
      <c r="X54" s="310">
        <f>SUM(X53,X47,X41,X35)</f>
        <v>0</v>
      </c>
      <c r="Y54" s="308"/>
      <c r="Z54" s="309"/>
      <c r="AA54" s="310">
        <f>SUM(AA53,AA47,AA41,AA35)</f>
        <v>0</v>
      </c>
      <c r="AB54" s="308"/>
      <c r="AC54" s="309"/>
      <c r="AD54" s="311">
        <f>SUM(AD53,AD47,AD41,AD35)</f>
        <v>0</v>
      </c>
      <c r="AE54" s="312">
        <f>SUM(D54:AD54)</f>
        <v>0</v>
      </c>
      <c r="AF54" s="313">
        <f>AE54/48</f>
        <v>0</v>
      </c>
    </row>
    <row r="55" spans="2:36" ht="15" thickBot="1" x14ac:dyDescent="0.25">
      <c r="C55" s="318"/>
      <c r="AF55" s="317"/>
    </row>
    <row r="56" spans="2:36" ht="15" x14ac:dyDescent="0.2">
      <c r="B56" s="579" t="str">
        <f>"Tailings"</f>
        <v>Tailings</v>
      </c>
      <c r="C56" s="560" t="s">
        <v>36</v>
      </c>
      <c r="D56" s="273">
        <v>1</v>
      </c>
      <c r="E56" s="274" t="s">
        <v>23</v>
      </c>
      <c r="F56" s="275">
        <f>IF($C$3="",(SUMIFS(Schedule!Q$87:Q$291,Schedule!$K$87:$K$291,Tailings,Schedule!P$87:P$291,E$56,Schedule!O$87:O$291,D56,Schedule!$G$87:$G$291,Schedule!$F$9,Schedule!$I$87:$I$291,"")+SUMIFS(Schedule!Q$87:Q$291,Schedule!$K$87:$K$291,Tailings,Schedule!P$87:P$291,E$56,Schedule!O$87:O$291,D56,Schedule!$G$87:$G$291,Schedule!$F$9,Schedule!$I$87:$I$291,"I"))+(SUMIFS(Schedule!Q$87:Q$291,Schedule!$K$87:$K$291,Tailings,Schedule!P$87:P$291,E$56,Schedule!O$87:O$291,D56,Schedule!$G$87:$G$291,Schedule!$F$10,Schedule!$I$87:$I$291,"")+SUMIFS(Schedule!Q$87:Q$291,Schedule!$K$87:$K$291,Tailings,Schedule!P$87:P$291,E$56,Schedule!O$87:O$291,D56,Schedule!$G$87:$G$291,Schedule!$F$10,Schedule!$I$87:$I$291,"I"))+(SUMIFS(Schedule!Q$87:Q$291,Schedule!$K$87:$K$291,Tailings,Schedule!P$87:P$291,E$56,Schedule!O$87:O$291,D56,Schedule!$G$87:$G$291,Schedule!$F$11,Schedule!$I$87:$I$291,"")+SUMIFS(Schedule!Q$87:Q$291,Schedule!$K$87:$K$291,Tailings,Schedule!P$87:P$291,E$56,Schedule!O$87:O$291,D56,Schedule!$G$87:$G$291,Schedule!$F$11,Schedule!$I$87:$I$291,"I")),IF($C$3='Sum Res'!$S$5,(SUMIFS(Schedule!Q$87:Q$291,Schedule!$K$87:$K$291,Tailings,Schedule!P$87:P$291,E$56,Schedule!O$87:O$291,D56,Schedule!$G$87:$G$291,Schedule!$F$9,Schedule!$I$87:$I$291,"")+SUMIFS(Schedule!Q$87:Q$291,Schedule!$K$87:$K$291,Tailings,Schedule!P$87:P$291,E$56,Schedule!O$87:O$291,D56,Schedule!$G$87:$G$291,Schedule!$F$9,Schedule!$I$87:$I$291,"I"))+(SUMIFS(Schedule!Q$87:Q$291,Schedule!$K$87:$K$291,Tailings,Schedule!P$87:P$291,E$56,Schedule!O$87:O$291,D56,Schedule!$G$87:$G$291,Schedule!$F$10,Schedule!$I$87:$I$291,"")+SUMIFS(Schedule!Q$87:Q$291,Schedule!$K$87:$K$291,Tailings,Schedule!P$87:P$291,E$56,Schedule!O$87:O$291,D56,Schedule!$G$87:$G$291,Schedule!$F$10,Schedule!$I$87:$I$291,"I"))+(SUMIFS(Schedule!Q$87:Q$291,Schedule!$K$87:$K$291,Tailings,Schedule!P$87:P$291,E$56,Schedule!O$87:O$291,D56,Schedule!$G$87:$G$291,Schedule!$F$11,Schedule!$I$87:$I$291,"")+SUMIFS(Schedule!Q$87:Q$291,Schedule!$K$87:$K$291,Tailings,Schedule!P$87:P$291,E$56,Schedule!O$87:O$291,D56,Schedule!$G$87:$G$291,Schedule!$F$11,Schedule!$I$87:$I$291,"I")),(SUMIFS(Schedule!Q$87:Q$291,Schedule!$K$87:$K$291,Tailings,Schedule!P$87:P$291,E$56,Schedule!O$87:O$291,D56,Schedule!$G$87:$G$291,Schedule!$F$9,Schedule!$I$87:$I$291,"")+SUMIFS(Schedule!Q$87:Q$291,Schedule!$K$87:$K$291,Tailings,Schedule!P$87:P$291,E$56,Schedule!O$87:O$291,D56,Schedule!$G$87:$G$291,Schedule!$F$9,Schedule!$I$87:$I$291,"I"))+(SUMIFS(Schedule!Q$87:Q$291,Schedule!$K$87:$K$291,Tailings,Schedule!P$87:P$291,E$56,Schedule!O$87:O$291,D56,Schedule!$G$87:$G$291,Schedule!$F$10,Schedule!$I$87:$I$291,"")+SUMIFS(Schedule!Q$87:Q$291,Schedule!$K$87:$K$291,Tailings,Schedule!P$87:P$291,E$56,Schedule!O$87:O$291,D56,Schedule!$G$87:$G$291,Schedule!$F$10,Schedule!$I$87:$I$291,"I"))+(SUMIFS(Schedule!Q$87:Q$291,Schedule!$K$87:$K$291,Tailings,Schedule!P$87:P$291,E$56,Schedule!O$87:O$291,D56,Schedule!$G$87:$G$291,Schedule!$F$11,Schedule!$I$87:$I$291,"")+SUMIFS(Schedule!Q$87:Q$291,Schedule!$K$87:$K$291,Tailings,Schedule!P$87:P$291,E$56,Schedule!O$87:O$291,D56,Schedule!$G$87:$G$291,Schedule!$F$11,Schedule!$I$87:$I$291,"I"))+(SUMIFS(Schedule!Q$87:Q$291,Schedule!$K$87:$K$291,Tailings,Schedule!P$87:P$291,E$56,Schedule!O$87:O$291,D56,Schedule!$G$87:$G$291,Schedule!$F$8,Schedule!$I$87:$I$291,"")+SUMIFS(Schedule!Q$87:Q$291,Schedule!$K$87:$K$291,Tailings,Schedule!P$87:P$291,E$56,Schedule!O$87:O$291,D56,Schedule!$G$87:$G$291,Schedule!$F$8,Schedule!$I$87:$I$291,"I"))))</f>
        <v>0</v>
      </c>
      <c r="G56" s="273">
        <v>1</v>
      </c>
      <c r="H56" s="274" t="s">
        <v>23</v>
      </c>
      <c r="I56" s="275">
        <f>IF($C$3="",(SUMIFS(Schedule!T$87:T$291,Schedule!$K$87:$K$291,Tailings,Schedule!S$87:S$291,H$56,Schedule!R$87:R$291,G56,Schedule!$G$87:$G$291,Schedule!$F$9,Schedule!$I$87:$I$291,"")+SUMIFS(Schedule!T$87:T$291,Schedule!$K$87:$K$291,Tailings,Schedule!S$87:S$291,H$56,Schedule!R$87:R$291,G56,Schedule!$G$87:$G$291,Schedule!$F$9,Schedule!$I$87:$I$291,"I"))+(SUMIFS(Schedule!T$87:T$291,Schedule!$K$87:$K$291,Tailings,Schedule!S$87:S$291,H$56,Schedule!R$87:R$291,G56,Schedule!$G$87:$G$291,Schedule!$F$10,Schedule!$I$87:$I$291,"")+SUMIFS(Schedule!T$87:T$291,Schedule!$K$87:$K$291,Tailings,Schedule!S$87:S$291,H$56,Schedule!R$87:R$291,G56,Schedule!$G$87:$G$291,Schedule!$F$10,Schedule!$I$87:$I$291,"I"))+(SUMIFS(Schedule!T$87:T$291,Schedule!$K$87:$K$291,Tailings,Schedule!S$87:S$291,H$56,Schedule!R$87:R$291,G56,Schedule!$G$87:$G$291,Schedule!$F$11,Schedule!$I$87:$I$291,"")+SUMIFS(Schedule!T$87:T$291,Schedule!$K$87:$K$291,Tailings,Schedule!S$87:S$291,H$56,Schedule!R$87:R$291,G56,Schedule!$G$87:$G$291,Schedule!$F$11,Schedule!$I$87:$I$291,"I")),IF($C$3='Sum Res'!$S$5,(SUMIFS(Schedule!T$87:T$291,Schedule!$K$87:$K$291,Tailings,Schedule!S$87:S$291,H$56,Schedule!R$87:R$291,G56,Schedule!$G$87:$G$291,Schedule!$F$9,Schedule!$I$87:$I$291,"")+SUMIFS(Schedule!T$87:T$291,Schedule!$K$87:$K$291,Tailings,Schedule!S$87:S$291,H$56,Schedule!R$87:R$291,G56,Schedule!$G$87:$G$291,Schedule!$F$9,Schedule!$I$87:$I$291,"I"))+(SUMIFS(Schedule!T$87:T$291,Schedule!$K$87:$K$291,Tailings,Schedule!S$87:S$291,H$56,Schedule!R$87:R$291,G56,Schedule!$G$87:$G$291,Schedule!$F$10,Schedule!$I$87:$I$291,"")+SUMIFS(Schedule!T$87:T$291,Schedule!$K$87:$K$291,Tailings,Schedule!S$87:S$291,H$56,Schedule!R$87:R$291,G56,Schedule!$G$87:$G$291,Schedule!$F$10,Schedule!$I$87:$I$291,"I"))+(SUMIFS(Schedule!T$87:T$291,Schedule!$K$87:$K$291,Tailings,Schedule!S$87:S$291,H$56,Schedule!R$87:R$291,G56,Schedule!$G$87:$G$291,Schedule!$F$11,Schedule!$I$87:$I$291,"")+SUMIFS(Schedule!T$87:T$291,Schedule!$K$87:$K$291,Tailings,Schedule!S$87:S$291,H$56,Schedule!R$87:R$291,G56,Schedule!$G$87:$G$291,Schedule!$F$11,Schedule!$I$87:$I$291,"I")),(SUMIFS(Schedule!T$87:T$291,Schedule!$K$87:$K$291,Tailings,Schedule!S$87:S$291,H$56,Schedule!R$87:R$291,G56,Schedule!$G$87:$G$291,Schedule!$F$9,Schedule!$I$87:$I$291,"")+SUMIFS(Schedule!T$87:T$291,Schedule!$K$87:$K$291,Tailings,Schedule!S$87:S$291,H$56,Schedule!R$87:R$291,G56,Schedule!$G$87:$G$291,Schedule!$F$9,Schedule!$I$87:$I$291,"I"))+(SUMIFS(Schedule!T$87:T$291,Schedule!$K$87:$K$291,Tailings,Schedule!S$87:S$291,H$56,Schedule!R$87:R$291,G56,Schedule!$G$87:$G$291,Schedule!$F$10,Schedule!$I$87:$I$291,"")+SUMIFS(Schedule!T$87:T$291,Schedule!$K$87:$K$291,Tailings,Schedule!S$87:S$291,H$56,Schedule!R$87:R$291,G56,Schedule!$G$87:$G$291,Schedule!$F$10,Schedule!$I$87:$I$291,"I"))+(SUMIFS(Schedule!T$87:T$291,Schedule!$K$87:$K$291,Tailings,Schedule!S$87:S$291,H$56,Schedule!R$87:R$291,G56,Schedule!$G$87:$G$291,Schedule!$F$11,Schedule!$I$87:$I$291,"")+SUMIFS(Schedule!T$87:T$291,Schedule!$K$87:$K$291,Tailings,Schedule!S$87:S$291,H$56,Schedule!R$87:R$291,G56,Schedule!$G$87:$G$291,Schedule!$F$11,Schedule!$I$87:$I$291,"I"))+(SUMIFS(Schedule!T$87:T$291,Schedule!$K$87:$K$291,Tailings,Schedule!S$87:S$291,H$56,Schedule!R$87:R$291,G56,Schedule!$G$87:$G$291,Schedule!$F$8,Schedule!$I$87:$I$291,"")+SUMIFS(Schedule!T$87:T$291,Schedule!$K$87:$K$291,Tailings,Schedule!S$87:S$291,H$56,Schedule!R$87:R$291,G56,Schedule!$G$87:$G$291,Schedule!$F$8,Schedule!$I$87:$I$291,"I"))))</f>
        <v>0</v>
      </c>
      <c r="J56" s="273">
        <v>1</v>
      </c>
      <c r="K56" s="274" t="s">
        <v>23</v>
      </c>
      <c r="L56" s="275">
        <f>IF($C$3="",(SUMIFS(Schedule!W$87:W$291,Schedule!$K$87:$K$291,Tailings,Schedule!V$87:V$291,K$56,Schedule!U$87:U$291,J56,Schedule!$G$87:$G$291,Schedule!$F$9,Schedule!$I$87:$I$291,"")+SUMIFS(Schedule!W$87:W$291,Schedule!$K$87:$K$291,Tailings,Schedule!V$87:V$291,K$56,Schedule!U$87:U$291,J56,Schedule!$G$87:$G$291,Schedule!$F$9,Schedule!$I$87:$I$291,"I"))+(SUMIFS(Schedule!W$87:W$291,Schedule!$K$87:$K$291,Tailings,Schedule!V$87:V$291,K$56,Schedule!U$87:U$291,J56,Schedule!$G$87:$G$291,Schedule!$F$10,Schedule!$I$87:$I$291,"")+SUMIFS(Schedule!W$87:W$291,Schedule!$K$87:$K$291,Tailings,Schedule!V$87:V$291,K$56,Schedule!U$87:U$291,J56,Schedule!$G$87:$G$291,Schedule!$F$10,Schedule!$I$87:$I$291,"I"))+(SUMIFS(Schedule!W$87:W$291,Schedule!$K$87:$K$291,Tailings,Schedule!V$87:V$291,K$56,Schedule!U$87:U$291,J56,Schedule!$G$87:$G$291,Schedule!$F$11,Schedule!$I$87:$I$291,"")+SUMIFS(Schedule!W$87:W$291,Schedule!$K$87:$K$291,Tailings,Schedule!V$87:V$291,K$56,Schedule!U$87:U$291,J56,Schedule!$G$87:$G$291,Schedule!$F$11,Schedule!$I$87:$I$291,"I")),IF($C$3='Sum Res'!$S$5,(SUMIFS(Schedule!W$87:W$291,Schedule!$K$87:$K$291,Tailings,Schedule!V$87:V$291,K$56,Schedule!U$87:U$291,J56,Schedule!$G$87:$G$291,Schedule!$F$9,Schedule!$I$87:$I$291,"")+SUMIFS(Schedule!W$87:W$291,Schedule!$K$87:$K$291,Tailings,Schedule!V$87:V$291,K$56,Schedule!U$87:U$291,J56,Schedule!$G$87:$G$291,Schedule!$F$9,Schedule!$I$87:$I$291,"I"))+(SUMIFS(Schedule!W$87:W$291,Schedule!$K$87:$K$291,Tailings,Schedule!V$87:V$291,K$56,Schedule!U$87:U$291,J56,Schedule!$G$87:$G$291,Schedule!$F$10,Schedule!$I$87:$I$291,"")+SUMIFS(Schedule!W$87:W$291,Schedule!$K$87:$K$291,Tailings,Schedule!V$87:V$291,K$56,Schedule!U$87:U$291,J56,Schedule!$G$87:$G$291,Schedule!$F$10,Schedule!$I$87:$I$291,"I"))+(SUMIFS(Schedule!W$87:W$291,Schedule!$K$87:$K$291,Tailings,Schedule!V$87:V$291,K$56,Schedule!U$87:U$291,J56,Schedule!$G$87:$G$291,Schedule!$F$11,Schedule!$I$87:$I$291,"")+SUMIFS(Schedule!W$87:W$291,Schedule!$K$87:$K$291,Tailings,Schedule!V$87:V$291,K$56,Schedule!U$87:U$291,J56,Schedule!$G$87:$G$291,Schedule!$F$11,Schedule!$I$87:$I$291,"I")),(SUMIFS(Schedule!W$87:W$291,Schedule!$K$87:$K$291,Tailings,Schedule!V$87:V$291,K$56,Schedule!U$87:U$291,J56,Schedule!$G$87:$G$291,Schedule!$F$9,Schedule!$I$87:$I$291,"")+SUMIFS(Schedule!W$87:W$291,Schedule!$K$87:$K$291,Tailings,Schedule!V$87:V$291,K$56,Schedule!U$87:U$291,J56,Schedule!$G$87:$G$291,Schedule!$F$9,Schedule!$I$87:$I$291,"I"))+(SUMIFS(Schedule!W$87:W$291,Schedule!$K$87:$K$291,Tailings,Schedule!V$87:V$291,K$56,Schedule!U$87:U$291,J56,Schedule!$G$87:$G$291,Schedule!$F$10,Schedule!$I$87:$I$291,"")+SUMIFS(Schedule!W$87:W$291,Schedule!$K$87:$K$291,Tailings,Schedule!V$87:V$291,K$56,Schedule!U$87:U$291,J56,Schedule!$G$87:$G$291,Schedule!$F$10,Schedule!$I$87:$I$291,"I"))+(SUMIFS(Schedule!W$87:W$291,Schedule!$K$87:$K$291,Tailings,Schedule!V$87:V$291,K$56,Schedule!U$87:U$291,J56,Schedule!$G$87:$G$291,Schedule!$F$11,Schedule!$I$87:$I$291,"")+SUMIFS(Schedule!W$87:W$291,Schedule!$K$87:$K$291,Tailings,Schedule!V$87:V$291,K$56,Schedule!U$87:U$291,J56,Schedule!$G$87:$G$291,Schedule!$F$11,Schedule!$I$87:$I$291,"I"))+(SUMIFS(Schedule!W$87:W$291,Schedule!$K$87:$K$291,Tailings,Schedule!V$87:V$291,K$56,Schedule!U$87:U$291,J56,Schedule!$G$87:$G$291,Schedule!$F$8,Schedule!$I$87:$I$291,"")+SUMIFS(Schedule!W$87:W$291,Schedule!$K$87:$K$291,Tailings,Schedule!V$87:V$291,K$56,Schedule!U$87:U$291,J56,Schedule!$G$87:$G$291,Schedule!$F$8,Schedule!$I$87:$I$291,"I"))))</f>
        <v>0</v>
      </c>
      <c r="M56" s="273">
        <v>1</v>
      </c>
      <c r="N56" s="274" t="s">
        <v>23</v>
      </c>
      <c r="O56" s="275">
        <f>IF($C$3="",(SUMIFS(Schedule!Z$87:Z$291,Schedule!$K$87:$K$291,Tailings,Schedule!Y$87:Y$291,N$56,Schedule!X$87:X$291,M56,Schedule!$G$87:$G$291,Schedule!$F$9,Schedule!$I$87:$I$291,"")+SUMIFS(Schedule!Z$87:Z$291,Schedule!$K$87:$K$291,Tailings,Schedule!Y$87:Y$291,N$56,Schedule!X$87:X$291,M56,Schedule!$G$87:$G$291,Schedule!$F$9,Schedule!$I$87:$I$291,"I"))+(SUMIFS(Schedule!Z$87:Z$291,Schedule!$K$87:$K$291,Tailings,Schedule!Y$87:Y$291,N$56,Schedule!X$87:X$291,M56,Schedule!$G$87:$G$291,Schedule!$F$10,Schedule!$I$87:$I$291,"")+SUMIFS(Schedule!Z$87:Z$291,Schedule!$K$87:$K$291,Tailings,Schedule!Y$87:Y$291,N$56,Schedule!X$87:X$291,M56,Schedule!$G$87:$G$291,Schedule!$F$10,Schedule!$I$87:$I$291,"I"))+(SUMIFS(Schedule!Z$87:Z$291,Schedule!$K$87:$K$291,Tailings,Schedule!Y$87:Y$291,N$56,Schedule!X$87:X$291,M56,Schedule!$G$87:$G$291,Schedule!$F$11,Schedule!$I$87:$I$291,"")+SUMIFS(Schedule!Z$87:Z$291,Schedule!$K$87:$K$291,Tailings,Schedule!Y$87:Y$291,N$56,Schedule!X$87:X$291,M56,Schedule!$G$87:$G$291,Schedule!$F$11,Schedule!$I$87:$I$291,"I")),IF($C$3='Sum Res'!$S$5,(SUMIFS(Schedule!Z$87:Z$291,Schedule!$K$87:$K$291,Tailings,Schedule!Y$87:Y$291,N$56,Schedule!X$87:X$291,M56,Schedule!$G$87:$G$291,Schedule!$F$9,Schedule!$I$87:$I$291,"")+SUMIFS(Schedule!Z$87:Z$291,Schedule!$K$87:$K$291,Tailings,Schedule!Y$87:Y$291,N$56,Schedule!X$87:X$291,M56,Schedule!$G$87:$G$291,Schedule!$F$9,Schedule!$I$87:$I$291,"I"))+(SUMIFS(Schedule!Z$87:Z$291,Schedule!$K$87:$K$291,Tailings,Schedule!Y$87:Y$291,N$56,Schedule!X$87:X$291,M56,Schedule!$G$87:$G$291,Schedule!$F$10,Schedule!$I$87:$I$291,"")+SUMIFS(Schedule!Z$87:Z$291,Schedule!$K$87:$K$291,Tailings,Schedule!Y$87:Y$291,N$56,Schedule!X$87:X$291,M56,Schedule!$G$87:$G$291,Schedule!$F$10,Schedule!$I$87:$I$291,"I"))+(SUMIFS(Schedule!Z$87:Z$291,Schedule!$K$87:$K$291,Tailings,Schedule!Y$87:Y$291,N$56,Schedule!X$87:X$291,M56,Schedule!$G$87:$G$291,Schedule!$F$11,Schedule!$I$87:$I$291,"")+SUMIFS(Schedule!Z$87:Z$291,Schedule!$K$87:$K$291,Tailings,Schedule!Y$87:Y$291,N$56,Schedule!X$87:X$291,M56,Schedule!$G$87:$G$291,Schedule!$F$11,Schedule!$I$87:$I$291,"I")),(SUMIFS(Schedule!Z$87:Z$291,Schedule!$K$87:$K$291,Tailings,Schedule!Y$87:Y$291,N$56,Schedule!X$87:X$291,M56,Schedule!$G$87:$G$291,Schedule!$F$9,Schedule!$I$87:$I$291,"")+SUMIFS(Schedule!Z$87:Z$291,Schedule!$K$87:$K$291,Tailings,Schedule!Y$87:Y$291,N$56,Schedule!X$87:X$291,M56,Schedule!$G$87:$G$291,Schedule!$F$9,Schedule!$I$87:$I$291,"I"))+(SUMIFS(Schedule!Z$87:Z$291,Schedule!$K$87:$K$291,Tailings,Schedule!Y$87:Y$291,N$56,Schedule!X$87:X$291,M56,Schedule!$G$87:$G$291,Schedule!$F$10,Schedule!$I$87:$I$291,"")+SUMIFS(Schedule!Z$87:Z$291,Schedule!$K$87:$K$291,Tailings,Schedule!Y$87:Y$291,N$56,Schedule!X$87:X$291,M56,Schedule!$G$87:$G$291,Schedule!$F$10,Schedule!$I$87:$I$291,"I"))+(SUMIFS(Schedule!Z$87:Z$291,Schedule!$K$87:$K$291,Tailings,Schedule!Y$87:Y$291,N$56,Schedule!X$87:X$291,M56,Schedule!$G$87:$G$291,Schedule!$F$11,Schedule!$I$87:$I$291,"")+SUMIFS(Schedule!Z$87:Z$291,Schedule!$K$87:$K$291,Tailings,Schedule!Y$87:Y$291,N$56,Schedule!X$87:X$291,M56,Schedule!$G$87:$G$291,Schedule!$F$11,Schedule!$I$87:$I$291,"I"))+(SUMIFS(Schedule!Z$87:Z$291,Schedule!$K$87:$K$291,Tailings,Schedule!Y$87:Y$291,N$56,Schedule!X$87:X$291,M56,Schedule!$G$87:$G$291,Schedule!$F$8,Schedule!$I$87:$I$291,"")+SUMIFS(Schedule!Z$87:Z$291,Schedule!$K$87:$K$291,Tailings,Schedule!Y$87:Y$291,N$56,Schedule!X$87:X$291,M56,Schedule!$G$87:$G$291,Schedule!$F$8,Schedule!$I$87:$I$291,"I"))))</f>
        <v>0</v>
      </c>
      <c r="P56" s="273">
        <v>1</v>
      </c>
      <c r="Q56" s="274" t="s">
        <v>23</v>
      </c>
      <c r="R56" s="275">
        <f>IF($C$3="",(SUMIFS(Schedule!AC$87:AC$291,Schedule!$K$87:$K$291,Tailings,Schedule!AB$87:AB$291,Q$56,Schedule!AA$87:AA$291,P56,Schedule!$G$87:$G$291,Schedule!$F$9,Schedule!$I$87:$I$291,"")+SUMIFS(Schedule!AC$87:AC$291,Schedule!$K$87:$K$291,Tailings,Schedule!AB$87:AB$291,Q$56,Schedule!AA$87:AA$291,P56,Schedule!$G$87:$G$291,Schedule!$F$9,Schedule!$I$87:$I$291,"I"))+(SUMIFS(Schedule!AC$87:AC$291,Schedule!$K$87:$K$291,Tailings,Schedule!AB$87:AB$291,Q$56,Schedule!AA$87:AA$291,P56,Schedule!$G$87:$G$291,Schedule!$F$10,Schedule!$I$87:$I$291,"")+SUMIFS(Schedule!AC$87:AC$291,Schedule!$K$87:$K$291,Tailings,Schedule!AB$87:AB$291,Q$56,Schedule!AA$87:AA$291,P56,Schedule!$G$87:$G$291,Schedule!$F$10,Schedule!$I$87:$I$291,"I"))+(SUMIFS(Schedule!AC$87:AC$291,Schedule!$K$87:$K$291,Tailings,Schedule!AB$87:AB$291,Q$56,Schedule!AA$87:AA$291,P56,Schedule!$G$87:$G$291,Schedule!$F$11,Schedule!$I$87:$I$291,"")+SUMIFS(Schedule!AC$87:AC$291,Schedule!$K$87:$K$291,Tailings,Schedule!AB$87:AB$291,Q$56,Schedule!AA$87:AA$291,P56,Schedule!$G$87:$G$291,Schedule!$F$11,Schedule!$I$87:$I$291,"I")),IF($C$3='Sum Res'!$S$5,(SUMIFS(Schedule!AC$87:AC$291,Schedule!$K$87:$K$291,Tailings,Schedule!AB$87:AB$291,Q$56,Schedule!AA$87:AA$291,P56,Schedule!$G$87:$G$291,Schedule!$F$9,Schedule!$I$87:$I$291,"")+SUMIFS(Schedule!AC$87:AC$291,Schedule!$K$87:$K$291,Tailings,Schedule!AB$87:AB$291,Q$56,Schedule!AA$87:AA$291,P56,Schedule!$G$87:$G$291,Schedule!$F$9,Schedule!$I$87:$I$291,"I"))+(SUMIFS(Schedule!AC$87:AC$291,Schedule!$K$87:$K$291,Tailings,Schedule!AB$87:AB$291,Q$56,Schedule!AA$87:AA$291,P56,Schedule!$G$87:$G$291,Schedule!$F$10,Schedule!$I$87:$I$291,"")+SUMIFS(Schedule!AC$87:AC$291,Schedule!$K$87:$K$291,Tailings,Schedule!AB$87:AB$291,Q$56,Schedule!AA$87:AA$291,P56,Schedule!$G$87:$G$291,Schedule!$F$10,Schedule!$I$87:$I$291,"I"))+(SUMIFS(Schedule!AC$87:AC$291,Schedule!$K$87:$K$291,Tailings,Schedule!AB$87:AB$291,Q$56,Schedule!AA$87:AA$291,P56,Schedule!$G$87:$G$291,Schedule!$F$11,Schedule!$I$87:$I$291,"")+SUMIFS(Schedule!AC$87:AC$291,Schedule!$K$87:$K$291,Tailings,Schedule!AB$87:AB$291,Q$56,Schedule!AA$87:AA$291,P56,Schedule!$G$87:$G$291,Schedule!$F$11,Schedule!$I$87:$I$291,"I")),(SUMIFS(Schedule!AC$87:AC$291,Schedule!$K$87:$K$291,Tailings,Schedule!AB$87:AB$291,Q$56,Schedule!AA$87:AA$291,P56,Schedule!$G$87:$G$291,Schedule!$F$9,Schedule!$I$87:$I$291,"")+SUMIFS(Schedule!AC$87:AC$291,Schedule!$K$87:$K$291,Tailings,Schedule!AB$87:AB$291,Q$56,Schedule!AA$87:AA$291,P56,Schedule!$G$87:$G$291,Schedule!$F$9,Schedule!$I$87:$I$291,"I"))+(SUMIFS(Schedule!AC$87:AC$291,Schedule!$K$87:$K$291,Tailings,Schedule!AB$87:AB$291,Q$56,Schedule!AA$87:AA$291,P56,Schedule!$G$87:$G$291,Schedule!$F$10,Schedule!$I$87:$I$291,"")+SUMIFS(Schedule!AC$87:AC$291,Schedule!$K$87:$K$291,Tailings,Schedule!AB$87:AB$291,Q$56,Schedule!AA$87:AA$291,P56,Schedule!$G$87:$G$291,Schedule!$F$10,Schedule!$I$87:$I$291,"I"))+(SUMIFS(Schedule!AC$87:AC$291,Schedule!$K$87:$K$291,Tailings,Schedule!AB$87:AB$291,Q$56,Schedule!AA$87:AA$291,P56,Schedule!$G$87:$G$291,Schedule!$F$11,Schedule!$I$87:$I$291,"")+SUMIFS(Schedule!AC$87:AC$291,Schedule!$K$87:$K$291,Tailings,Schedule!AB$87:AB$291,Q$56,Schedule!AA$87:AA$291,P56,Schedule!$G$87:$G$291,Schedule!$F$11,Schedule!$I$87:$I$291,"I"))+(SUMIFS(Schedule!AC$87:AC$291,Schedule!$K$87:$K$291,Tailings,Schedule!AB$87:AB$291,Q$56,Schedule!AA$87:AA$291,P56,Schedule!$G$87:$G$291,Schedule!$F$8,Schedule!$I$87:$I$291,"")+SUMIFS(Schedule!AC$87:AC$291,Schedule!$K$87:$K$291,Tailings,Schedule!AB$87:AB$291,Q$56,Schedule!AA$87:AA$291,P56,Schedule!$G$87:$G$291,Schedule!$F$8,Schedule!$I$87:$I$291,"I"))))</f>
        <v>0</v>
      </c>
      <c r="S56" s="273">
        <v>1</v>
      </c>
      <c r="T56" s="274" t="s">
        <v>23</v>
      </c>
      <c r="U56" s="275">
        <f>IF($C$3="",(SUMIFS(Schedule!AF$87:AF$291,Schedule!$K$87:$K$291,Tailings,Schedule!AE$87:AE$291,T$56,Schedule!AD$87:AD$291,S56,Schedule!$G$87:$G$291,Schedule!$F$9,Schedule!$I$87:$I$291,"")+SUMIFS(Schedule!AF$87:AF$291,Schedule!$K$87:$K$291,Tailings,Schedule!AE$87:AE$291,T$56,Schedule!AD$87:AD$291,S56,Schedule!$G$87:$G$291,Schedule!$F$9,Schedule!$I$87:$I$291,"I"))+(SUMIFS(Schedule!AF$87:AF$291,Schedule!$K$87:$K$291,Tailings,Schedule!AE$87:AE$291,T$56,Schedule!AD$87:AD$291,S56,Schedule!$G$87:$G$291,Schedule!$F$10,Schedule!$I$87:$I$291,"")+SUMIFS(Schedule!AF$87:AF$291,Schedule!$K$87:$K$291,Tailings,Schedule!AE$87:AE$291,T$56,Schedule!AD$87:AD$291,S56,Schedule!$G$87:$G$291,Schedule!$F$10,Schedule!$I$87:$I$291,"I"))+(SUMIFS(Schedule!AF$87:AF$291,Schedule!$K$87:$K$291,Tailings,Schedule!AE$87:AE$291,T$56,Schedule!AD$87:AD$291,S56,Schedule!$G$87:$G$291,Schedule!$F$11,Schedule!$I$87:$I$291,"")+SUMIFS(Schedule!AF$87:AF$291,Schedule!$K$87:$K$291,Tailings,Schedule!AE$87:AE$291,T$56,Schedule!AD$87:AD$291,S56,Schedule!$G$87:$G$291,Schedule!$F$11,Schedule!$I$87:$I$291,"I")),IF($C$3='Sum Res'!$S$5,(SUMIFS(Schedule!AF$87:AF$291,Schedule!$K$87:$K$291,Tailings,Schedule!AE$87:AE$291,T$56,Schedule!AD$87:AD$291,S56,Schedule!$G$87:$G$291,Schedule!$F$9,Schedule!$I$87:$I$291,"")+SUMIFS(Schedule!AF$87:AF$291,Schedule!$K$87:$K$291,Tailings,Schedule!AE$87:AE$291,T$56,Schedule!AD$87:AD$291,S56,Schedule!$G$87:$G$291,Schedule!$F$9,Schedule!$I$87:$I$291,"I"))+(SUMIFS(Schedule!AF$87:AF$291,Schedule!$K$87:$K$291,Tailings,Schedule!AE$87:AE$291,T$56,Schedule!AD$87:AD$291,S56,Schedule!$G$87:$G$291,Schedule!$F$10,Schedule!$I$87:$I$291,"")+SUMIFS(Schedule!AF$87:AF$291,Schedule!$K$87:$K$291,Tailings,Schedule!AE$87:AE$291,T$56,Schedule!AD$87:AD$291,S56,Schedule!$G$87:$G$291,Schedule!$F$10,Schedule!$I$87:$I$291,"I"))+(SUMIFS(Schedule!AF$87:AF$291,Schedule!$K$87:$K$291,Tailings,Schedule!AE$87:AE$291,T$56,Schedule!AD$87:AD$291,S56,Schedule!$G$87:$G$291,Schedule!$F$11,Schedule!$I$87:$I$291,"")+SUMIFS(Schedule!AF$87:AF$291,Schedule!$K$87:$K$291,Tailings,Schedule!AE$87:AE$291,T$56,Schedule!AD$87:AD$291,S56,Schedule!$G$87:$G$291,Schedule!$F$11,Schedule!$I$87:$I$291,"I")),(SUMIFS(Schedule!AF$87:AF$291,Schedule!$K$87:$K$291,Tailings,Schedule!AE$87:AE$291,T$56,Schedule!AD$87:AD$291,S56,Schedule!$G$87:$G$291,Schedule!$F$9,Schedule!$I$87:$I$291,"")+SUMIFS(Schedule!AF$87:AF$291,Schedule!$K$87:$K$291,Tailings,Schedule!AE$87:AE$291,T$56,Schedule!AD$87:AD$291,S56,Schedule!$G$87:$G$291,Schedule!$F$9,Schedule!$I$87:$I$291,"I"))+(SUMIFS(Schedule!AF$87:AF$291,Schedule!$K$87:$K$291,Tailings,Schedule!AE$87:AE$291,T$56,Schedule!AD$87:AD$291,S56,Schedule!$G$87:$G$291,Schedule!$F$10,Schedule!$I$87:$I$291,"")+SUMIFS(Schedule!AF$87:AF$291,Schedule!$K$87:$K$291,Tailings,Schedule!AE$87:AE$291,T$56,Schedule!AD$87:AD$291,S56,Schedule!$G$87:$G$291,Schedule!$F$10,Schedule!$I$87:$I$291,"I"))+(SUMIFS(Schedule!AF$87:AF$291,Schedule!$K$87:$K$291,Tailings,Schedule!AE$87:AE$291,T$56,Schedule!AD$87:AD$291,S56,Schedule!$G$87:$G$291,Schedule!$F$11,Schedule!$I$87:$I$291,"")+SUMIFS(Schedule!AF$87:AF$291,Schedule!$K$87:$K$291,Tailings,Schedule!AE$87:AE$291,T$56,Schedule!AD$87:AD$291,S56,Schedule!$G$87:$G$291,Schedule!$F$11,Schedule!$I$87:$I$291,"I"))+(SUMIFS(Schedule!AF$87:AF$291,Schedule!$K$87:$K$291,Tailings,Schedule!AE$87:AE$291,T$56,Schedule!AD$87:AD$291,S56,Schedule!$G$87:$G$291,Schedule!$F$8,Schedule!$I$87:$I$291,"")+SUMIFS(Schedule!AF$87:AF$291,Schedule!$K$87:$K$291,Tailings,Schedule!AE$87:AE$291,T$56,Schedule!AD$87:AD$291,S56,Schedule!$G$87:$G$291,Schedule!$F$8,Schedule!$I$87:$I$291,"I"))))</f>
        <v>0</v>
      </c>
      <c r="V56" s="273">
        <v>1</v>
      </c>
      <c r="W56" s="274" t="s">
        <v>23</v>
      </c>
      <c r="X56" s="275">
        <f>IF($C$3="",(SUMIFS(Schedule!AI$87:AI$291,Schedule!$K$87:$K$291,Tailings,Schedule!AH$87:AH$291,W$56,Schedule!AG$87:AG$291,V56,Schedule!$G$87:$G$291,Schedule!$F$9,Schedule!$I$87:$I$291,"")+SUMIFS(Schedule!AI$87:AI$291,Schedule!$K$87:$K$291,Tailings,Schedule!AH$87:AH$291,W$56,Schedule!AG$87:AG$291,V56,Schedule!$G$87:$G$291,Schedule!$F$9,Schedule!$I$87:$I$291,"I"))+(SUMIFS(Schedule!AI$87:AI$291,Schedule!$K$87:$K$291,Tailings,Schedule!AH$87:AH$291,W$56,Schedule!AG$87:AG$291,V56,Schedule!$G$87:$G$291,Schedule!$F$10,Schedule!$I$87:$I$291,"")+SUMIFS(Schedule!AI$87:AI$291,Schedule!$K$87:$K$291,Tailings,Schedule!AH$87:AH$291,W$56,Schedule!AG$87:AG$291,V56,Schedule!$G$87:$G$291,Schedule!$F$10,Schedule!$I$87:$I$291,"I"))+(SUMIFS(Schedule!AI$87:AI$291,Schedule!$K$87:$K$291,Tailings,Schedule!AH$87:AH$291,W$56,Schedule!AG$87:AG$291,V56,Schedule!$G$87:$G$291,Schedule!$F$11,Schedule!$I$87:$I$291,"")+SUMIFS(Schedule!AI$87:AI$291,Schedule!$K$87:$K$291,Tailings,Schedule!AH$87:AH$291,W$56,Schedule!AG$87:AG$291,V56,Schedule!$G$87:$G$291,Schedule!$F$11,Schedule!$I$87:$I$291,"I")),IF($C$3='Sum Res'!$S$5,(SUMIFS(Schedule!AI$87:AI$291,Schedule!$K$87:$K$291,Tailings,Schedule!AH$87:AH$291,W$56,Schedule!AG$87:AG$291,V56,Schedule!$G$87:$G$291,Schedule!$F$9,Schedule!$I$87:$I$291,"")+SUMIFS(Schedule!AI$87:AI$291,Schedule!$K$87:$K$291,Tailings,Schedule!AH$87:AH$291,W$56,Schedule!AG$87:AG$291,V56,Schedule!$G$87:$G$291,Schedule!$F$9,Schedule!$I$87:$I$291,"I"))+(SUMIFS(Schedule!AI$87:AI$291,Schedule!$K$87:$K$291,Tailings,Schedule!AH$87:AH$291,W$56,Schedule!AG$87:AG$291,V56,Schedule!$G$87:$G$291,Schedule!$F$10,Schedule!$I$87:$I$291,"")+SUMIFS(Schedule!AI$87:AI$291,Schedule!$K$87:$K$291,Tailings,Schedule!AH$87:AH$291,W$56,Schedule!AG$87:AG$291,V56,Schedule!$G$87:$G$291,Schedule!$F$10,Schedule!$I$87:$I$291,"I"))+(SUMIFS(Schedule!AI$87:AI$291,Schedule!$K$87:$K$291,Tailings,Schedule!AH$87:AH$291,W$56,Schedule!AG$87:AG$291,V56,Schedule!$G$87:$G$291,Schedule!$F$11,Schedule!$I$87:$I$291,"")+SUMIFS(Schedule!AI$87:AI$291,Schedule!$K$87:$K$291,Tailings,Schedule!AH$87:AH$291,W$56,Schedule!AG$87:AG$291,V56,Schedule!$G$87:$G$291,Schedule!$F$11,Schedule!$I$87:$I$291,"I")),(SUMIFS(Schedule!AI$87:AI$291,Schedule!$K$87:$K$291,Tailings,Schedule!AH$87:AH$291,W$56,Schedule!AG$87:AG$291,V56,Schedule!$G$87:$G$291,Schedule!$F$9,Schedule!$I$87:$I$291,"")+SUMIFS(Schedule!AI$87:AI$291,Schedule!$K$87:$K$291,Tailings,Schedule!AH$87:AH$291,W$56,Schedule!AG$87:AG$291,V56,Schedule!$G$87:$G$291,Schedule!$F$9,Schedule!$I$87:$I$291,"I"))+(SUMIFS(Schedule!AI$87:AI$291,Schedule!$K$87:$K$291,Tailings,Schedule!AH$87:AH$291,W$56,Schedule!AG$87:AG$291,V56,Schedule!$G$87:$G$291,Schedule!$F$10,Schedule!$I$87:$I$291,"")+SUMIFS(Schedule!AI$87:AI$291,Schedule!$K$87:$K$291,Tailings,Schedule!AH$87:AH$291,W$56,Schedule!AG$87:AG$291,V56,Schedule!$G$87:$G$291,Schedule!$F$10,Schedule!$I$87:$I$291,"I"))+(SUMIFS(Schedule!AI$87:AI$291,Schedule!$K$87:$K$291,Tailings,Schedule!AH$87:AH$291,W$56,Schedule!AG$87:AG$291,V56,Schedule!$G$87:$G$291,Schedule!$F$11,Schedule!$I$87:$I$291,"")+SUMIFS(Schedule!AI$87:AI$291,Schedule!$K$87:$K$291,Tailings,Schedule!AH$87:AH$291,W$56,Schedule!AG$87:AG$291,V56,Schedule!$G$87:$G$291,Schedule!$F$11,Schedule!$I$87:$I$291,"I"))+(SUMIFS(Schedule!AI$87:AI$291,Schedule!$K$87:$K$291,Tailings,Schedule!AH$87:AH$291,W$56,Schedule!AG$87:AG$291,V56,Schedule!$G$87:$G$291,Schedule!$F$8,Schedule!$I$87:$I$291,"")+SUMIFS(Schedule!AI$87:AI$291,Schedule!$K$87:$K$291,Tailings,Schedule!AH$87:AH$291,W$56,Schedule!AG$87:AG$291,V56,Schedule!$G$87:$G$291,Schedule!$F$8,Schedule!$I$87:$I$291,"I"))))</f>
        <v>0</v>
      </c>
      <c r="Y56" s="273">
        <v>1</v>
      </c>
      <c r="Z56" s="274" t="s">
        <v>23</v>
      </c>
      <c r="AA56" s="275">
        <f>IF($C$3="",(SUMIFS(Schedule!AL$87:AL$291,Schedule!$K$87:$K$291,Tailings,Schedule!AK$87:AK$291,Z$56,Schedule!AJ$87:AJ$291,Y56,Schedule!$G$87:$G$291,Schedule!$F$9,Schedule!$I$87:$I$291,"")+SUMIFS(Schedule!AL$87:AL$291,Schedule!$K$87:$K$291,Tailings,Schedule!AK$87:AK$291,Z$56,Schedule!AJ$87:AJ$291,Y56,Schedule!$G$87:$G$291,Schedule!$F$9,Schedule!$I$87:$I$291,"I"))+(SUMIFS(Schedule!AL$87:AL$291,Schedule!$K$87:$K$291,Tailings,Schedule!AK$87:AK$291,Z$56,Schedule!AJ$87:AJ$291,Y56,Schedule!$G$87:$G$291,Schedule!$F$10,Schedule!$I$87:$I$291,"")+SUMIFS(Schedule!AL$87:AL$291,Schedule!$K$87:$K$291,Tailings,Schedule!AK$87:AK$291,Z$56,Schedule!AJ$87:AJ$291,Y56,Schedule!$G$87:$G$291,Schedule!$F$10,Schedule!$I$87:$I$291,"I"))+(SUMIFS(Schedule!AL$87:AL$291,Schedule!$K$87:$K$291,Tailings,Schedule!AK$87:AK$291,Z$56,Schedule!AJ$87:AJ$291,Y56,Schedule!$G$87:$G$291,Schedule!$F$11,Schedule!$I$87:$I$291,"")+SUMIFS(Schedule!AL$87:AL$291,Schedule!$K$87:$K$291,Tailings,Schedule!AK$87:AK$291,Z$56,Schedule!AJ$87:AJ$291,Y56,Schedule!$G$87:$G$291,Schedule!$F$11,Schedule!$I$87:$I$291,"I")),IF($C$3='Sum Res'!$S$5,(SUMIFS(Schedule!AL$87:AL$291,Schedule!$K$87:$K$291,Tailings,Schedule!AK$87:AK$291,Z$56,Schedule!AJ$87:AJ$291,Y56,Schedule!$G$87:$G$291,Schedule!$F$9,Schedule!$I$87:$I$291,"")+SUMIFS(Schedule!AL$87:AL$291,Schedule!$K$87:$K$291,Tailings,Schedule!AK$87:AK$291,Z$56,Schedule!AJ$87:AJ$291,Y56,Schedule!$G$87:$G$291,Schedule!$F$9,Schedule!$I$87:$I$291,"I"))+(SUMIFS(Schedule!AL$87:AL$291,Schedule!$K$87:$K$291,Tailings,Schedule!AK$87:AK$291,Z$56,Schedule!AJ$87:AJ$291,Y56,Schedule!$G$87:$G$291,Schedule!$F$10,Schedule!$I$87:$I$291,"")+SUMIFS(Schedule!AL$87:AL$291,Schedule!$K$87:$K$291,Tailings,Schedule!AK$87:AK$291,Z$56,Schedule!AJ$87:AJ$291,Y56,Schedule!$G$87:$G$291,Schedule!$F$10,Schedule!$I$87:$I$291,"I"))+(SUMIFS(Schedule!AL$87:AL$291,Schedule!$K$87:$K$291,Tailings,Schedule!AK$87:AK$291,Z$56,Schedule!AJ$87:AJ$291,Y56,Schedule!$G$87:$G$291,Schedule!$F$11,Schedule!$I$87:$I$291,"")+SUMIFS(Schedule!AL$87:AL$291,Schedule!$K$87:$K$291,Tailings,Schedule!AK$87:AK$291,Z$56,Schedule!AJ$87:AJ$291,Y56,Schedule!$G$87:$G$291,Schedule!$F$11,Schedule!$I$87:$I$291,"I")),(SUMIFS(Schedule!AL$87:AL$291,Schedule!$K$87:$K$291,Tailings,Schedule!AK$87:AK$291,Z$56,Schedule!AJ$87:AJ$291,Y56,Schedule!$G$87:$G$291,Schedule!$F$9,Schedule!$I$87:$I$291,"")+SUMIFS(Schedule!AL$87:AL$291,Schedule!$K$87:$K$291,Tailings,Schedule!AK$87:AK$291,Z$56,Schedule!AJ$87:AJ$291,Y56,Schedule!$G$87:$G$291,Schedule!$F$9,Schedule!$I$87:$I$291,"I"))+(SUMIFS(Schedule!AL$87:AL$291,Schedule!$K$87:$K$291,Tailings,Schedule!AK$87:AK$291,Z$56,Schedule!AJ$87:AJ$291,Y56,Schedule!$G$87:$G$291,Schedule!$F$10,Schedule!$I$87:$I$291,"")+SUMIFS(Schedule!AL$87:AL$291,Schedule!$K$87:$K$291,Tailings,Schedule!AK$87:AK$291,Z$56,Schedule!AJ$87:AJ$291,Y56,Schedule!$G$87:$G$291,Schedule!$F$10,Schedule!$I$87:$I$291,"I"))+(SUMIFS(Schedule!AL$87:AL$291,Schedule!$K$87:$K$291,Tailings,Schedule!AK$87:AK$291,Z$56,Schedule!AJ$87:AJ$291,Y56,Schedule!$G$87:$G$291,Schedule!$F$11,Schedule!$I$87:$I$291,"")+SUMIFS(Schedule!AL$87:AL$291,Schedule!$K$87:$K$291,Tailings,Schedule!AK$87:AK$291,Z$56,Schedule!AJ$87:AJ$291,Y56,Schedule!$G$87:$G$291,Schedule!$F$11,Schedule!$I$87:$I$291,"I"))+(SUMIFS(Schedule!AL$87:AL$291,Schedule!$K$87:$K$291,Tailings,Schedule!AK$87:AK$291,Z$56,Schedule!AJ$87:AJ$291,Y56,Schedule!$G$87:$G$291,Schedule!$F$8,Schedule!$I$87:$I$291,"")+SUMIFS(Schedule!AL$87:AL$291,Schedule!$K$87:$K$291,Tailings,Schedule!AK$87:AK$291,Z$56,Schedule!AJ$87:AJ$291,Y56,Schedule!$G$87:$G$291,Schedule!$F$8,Schedule!$I$87:$I$291,"I"))))</f>
        <v>0</v>
      </c>
      <c r="AB56" s="273">
        <v>1</v>
      </c>
      <c r="AC56" s="274" t="s">
        <v>23</v>
      </c>
      <c r="AD56" s="275">
        <f>IF($C$3="",(SUMIFS(Schedule!AO$87:AO$291,Schedule!$K$87:$K$291,Tailings,Schedule!AN$87:AN$291,AC$56,Schedule!AM$87:AM$291,AB56,Schedule!$G$87:$G$291,Schedule!$F$9,Schedule!$I$87:$I$291,"")+SUMIFS(Schedule!AO$87:AO$291,Schedule!$K$87:$K$291,Tailings,Schedule!AN$87:AN$291,AC$56,Schedule!AM$87:AM$291,AB56,Schedule!$G$87:$G$291,Schedule!$F$9,Schedule!$I$87:$I$291,"I"))+(SUMIFS(Schedule!AO$87:AO$291,Schedule!$K$87:$K$291,Tailings,Schedule!AN$87:AN$291,AC$56,Schedule!AM$87:AM$291,AB56,Schedule!$G$87:$G$291,Schedule!$F$10,Schedule!$I$87:$I$291,"")+SUMIFS(Schedule!AO$87:AO$291,Schedule!$K$87:$K$291,Tailings,Schedule!AN$87:AN$291,AC$56,Schedule!AM$87:AM$291,AB56,Schedule!$G$87:$G$291,Schedule!$F$10,Schedule!$I$87:$I$291,"I"))+(SUMIFS(Schedule!AO$87:AO$291,Schedule!$K$87:$K$291,Tailings,Schedule!AN$87:AN$291,AC$56,Schedule!AM$87:AM$291,AB56,Schedule!$G$87:$G$291,Schedule!$F$11,Schedule!$I$87:$I$291,"")+SUMIFS(Schedule!AO$87:AO$291,Schedule!$K$87:$K$291,Tailings,Schedule!AN$87:AN$291,AC$56,Schedule!AM$87:AM$291,AB56,Schedule!$G$87:$G$291,Schedule!$F$11,Schedule!$I$87:$I$291,"I")),IF($C$3='Sum Res'!$S$5,(SUMIFS(Schedule!AO$87:AO$291,Schedule!$K$87:$K$291,Tailings,Schedule!AN$87:AN$291,AC$56,Schedule!AM$87:AM$291,AB56,Schedule!$G$87:$G$291,Schedule!$F$9,Schedule!$I$87:$I$291,"")+SUMIFS(Schedule!AO$87:AO$291,Schedule!$K$87:$K$291,Tailings,Schedule!AN$87:AN$291,AC$56,Schedule!AM$87:AM$291,AB56,Schedule!$G$87:$G$291,Schedule!$F$9,Schedule!$I$87:$I$291,"I"))+(SUMIFS(Schedule!AO$87:AO$291,Schedule!$K$87:$K$291,Tailings,Schedule!AN$87:AN$291,AC$56,Schedule!AM$87:AM$291,AB56,Schedule!$G$87:$G$291,Schedule!$F$10,Schedule!$I$87:$I$291,"")+SUMIFS(Schedule!AO$87:AO$291,Schedule!$K$87:$K$291,Tailings,Schedule!AN$87:AN$291,AC$56,Schedule!AM$87:AM$291,AB56,Schedule!$G$87:$G$291,Schedule!$F$10,Schedule!$I$87:$I$291,"I"))+(SUMIFS(Schedule!AO$87:AO$291,Schedule!$K$87:$K$291,Tailings,Schedule!AN$87:AN$291,AC$56,Schedule!AM$87:AM$291,AB56,Schedule!$G$87:$G$291,Schedule!$F$11,Schedule!$I$87:$I$291,"")+SUMIFS(Schedule!AO$87:AO$291,Schedule!$K$87:$K$291,Tailings,Schedule!AN$87:AN$291,AC$56,Schedule!AM$87:AM$291,AB56,Schedule!$G$87:$G$291,Schedule!$F$11,Schedule!$I$87:$I$291,"I")),(SUMIFS(Schedule!AO$87:AO$291,Schedule!$K$87:$K$291,Tailings,Schedule!AN$87:AN$291,AC$56,Schedule!AM$87:AM$291,AB56,Schedule!$G$87:$G$291,Schedule!$F$9,Schedule!$I$87:$I$291,"")+SUMIFS(Schedule!AO$87:AO$291,Schedule!$K$87:$K$291,Tailings,Schedule!AN$87:AN$291,AC$56,Schedule!AM$87:AM$291,AB56,Schedule!$G$87:$G$291,Schedule!$F$9,Schedule!$I$87:$I$291,"I"))+(SUMIFS(Schedule!AO$87:AO$291,Schedule!$K$87:$K$291,Tailings,Schedule!AN$87:AN$291,AC$56,Schedule!AM$87:AM$291,AB56,Schedule!$G$87:$G$291,Schedule!$F$10,Schedule!$I$87:$I$291,"")+SUMIFS(Schedule!AO$87:AO$291,Schedule!$K$87:$K$291,Tailings,Schedule!AN$87:AN$291,AC$56,Schedule!AM$87:AM$291,AB56,Schedule!$G$87:$G$291,Schedule!$F$10,Schedule!$I$87:$I$291,"I"))+(SUMIFS(Schedule!AO$87:AO$291,Schedule!$K$87:$K$291,Tailings,Schedule!AN$87:AN$291,AC$56,Schedule!AM$87:AM$291,AB56,Schedule!$G$87:$G$291,Schedule!$F$11,Schedule!$I$87:$I$291,"")+SUMIFS(Schedule!AO$87:AO$291,Schedule!$K$87:$K$291,Tailings,Schedule!AN$87:AN$291,AC$56,Schedule!AM$87:AM$291,AB56,Schedule!$G$87:$G$291,Schedule!$F$11,Schedule!$I$87:$I$291,"I"))+(SUMIFS(Schedule!AO$87:AO$291,Schedule!$K$87:$K$291,Tailings,Schedule!AN$87:AN$291,AC$56,Schedule!AM$87:AM$291,AB56,Schedule!$G$87:$G$291,Schedule!$F$8,Schedule!$I$87:$I$291,"")+SUMIFS(Schedule!AO$87:AO$291,Schedule!$K$87:$K$291,Tailings,Schedule!AN$87:AN$291,AC$56,Schedule!AM$87:AM$291,AB56,Schedule!$G$87:$G$291,Schedule!$F$8,Schedule!$I$87:$I$291,"I"))))</f>
        <v>0</v>
      </c>
      <c r="AE56" s="276">
        <f t="shared" ref="AE56:AE59" si="12">AD56+AA56+X56+U56+R56+O56+L56+I56+F56</f>
        <v>0</v>
      </c>
      <c r="AF56" s="277">
        <f>AE56/48</f>
        <v>0</v>
      </c>
    </row>
    <row r="57" spans="2:36" ht="15" x14ac:dyDescent="0.2">
      <c r="B57" s="580"/>
      <c r="C57" s="561"/>
      <c r="D57" s="289">
        <v>2</v>
      </c>
      <c r="E57" s="280"/>
      <c r="F57" s="281">
        <f>IF($C$3="",(SUMIFS(Schedule!Q$87:Q$291,Schedule!$K$87:$K$291,Tailings,Schedule!P$87:P$291,E$56,Schedule!O$87:O$291,D57,Schedule!$G$87:$G$291,Schedule!$F$9,Schedule!$I$87:$I$291,"")+SUMIFS(Schedule!Q$87:Q$291,Schedule!$K$87:$K$291,Tailings,Schedule!P$87:P$291,E$56,Schedule!O$87:O$291,D57,Schedule!$G$87:$G$291,Schedule!$F$9,Schedule!$I$87:$I$291,"I"))+(SUMIFS(Schedule!Q$87:Q$291,Schedule!$K$87:$K$291,Tailings,Schedule!P$87:P$291,E$56,Schedule!O$87:O$291,D57,Schedule!$G$87:$G$291,Schedule!$F$10,Schedule!$I$87:$I$291,"")+SUMIFS(Schedule!Q$87:Q$291,Schedule!$K$87:$K$291,Tailings,Schedule!P$87:P$291,E$56,Schedule!O$87:O$291,D57,Schedule!$G$87:$G$291,Schedule!$F$10,Schedule!$I$87:$I$291,"I"))+(SUMIFS(Schedule!Q$87:Q$291,Schedule!$K$87:$K$291,Tailings,Schedule!P$87:P$291,E$56,Schedule!O$87:O$291,D57,Schedule!$G$87:$G$291,Schedule!$F$11,Schedule!$I$87:$I$291,"")+SUMIFS(Schedule!Q$87:Q$291,Schedule!$K$87:$K$291,Tailings,Schedule!P$87:P$291,E$56,Schedule!O$87:O$291,D57,Schedule!$G$87:$G$291,Schedule!$F$11,Schedule!$I$87:$I$291,"I")),IF($C$3='Sum Res'!$S$5,(SUMIFS(Schedule!Q$87:Q$291,Schedule!$K$87:$K$291,Tailings,Schedule!P$87:P$291,E$56,Schedule!O$87:O$291,D57,Schedule!$G$87:$G$291,Schedule!$F$9,Schedule!$I$87:$I$291,"")+SUMIFS(Schedule!Q$87:Q$291,Schedule!$K$87:$K$291,Tailings,Schedule!P$87:P$291,E$56,Schedule!O$87:O$291,D57,Schedule!$G$87:$G$291,Schedule!$F$9,Schedule!$I$87:$I$291,"I"))+(SUMIFS(Schedule!Q$87:Q$291,Schedule!$K$87:$K$291,Tailings,Schedule!P$87:P$291,E$56,Schedule!O$87:O$291,D57,Schedule!$G$87:$G$291,Schedule!$F$10,Schedule!$I$87:$I$291,"")+SUMIFS(Schedule!Q$87:Q$291,Schedule!$K$87:$K$291,Tailings,Schedule!P$87:P$291,E$56,Schedule!O$87:O$291,D57,Schedule!$G$87:$G$291,Schedule!$F$10,Schedule!$I$87:$I$291,"I"))+(SUMIFS(Schedule!Q$87:Q$291,Schedule!$K$87:$K$291,Tailings,Schedule!P$87:P$291,E$56,Schedule!O$87:O$291,D57,Schedule!$G$87:$G$291,Schedule!$F$11,Schedule!$I$87:$I$291,"")+SUMIFS(Schedule!Q$87:Q$291,Schedule!$K$87:$K$291,Tailings,Schedule!P$87:P$291,E$56,Schedule!O$87:O$291,D57,Schedule!$G$87:$G$291,Schedule!$F$11,Schedule!$I$87:$I$291,"I")),(SUMIFS(Schedule!Q$87:Q$291,Schedule!$K$87:$K$291,Tailings,Schedule!P$87:P$291,E$56,Schedule!O$87:O$291,D57,Schedule!$G$87:$G$291,Schedule!$F$9,Schedule!$I$87:$I$291,"")+SUMIFS(Schedule!Q$87:Q$291,Schedule!$K$87:$K$291,Tailings,Schedule!P$87:P$291,E$56,Schedule!O$87:O$291,D57,Schedule!$G$87:$G$291,Schedule!$F$9,Schedule!$I$87:$I$291,"I"))+(SUMIFS(Schedule!Q$87:Q$291,Schedule!$K$87:$K$291,Tailings,Schedule!P$87:P$291,E$56,Schedule!O$87:O$291,D57,Schedule!$G$87:$G$291,Schedule!$F$10,Schedule!$I$87:$I$291,"")+SUMIFS(Schedule!Q$87:Q$291,Schedule!$K$87:$K$291,Tailings,Schedule!P$87:P$291,E$56,Schedule!O$87:O$291,D57,Schedule!$G$87:$G$291,Schedule!$F$10,Schedule!$I$87:$I$291,"I"))+(SUMIFS(Schedule!Q$87:Q$291,Schedule!$K$87:$K$291,Tailings,Schedule!P$87:P$291,E$56,Schedule!O$87:O$291,D57,Schedule!$G$87:$G$291,Schedule!$F$11,Schedule!$I$87:$I$291,"")+SUMIFS(Schedule!Q$87:Q$291,Schedule!$K$87:$K$291,Tailings,Schedule!P$87:P$291,E$56,Schedule!O$87:O$291,D57,Schedule!$G$87:$G$291,Schedule!$F$11,Schedule!$I$87:$I$291,"I"))+(SUMIFS(Schedule!Q$87:Q$291,Schedule!$K$87:$K$291,Tailings,Schedule!P$87:P$291,E$56,Schedule!O$87:O$291,D57,Schedule!$G$87:$G$291,Schedule!$F$8,Schedule!$I$87:$I$291,"")+SUMIFS(Schedule!Q$87:Q$291,Schedule!$K$87:$K$291,Tailings,Schedule!P$87:P$291,E$56,Schedule!O$87:O$291,D57,Schedule!$G$87:$G$291,Schedule!$F$8,Schedule!$I$87:$I$291,"I"))))</f>
        <v>0</v>
      </c>
      <c r="G57" s="289">
        <v>2</v>
      </c>
      <c r="H57" s="280"/>
      <c r="I57" s="281">
        <f>IF($C$3="",(SUMIFS(Schedule!T$87:T$291,Schedule!$K$87:$K$291,Tailings,Schedule!S$87:S$291,H$56,Schedule!R$87:R$291,G57,Schedule!$G$87:$G$291,Schedule!$F$9,Schedule!$I$87:$I$291,"")+SUMIFS(Schedule!T$87:T$291,Schedule!$K$87:$K$291,Tailings,Schedule!S$87:S$291,H$56,Schedule!R$87:R$291,G57,Schedule!$G$87:$G$291,Schedule!$F$9,Schedule!$I$87:$I$291,"I"))+(SUMIFS(Schedule!T$87:T$291,Schedule!$K$87:$K$291,Tailings,Schedule!S$87:S$291,H$56,Schedule!R$87:R$291,G57,Schedule!$G$87:$G$291,Schedule!$F$10,Schedule!$I$87:$I$291,"")+SUMIFS(Schedule!T$87:T$291,Schedule!$K$87:$K$291,Tailings,Schedule!S$87:S$291,H$56,Schedule!R$87:R$291,G57,Schedule!$G$87:$G$291,Schedule!$F$10,Schedule!$I$87:$I$291,"I"))+(SUMIFS(Schedule!T$87:T$291,Schedule!$K$87:$K$291,Tailings,Schedule!S$87:S$291,H$56,Schedule!R$87:R$291,G57,Schedule!$G$87:$G$291,Schedule!$F$11,Schedule!$I$87:$I$291,"")+SUMIFS(Schedule!T$87:T$291,Schedule!$K$87:$K$291,Tailings,Schedule!S$87:S$291,H$56,Schedule!R$87:R$291,G57,Schedule!$G$87:$G$291,Schedule!$F$11,Schedule!$I$87:$I$291,"I")),IF($C$3='Sum Res'!$S$5,(SUMIFS(Schedule!T$87:T$291,Schedule!$K$87:$K$291,Tailings,Schedule!S$87:S$291,H$56,Schedule!R$87:R$291,G57,Schedule!$G$87:$G$291,Schedule!$F$9,Schedule!$I$87:$I$291,"")+SUMIFS(Schedule!T$87:T$291,Schedule!$K$87:$K$291,Tailings,Schedule!S$87:S$291,H$56,Schedule!R$87:R$291,G57,Schedule!$G$87:$G$291,Schedule!$F$9,Schedule!$I$87:$I$291,"I"))+(SUMIFS(Schedule!T$87:T$291,Schedule!$K$87:$K$291,Tailings,Schedule!S$87:S$291,H$56,Schedule!R$87:R$291,G57,Schedule!$G$87:$G$291,Schedule!$F$10,Schedule!$I$87:$I$291,"")+SUMIFS(Schedule!T$87:T$291,Schedule!$K$87:$K$291,Tailings,Schedule!S$87:S$291,H$56,Schedule!R$87:R$291,G57,Schedule!$G$87:$G$291,Schedule!$F$10,Schedule!$I$87:$I$291,"I"))+(SUMIFS(Schedule!T$87:T$291,Schedule!$K$87:$K$291,Tailings,Schedule!S$87:S$291,H$56,Schedule!R$87:R$291,G57,Schedule!$G$87:$G$291,Schedule!$F$11,Schedule!$I$87:$I$291,"")+SUMIFS(Schedule!T$87:T$291,Schedule!$K$87:$K$291,Tailings,Schedule!S$87:S$291,H$56,Schedule!R$87:R$291,G57,Schedule!$G$87:$G$291,Schedule!$F$11,Schedule!$I$87:$I$291,"I")),(SUMIFS(Schedule!T$87:T$291,Schedule!$K$87:$K$291,Tailings,Schedule!S$87:S$291,H$56,Schedule!R$87:R$291,G57,Schedule!$G$87:$G$291,Schedule!$F$9,Schedule!$I$87:$I$291,"")+SUMIFS(Schedule!T$87:T$291,Schedule!$K$87:$K$291,Tailings,Schedule!S$87:S$291,H$56,Schedule!R$87:R$291,G57,Schedule!$G$87:$G$291,Schedule!$F$9,Schedule!$I$87:$I$291,"I"))+(SUMIFS(Schedule!T$87:T$291,Schedule!$K$87:$K$291,Tailings,Schedule!S$87:S$291,H$56,Schedule!R$87:R$291,G57,Schedule!$G$87:$G$291,Schedule!$F$10,Schedule!$I$87:$I$291,"")+SUMIFS(Schedule!T$87:T$291,Schedule!$K$87:$K$291,Tailings,Schedule!S$87:S$291,H$56,Schedule!R$87:R$291,G57,Schedule!$G$87:$G$291,Schedule!$F$10,Schedule!$I$87:$I$291,"I"))+(SUMIFS(Schedule!T$87:T$291,Schedule!$K$87:$K$291,Tailings,Schedule!S$87:S$291,H$56,Schedule!R$87:R$291,G57,Schedule!$G$87:$G$291,Schedule!$F$11,Schedule!$I$87:$I$291,"")+SUMIFS(Schedule!T$87:T$291,Schedule!$K$87:$K$291,Tailings,Schedule!S$87:S$291,H$56,Schedule!R$87:R$291,G57,Schedule!$G$87:$G$291,Schedule!$F$11,Schedule!$I$87:$I$291,"I"))+(SUMIFS(Schedule!T$87:T$291,Schedule!$K$87:$K$291,Tailings,Schedule!S$87:S$291,H$56,Schedule!R$87:R$291,G57,Schedule!$G$87:$G$291,Schedule!$F$8,Schedule!$I$87:$I$291,"")+SUMIFS(Schedule!T$87:T$291,Schedule!$K$87:$K$291,Tailings,Schedule!S$87:S$291,H$56,Schedule!R$87:R$291,G57,Schedule!$G$87:$G$291,Schedule!$F$8,Schedule!$I$87:$I$291,"I"))))</f>
        <v>0</v>
      </c>
      <c r="J57" s="289">
        <v>2</v>
      </c>
      <c r="K57" s="280"/>
      <c r="L57" s="281">
        <f>IF($C$3="",(SUMIFS(Schedule!W$87:W$291,Schedule!$K$87:$K$291,Tailings,Schedule!V$87:V$291,K$56,Schedule!U$87:U$291,J57,Schedule!$G$87:$G$291,Schedule!$F$9,Schedule!$I$87:$I$291,"")+SUMIFS(Schedule!W$87:W$291,Schedule!$K$87:$K$291,Tailings,Schedule!V$87:V$291,K$56,Schedule!U$87:U$291,J57,Schedule!$G$87:$G$291,Schedule!$F$9,Schedule!$I$87:$I$291,"I"))+(SUMIFS(Schedule!W$87:W$291,Schedule!$K$87:$K$291,Tailings,Schedule!V$87:V$291,K$56,Schedule!U$87:U$291,J57,Schedule!$G$87:$G$291,Schedule!$F$10,Schedule!$I$87:$I$291,"")+SUMIFS(Schedule!W$87:W$291,Schedule!$K$87:$K$291,Tailings,Schedule!V$87:V$291,K$56,Schedule!U$87:U$291,J57,Schedule!$G$87:$G$291,Schedule!$F$10,Schedule!$I$87:$I$291,"I"))+(SUMIFS(Schedule!W$87:W$291,Schedule!$K$87:$K$291,Tailings,Schedule!V$87:V$291,K$56,Schedule!U$87:U$291,J57,Schedule!$G$87:$G$291,Schedule!$F$11,Schedule!$I$87:$I$291,"")+SUMIFS(Schedule!W$87:W$291,Schedule!$K$87:$K$291,Tailings,Schedule!V$87:V$291,K$56,Schedule!U$87:U$291,J57,Schedule!$G$87:$G$291,Schedule!$F$11,Schedule!$I$87:$I$291,"I")),IF($C$3='Sum Res'!$S$5,(SUMIFS(Schedule!W$87:W$291,Schedule!$K$87:$K$291,Tailings,Schedule!V$87:V$291,K$56,Schedule!U$87:U$291,J57,Schedule!$G$87:$G$291,Schedule!$F$9,Schedule!$I$87:$I$291,"")+SUMIFS(Schedule!W$87:W$291,Schedule!$K$87:$K$291,Tailings,Schedule!V$87:V$291,K$56,Schedule!U$87:U$291,J57,Schedule!$G$87:$G$291,Schedule!$F$9,Schedule!$I$87:$I$291,"I"))+(SUMIFS(Schedule!W$87:W$291,Schedule!$K$87:$K$291,Tailings,Schedule!V$87:V$291,K$56,Schedule!U$87:U$291,J57,Schedule!$G$87:$G$291,Schedule!$F$10,Schedule!$I$87:$I$291,"")+SUMIFS(Schedule!W$87:W$291,Schedule!$K$87:$K$291,Tailings,Schedule!V$87:V$291,K$56,Schedule!U$87:U$291,J57,Schedule!$G$87:$G$291,Schedule!$F$10,Schedule!$I$87:$I$291,"I"))+(SUMIFS(Schedule!W$87:W$291,Schedule!$K$87:$K$291,Tailings,Schedule!V$87:V$291,K$56,Schedule!U$87:U$291,J57,Schedule!$G$87:$G$291,Schedule!$F$11,Schedule!$I$87:$I$291,"")+SUMIFS(Schedule!W$87:W$291,Schedule!$K$87:$K$291,Tailings,Schedule!V$87:V$291,K$56,Schedule!U$87:U$291,J57,Schedule!$G$87:$G$291,Schedule!$F$11,Schedule!$I$87:$I$291,"I")),(SUMIFS(Schedule!W$87:W$291,Schedule!$K$87:$K$291,Tailings,Schedule!V$87:V$291,K$56,Schedule!U$87:U$291,J57,Schedule!$G$87:$G$291,Schedule!$F$9,Schedule!$I$87:$I$291,"")+SUMIFS(Schedule!W$87:W$291,Schedule!$K$87:$K$291,Tailings,Schedule!V$87:V$291,K$56,Schedule!U$87:U$291,J57,Schedule!$G$87:$G$291,Schedule!$F$9,Schedule!$I$87:$I$291,"I"))+(SUMIFS(Schedule!W$87:W$291,Schedule!$K$87:$K$291,Tailings,Schedule!V$87:V$291,K$56,Schedule!U$87:U$291,J57,Schedule!$G$87:$G$291,Schedule!$F$10,Schedule!$I$87:$I$291,"")+SUMIFS(Schedule!W$87:W$291,Schedule!$K$87:$K$291,Tailings,Schedule!V$87:V$291,K$56,Schedule!U$87:U$291,J57,Schedule!$G$87:$G$291,Schedule!$F$10,Schedule!$I$87:$I$291,"I"))+(SUMIFS(Schedule!W$87:W$291,Schedule!$K$87:$K$291,Tailings,Schedule!V$87:V$291,K$56,Schedule!U$87:U$291,J57,Schedule!$G$87:$G$291,Schedule!$F$11,Schedule!$I$87:$I$291,"")+SUMIFS(Schedule!W$87:W$291,Schedule!$K$87:$K$291,Tailings,Schedule!V$87:V$291,K$56,Schedule!U$87:U$291,J57,Schedule!$G$87:$G$291,Schedule!$F$11,Schedule!$I$87:$I$291,"I"))+(SUMIFS(Schedule!W$87:W$291,Schedule!$K$87:$K$291,Tailings,Schedule!V$87:V$291,K$56,Schedule!U$87:U$291,J57,Schedule!$G$87:$G$291,Schedule!$F$8,Schedule!$I$87:$I$291,"")+SUMIFS(Schedule!W$87:W$291,Schedule!$K$87:$K$291,Tailings,Schedule!V$87:V$291,K$56,Schedule!U$87:U$291,J57,Schedule!$G$87:$G$291,Schedule!$F$8,Schedule!$I$87:$I$291,"I"))))</f>
        <v>0</v>
      </c>
      <c r="M57" s="289">
        <v>2</v>
      </c>
      <c r="N57" s="280"/>
      <c r="O57" s="281">
        <f>IF($C$3="",(SUMIFS(Schedule!Z$87:Z$291,Schedule!$K$87:$K$291,Tailings,Schedule!Y$87:Y$291,N$56,Schedule!X$87:X$291,M57,Schedule!$G$87:$G$291,Schedule!$F$9,Schedule!$I$87:$I$291,"")+SUMIFS(Schedule!Z$87:Z$291,Schedule!$K$87:$K$291,Tailings,Schedule!Y$87:Y$291,N$56,Schedule!X$87:X$291,M57,Schedule!$G$87:$G$291,Schedule!$F$9,Schedule!$I$87:$I$291,"I"))+(SUMIFS(Schedule!Z$87:Z$291,Schedule!$K$87:$K$291,Tailings,Schedule!Y$87:Y$291,N$56,Schedule!X$87:X$291,M57,Schedule!$G$87:$G$291,Schedule!$F$10,Schedule!$I$87:$I$291,"")+SUMIFS(Schedule!Z$87:Z$291,Schedule!$K$87:$K$291,Tailings,Schedule!Y$87:Y$291,N$56,Schedule!X$87:X$291,M57,Schedule!$G$87:$G$291,Schedule!$F$10,Schedule!$I$87:$I$291,"I"))+(SUMIFS(Schedule!Z$87:Z$291,Schedule!$K$87:$K$291,Tailings,Schedule!Y$87:Y$291,N$56,Schedule!X$87:X$291,M57,Schedule!$G$87:$G$291,Schedule!$F$11,Schedule!$I$87:$I$291,"")+SUMIFS(Schedule!Z$87:Z$291,Schedule!$K$87:$K$291,Tailings,Schedule!Y$87:Y$291,N$56,Schedule!X$87:X$291,M57,Schedule!$G$87:$G$291,Schedule!$F$11,Schedule!$I$87:$I$291,"I")),IF($C$3='Sum Res'!$S$5,(SUMIFS(Schedule!Z$87:Z$291,Schedule!$K$87:$K$291,Tailings,Schedule!Y$87:Y$291,N$56,Schedule!X$87:X$291,M57,Schedule!$G$87:$G$291,Schedule!$F$9,Schedule!$I$87:$I$291,"")+SUMIFS(Schedule!Z$87:Z$291,Schedule!$K$87:$K$291,Tailings,Schedule!Y$87:Y$291,N$56,Schedule!X$87:X$291,M57,Schedule!$G$87:$G$291,Schedule!$F$9,Schedule!$I$87:$I$291,"I"))+(SUMIFS(Schedule!Z$87:Z$291,Schedule!$K$87:$K$291,Tailings,Schedule!Y$87:Y$291,N$56,Schedule!X$87:X$291,M57,Schedule!$G$87:$G$291,Schedule!$F$10,Schedule!$I$87:$I$291,"")+SUMIFS(Schedule!Z$87:Z$291,Schedule!$K$87:$K$291,Tailings,Schedule!Y$87:Y$291,N$56,Schedule!X$87:X$291,M57,Schedule!$G$87:$G$291,Schedule!$F$10,Schedule!$I$87:$I$291,"I"))+(SUMIFS(Schedule!Z$87:Z$291,Schedule!$K$87:$K$291,Tailings,Schedule!Y$87:Y$291,N$56,Schedule!X$87:X$291,M57,Schedule!$G$87:$G$291,Schedule!$F$11,Schedule!$I$87:$I$291,"")+SUMIFS(Schedule!Z$87:Z$291,Schedule!$K$87:$K$291,Tailings,Schedule!Y$87:Y$291,N$56,Schedule!X$87:X$291,M57,Schedule!$G$87:$G$291,Schedule!$F$11,Schedule!$I$87:$I$291,"I")),(SUMIFS(Schedule!Z$87:Z$291,Schedule!$K$87:$K$291,Tailings,Schedule!Y$87:Y$291,N$56,Schedule!X$87:X$291,M57,Schedule!$G$87:$G$291,Schedule!$F$9,Schedule!$I$87:$I$291,"")+SUMIFS(Schedule!Z$87:Z$291,Schedule!$K$87:$K$291,Tailings,Schedule!Y$87:Y$291,N$56,Schedule!X$87:X$291,M57,Schedule!$G$87:$G$291,Schedule!$F$9,Schedule!$I$87:$I$291,"I"))+(SUMIFS(Schedule!Z$87:Z$291,Schedule!$K$87:$K$291,Tailings,Schedule!Y$87:Y$291,N$56,Schedule!X$87:X$291,M57,Schedule!$G$87:$G$291,Schedule!$F$10,Schedule!$I$87:$I$291,"")+SUMIFS(Schedule!Z$87:Z$291,Schedule!$K$87:$K$291,Tailings,Schedule!Y$87:Y$291,N$56,Schedule!X$87:X$291,M57,Schedule!$G$87:$G$291,Schedule!$F$10,Schedule!$I$87:$I$291,"I"))+(SUMIFS(Schedule!Z$87:Z$291,Schedule!$K$87:$K$291,Tailings,Schedule!Y$87:Y$291,N$56,Schedule!X$87:X$291,M57,Schedule!$G$87:$G$291,Schedule!$F$11,Schedule!$I$87:$I$291,"")+SUMIFS(Schedule!Z$87:Z$291,Schedule!$K$87:$K$291,Tailings,Schedule!Y$87:Y$291,N$56,Schedule!X$87:X$291,M57,Schedule!$G$87:$G$291,Schedule!$F$11,Schedule!$I$87:$I$291,"I"))+(SUMIFS(Schedule!Z$87:Z$291,Schedule!$K$87:$K$291,Tailings,Schedule!Y$87:Y$291,N$56,Schedule!X$87:X$291,M57,Schedule!$G$87:$G$291,Schedule!$F$8,Schedule!$I$87:$I$291,"")+SUMIFS(Schedule!Z$87:Z$291,Schedule!$K$87:$K$291,Tailings,Schedule!Y$87:Y$291,N$56,Schedule!X$87:X$291,M57,Schedule!$G$87:$G$291,Schedule!$F$8,Schedule!$I$87:$I$291,"I"))))</f>
        <v>0</v>
      </c>
      <c r="P57" s="289">
        <v>2</v>
      </c>
      <c r="Q57" s="280"/>
      <c r="R57" s="281">
        <f>IF($C$3="",(SUMIFS(Schedule!AC$87:AC$291,Schedule!$K$87:$K$291,Tailings,Schedule!AB$87:AB$291,Q$56,Schedule!AA$87:AA$291,P57,Schedule!$G$87:$G$291,Schedule!$F$9,Schedule!$I$87:$I$291,"")+SUMIFS(Schedule!AC$87:AC$291,Schedule!$K$87:$K$291,Tailings,Schedule!AB$87:AB$291,Q$56,Schedule!AA$87:AA$291,P57,Schedule!$G$87:$G$291,Schedule!$F$9,Schedule!$I$87:$I$291,"I"))+(SUMIFS(Schedule!AC$87:AC$291,Schedule!$K$87:$K$291,Tailings,Schedule!AB$87:AB$291,Q$56,Schedule!AA$87:AA$291,P57,Schedule!$G$87:$G$291,Schedule!$F$10,Schedule!$I$87:$I$291,"")+SUMIFS(Schedule!AC$87:AC$291,Schedule!$K$87:$K$291,Tailings,Schedule!AB$87:AB$291,Q$56,Schedule!AA$87:AA$291,P57,Schedule!$G$87:$G$291,Schedule!$F$10,Schedule!$I$87:$I$291,"I"))+(SUMIFS(Schedule!AC$87:AC$291,Schedule!$K$87:$K$291,Tailings,Schedule!AB$87:AB$291,Q$56,Schedule!AA$87:AA$291,P57,Schedule!$G$87:$G$291,Schedule!$F$11,Schedule!$I$87:$I$291,"")+SUMIFS(Schedule!AC$87:AC$291,Schedule!$K$87:$K$291,Tailings,Schedule!AB$87:AB$291,Q$56,Schedule!AA$87:AA$291,P57,Schedule!$G$87:$G$291,Schedule!$F$11,Schedule!$I$87:$I$291,"I")),IF($C$3='Sum Res'!$S$5,(SUMIFS(Schedule!AC$87:AC$291,Schedule!$K$87:$K$291,Tailings,Schedule!AB$87:AB$291,Q$56,Schedule!AA$87:AA$291,P57,Schedule!$G$87:$G$291,Schedule!$F$9,Schedule!$I$87:$I$291,"")+SUMIFS(Schedule!AC$87:AC$291,Schedule!$K$87:$K$291,Tailings,Schedule!AB$87:AB$291,Q$56,Schedule!AA$87:AA$291,P57,Schedule!$G$87:$G$291,Schedule!$F$9,Schedule!$I$87:$I$291,"I"))+(SUMIFS(Schedule!AC$87:AC$291,Schedule!$K$87:$K$291,Tailings,Schedule!AB$87:AB$291,Q$56,Schedule!AA$87:AA$291,P57,Schedule!$G$87:$G$291,Schedule!$F$10,Schedule!$I$87:$I$291,"")+SUMIFS(Schedule!AC$87:AC$291,Schedule!$K$87:$K$291,Tailings,Schedule!AB$87:AB$291,Q$56,Schedule!AA$87:AA$291,P57,Schedule!$G$87:$G$291,Schedule!$F$10,Schedule!$I$87:$I$291,"I"))+(SUMIFS(Schedule!AC$87:AC$291,Schedule!$K$87:$K$291,Tailings,Schedule!AB$87:AB$291,Q$56,Schedule!AA$87:AA$291,P57,Schedule!$G$87:$G$291,Schedule!$F$11,Schedule!$I$87:$I$291,"")+SUMIFS(Schedule!AC$87:AC$291,Schedule!$K$87:$K$291,Tailings,Schedule!AB$87:AB$291,Q$56,Schedule!AA$87:AA$291,P57,Schedule!$G$87:$G$291,Schedule!$F$11,Schedule!$I$87:$I$291,"I")),(SUMIFS(Schedule!AC$87:AC$291,Schedule!$K$87:$K$291,Tailings,Schedule!AB$87:AB$291,Q$56,Schedule!AA$87:AA$291,P57,Schedule!$G$87:$G$291,Schedule!$F$9,Schedule!$I$87:$I$291,"")+SUMIFS(Schedule!AC$87:AC$291,Schedule!$K$87:$K$291,Tailings,Schedule!AB$87:AB$291,Q$56,Schedule!AA$87:AA$291,P57,Schedule!$G$87:$G$291,Schedule!$F$9,Schedule!$I$87:$I$291,"I"))+(SUMIFS(Schedule!AC$87:AC$291,Schedule!$K$87:$K$291,Tailings,Schedule!AB$87:AB$291,Q$56,Schedule!AA$87:AA$291,P57,Schedule!$G$87:$G$291,Schedule!$F$10,Schedule!$I$87:$I$291,"")+SUMIFS(Schedule!AC$87:AC$291,Schedule!$K$87:$K$291,Tailings,Schedule!AB$87:AB$291,Q$56,Schedule!AA$87:AA$291,P57,Schedule!$G$87:$G$291,Schedule!$F$10,Schedule!$I$87:$I$291,"I"))+(SUMIFS(Schedule!AC$87:AC$291,Schedule!$K$87:$K$291,Tailings,Schedule!AB$87:AB$291,Q$56,Schedule!AA$87:AA$291,P57,Schedule!$G$87:$G$291,Schedule!$F$11,Schedule!$I$87:$I$291,"")+SUMIFS(Schedule!AC$87:AC$291,Schedule!$K$87:$K$291,Tailings,Schedule!AB$87:AB$291,Q$56,Schedule!AA$87:AA$291,P57,Schedule!$G$87:$G$291,Schedule!$F$11,Schedule!$I$87:$I$291,"I"))+(SUMIFS(Schedule!AC$87:AC$291,Schedule!$K$87:$K$291,Tailings,Schedule!AB$87:AB$291,Q$56,Schedule!AA$87:AA$291,P57,Schedule!$G$87:$G$291,Schedule!$F$8,Schedule!$I$87:$I$291,"")+SUMIFS(Schedule!AC$87:AC$291,Schedule!$K$87:$K$291,Tailings,Schedule!AB$87:AB$291,Q$56,Schedule!AA$87:AA$291,P57,Schedule!$G$87:$G$291,Schedule!$F$8,Schedule!$I$87:$I$291,"I"))))</f>
        <v>0</v>
      </c>
      <c r="S57" s="289">
        <v>2</v>
      </c>
      <c r="T57" s="280"/>
      <c r="U57" s="281">
        <f>IF($C$3="",(SUMIFS(Schedule!AF$87:AF$291,Schedule!$K$87:$K$291,Tailings,Schedule!AE$87:AE$291,T$56,Schedule!AD$87:AD$291,S57,Schedule!$G$87:$G$291,Schedule!$F$9,Schedule!$I$87:$I$291,"")+SUMIFS(Schedule!AF$87:AF$291,Schedule!$K$87:$K$291,Tailings,Schedule!AE$87:AE$291,T$56,Schedule!AD$87:AD$291,S57,Schedule!$G$87:$G$291,Schedule!$F$9,Schedule!$I$87:$I$291,"I"))+(SUMIFS(Schedule!AF$87:AF$291,Schedule!$K$87:$K$291,Tailings,Schedule!AE$87:AE$291,T$56,Schedule!AD$87:AD$291,S57,Schedule!$G$87:$G$291,Schedule!$F$10,Schedule!$I$87:$I$291,"")+SUMIFS(Schedule!AF$87:AF$291,Schedule!$K$87:$K$291,Tailings,Schedule!AE$87:AE$291,T$56,Schedule!AD$87:AD$291,S57,Schedule!$G$87:$G$291,Schedule!$F$10,Schedule!$I$87:$I$291,"I"))+(SUMIFS(Schedule!AF$87:AF$291,Schedule!$K$87:$K$291,Tailings,Schedule!AE$87:AE$291,T$56,Schedule!AD$87:AD$291,S57,Schedule!$G$87:$G$291,Schedule!$F$11,Schedule!$I$87:$I$291,"")+SUMIFS(Schedule!AF$87:AF$291,Schedule!$K$87:$K$291,Tailings,Schedule!AE$87:AE$291,T$56,Schedule!AD$87:AD$291,S57,Schedule!$G$87:$G$291,Schedule!$F$11,Schedule!$I$87:$I$291,"I")),IF($C$3='Sum Res'!$S$5,(SUMIFS(Schedule!AF$87:AF$291,Schedule!$K$87:$K$291,Tailings,Schedule!AE$87:AE$291,T$56,Schedule!AD$87:AD$291,S57,Schedule!$G$87:$G$291,Schedule!$F$9,Schedule!$I$87:$I$291,"")+SUMIFS(Schedule!AF$87:AF$291,Schedule!$K$87:$K$291,Tailings,Schedule!AE$87:AE$291,T$56,Schedule!AD$87:AD$291,S57,Schedule!$G$87:$G$291,Schedule!$F$9,Schedule!$I$87:$I$291,"I"))+(SUMIFS(Schedule!AF$87:AF$291,Schedule!$K$87:$K$291,Tailings,Schedule!AE$87:AE$291,T$56,Schedule!AD$87:AD$291,S57,Schedule!$G$87:$G$291,Schedule!$F$10,Schedule!$I$87:$I$291,"")+SUMIFS(Schedule!AF$87:AF$291,Schedule!$K$87:$K$291,Tailings,Schedule!AE$87:AE$291,T$56,Schedule!AD$87:AD$291,S57,Schedule!$G$87:$G$291,Schedule!$F$10,Schedule!$I$87:$I$291,"I"))+(SUMIFS(Schedule!AF$87:AF$291,Schedule!$K$87:$K$291,Tailings,Schedule!AE$87:AE$291,T$56,Schedule!AD$87:AD$291,S57,Schedule!$G$87:$G$291,Schedule!$F$11,Schedule!$I$87:$I$291,"")+SUMIFS(Schedule!AF$87:AF$291,Schedule!$K$87:$K$291,Tailings,Schedule!AE$87:AE$291,T$56,Schedule!AD$87:AD$291,S57,Schedule!$G$87:$G$291,Schedule!$F$11,Schedule!$I$87:$I$291,"I")),(SUMIFS(Schedule!AF$87:AF$291,Schedule!$K$87:$K$291,Tailings,Schedule!AE$87:AE$291,T$56,Schedule!AD$87:AD$291,S57,Schedule!$G$87:$G$291,Schedule!$F$9,Schedule!$I$87:$I$291,"")+SUMIFS(Schedule!AF$87:AF$291,Schedule!$K$87:$K$291,Tailings,Schedule!AE$87:AE$291,T$56,Schedule!AD$87:AD$291,S57,Schedule!$G$87:$G$291,Schedule!$F$9,Schedule!$I$87:$I$291,"I"))+(SUMIFS(Schedule!AF$87:AF$291,Schedule!$K$87:$K$291,Tailings,Schedule!AE$87:AE$291,T$56,Schedule!AD$87:AD$291,S57,Schedule!$G$87:$G$291,Schedule!$F$10,Schedule!$I$87:$I$291,"")+SUMIFS(Schedule!AF$87:AF$291,Schedule!$K$87:$K$291,Tailings,Schedule!AE$87:AE$291,T$56,Schedule!AD$87:AD$291,S57,Schedule!$G$87:$G$291,Schedule!$F$10,Schedule!$I$87:$I$291,"I"))+(SUMIFS(Schedule!AF$87:AF$291,Schedule!$K$87:$K$291,Tailings,Schedule!AE$87:AE$291,T$56,Schedule!AD$87:AD$291,S57,Schedule!$G$87:$G$291,Schedule!$F$11,Schedule!$I$87:$I$291,"")+SUMIFS(Schedule!AF$87:AF$291,Schedule!$K$87:$K$291,Tailings,Schedule!AE$87:AE$291,T$56,Schedule!AD$87:AD$291,S57,Schedule!$G$87:$G$291,Schedule!$F$11,Schedule!$I$87:$I$291,"I"))+(SUMIFS(Schedule!AF$87:AF$291,Schedule!$K$87:$K$291,Tailings,Schedule!AE$87:AE$291,T$56,Schedule!AD$87:AD$291,S57,Schedule!$G$87:$G$291,Schedule!$F$8,Schedule!$I$87:$I$291,"")+SUMIFS(Schedule!AF$87:AF$291,Schedule!$K$87:$K$291,Tailings,Schedule!AE$87:AE$291,T$56,Schedule!AD$87:AD$291,S57,Schedule!$G$87:$G$291,Schedule!$F$8,Schedule!$I$87:$I$291,"I"))))</f>
        <v>0</v>
      </c>
      <c r="V57" s="289">
        <v>2</v>
      </c>
      <c r="W57" s="280"/>
      <c r="X57" s="281">
        <f>IF($C$3="",(SUMIFS(Schedule!AI$87:AI$291,Schedule!$K$87:$K$291,Tailings,Schedule!AH$87:AH$291,W$56,Schedule!AG$87:AG$291,V57,Schedule!$G$87:$G$291,Schedule!$F$9,Schedule!$I$87:$I$291,"")+SUMIFS(Schedule!AI$87:AI$291,Schedule!$K$87:$K$291,Tailings,Schedule!AH$87:AH$291,W$56,Schedule!AG$87:AG$291,V57,Schedule!$G$87:$G$291,Schedule!$F$9,Schedule!$I$87:$I$291,"I"))+(SUMIFS(Schedule!AI$87:AI$291,Schedule!$K$87:$K$291,Tailings,Schedule!AH$87:AH$291,W$56,Schedule!AG$87:AG$291,V57,Schedule!$G$87:$G$291,Schedule!$F$10,Schedule!$I$87:$I$291,"")+SUMIFS(Schedule!AI$87:AI$291,Schedule!$K$87:$K$291,Tailings,Schedule!AH$87:AH$291,W$56,Schedule!AG$87:AG$291,V57,Schedule!$G$87:$G$291,Schedule!$F$10,Schedule!$I$87:$I$291,"I"))+(SUMIFS(Schedule!AI$87:AI$291,Schedule!$K$87:$K$291,Tailings,Schedule!AH$87:AH$291,W$56,Schedule!AG$87:AG$291,V57,Schedule!$G$87:$G$291,Schedule!$F$11,Schedule!$I$87:$I$291,"")+SUMIFS(Schedule!AI$87:AI$291,Schedule!$K$87:$K$291,Tailings,Schedule!AH$87:AH$291,W$56,Schedule!AG$87:AG$291,V57,Schedule!$G$87:$G$291,Schedule!$F$11,Schedule!$I$87:$I$291,"I")),IF($C$3='Sum Res'!$S$5,(SUMIFS(Schedule!AI$87:AI$291,Schedule!$K$87:$K$291,Tailings,Schedule!AH$87:AH$291,W$56,Schedule!AG$87:AG$291,V57,Schedule!$G$87:$G$291,Schedule!$F$9,Schedule!$I$87:$I$291,"")+SUMIFS(Schedule!AI$87:AI$291,Schedule!$K$87:$K$291,Tailings,Schedule!AH$87:AH$291,W$56,Schedule!AG$87:AG$291,V57,Schedule!$G$87:$G$291,Schedule!$F$9,Schedule!$I$87:$I$291,"I"))+(SUMIFS(Schedule!AI$87:AI$291,Schedule!$K$87:$K$291,Tailings,Schedule!AH$87:AH$291,W$56,Schedule!AG$87:AG$291,V57,Schedule!$G$87:$G$291,Schedule!$F$10,Schedule!$I$87:$I$291,"")+SUMIFS(Schedule!AI$87:AI$291,Schedule!$K$87:$K$291,Tailings,Schedule!AH$87:AH$291,W$56,Schedule!AG$87:AG$291,V57,Schedule!$G$87:$G$291,Schedule!$F$10,Schedule!$I$87:$I$291,"I"))+(SUMIFS(Schedule!AI$87:AI$291,Schedule!$K$87:$K$291,Tailings,Schedule!AH$87:AH$291,W$56,Schedule!AG$87:AG$291,V57,Schedule!$G$87:$G$291,Schedule!$F$11,Schedule!$I$87:$I$291,"")+SUMIFS(Schedule!AI$87:AI$291,Schedule!$K$87:$K$291,Tailings,Schedule!AH$87:AH$291,W$56,Schedule!AG$87:AG$291,V57,Schedule!$G$87:$G$291,Schedule!$F$11,Schedule!$I$87:$I$291,"I")),(SUMIFS(Schedule!AI$87:AI$291,Schedule!$K$87:$K$291,Tailings,Schedule!AH$87:AH$291,W$56,Schedule!AG$87:AG$291,V57,Schedule!$G$87:$G$291,Schedule!$F$9,Schedule!$I$87:$I$291,"")+SUMIFS(Schedule!AI$87:AI$291,Schedule!$K$87:$K$291,Tailings,Schedule!AH$87:AH$291,W$56,Schedule!AG$87:AG$291,V57,Schedule!$G$87:$G$291,Schedule!$F$9,Schedule!$I$87:$I$291,"I"))+(SUMIFS(Schedule!AI$87:AI$291,Schedule!$K$87:$K$291,Tailings,Schedule!AH$87:AH$291,W$56,Schedule!AG$87:AG$291,V57,Schedule!$G$87:$G$291,Schedule!$F$10,Schedule!$I$87:$I$291,"")+SUMIFS(Schedule!AI$87:AI$291,Schedule!$K$87:$K$291,Tailings,Schedule!AH$87:AH$291,W$56,Schedule!AG$87:AG$291,V57,Schedule!$G$87:$G$291,Schedule!$F$10,Schedule!$I$87:$I$291,"I"))+(SUMIFS(Schedule!AI$87:AI$291,Schedule!$K$87:$K$291,Tailings,Schedule!AH$87:AH$291,W$56,Schedule!AG$87:AG$291,V57,Schedule!$G$87:$G$291,Schedule!$F$11,Schedule!$I$87:$I$291,"")+SUMIFS(Schedule!AI$87:AI$291,Schedule!$K$87:$K$291,Tailings,Schedule!AH$87:AH$291,W$56,Schedule!AG$87:AG$291,V57,Schedule!$G$87:$G$291,Schedule!$F$11,Schedule!$I$87:$I$291,"I"))+(SUMIFS(Schedule!AI$87:AI$291,Schedule!$K$87:$K$291,Tailings,Schedule!AH$87:AH$291,W$56,Schedule!AG$87:AG$291,V57,Schedule!$G$87:$G$291,Schedule!$F$8,Schedule!$I$87:$I$291,"")+SUMIFS(Schedule!AI$87:AI$291,Schedule!$K$87:$K$291,Tailings,Schedule!AH$87:AH$291,W$56,Schedule!AG$87:AG$291,V57,Schedule!$G$87:$G$291,Schedule!$F$8,Schedule!$I$87:$I$291,"I"))))</f>
        <v>0</v>
      </c>
      <c r="Y57" s="289">
        <v>2</v>
      </c>
      <c r="Z57" s="280"/>
      <c r="AA57" s="281">
        <f>IF($C$3="",(SUMIFS(Schedule!AL$87:AL$291,Schedule!$K$87:$K$291,Tailings,Schedule!AK$87:AK$291,Z$56,Schedule!AJ$87:AJ$291,Y57,Schedule!$G$87:$G$291,Schedule!$F$9,Schedule!$I$87:$I$291,"")+SUMIFS(Schedule!AL$87:AL$291,Schedule!$K$87:$K$291,Tailings,Schedule!AK$87:AK$291,Z$56,Schedule!AJ$87:AJ$291,Y57,Schedule!$G$87:$G$291,Schedule!$F$9,Schedule!$I$87:$I$291,"I"))+(SUMIFS(Schedule!AL$87:AL$291,Schedule!$K$87:$K$291,Tailings,Schedule!AK$87:AK$291,Z$56,Schedule!AJ$87:AJ$291,Y57,Schedule!$G$87:$G$291,Schedule!$F$10,Schedule!$I$87:$I$291,"")+SUMIFS(Schedule!AL$87:AL$291,Schedule!$K$87:$K$291,Tailings,Schedule!AK$87:AK$291,Z$56,Schedule!AJ$87:AJ$291,Y57,Schedule!$G$87:$G$291,Schedule!$F$10,Schedule!$I$87:$I$291,"I"))+(SUMIFS(Schedule!AL$87:AL$291,Schedule!$K$87:$K$291,Tailings,Schedule!AK$87:AK$291,Z$56,Schedule!AJ$87:AJ$291,Y57,Schedule!$G$87:$G$291,Schedule!$F$11,Schedule!$I$87:$I$291,"")+SUMIFS(Schedule!AL$87:AL$291,Schedule!$K$87:$K$291,Tailings,Schedule!AK$87:AK$291,Z$56,Schedule!AJ$87:AJ$291,Y57,Schedule!$G$87:$G$291,Schedule!$F$11,Schedule!$I$87:$I$291,"I")),IF($C$3='Sum Res'!$S$5,(SUMIFS(Schedule!AL$87:AL$291,Schedule!$K$87:$K$291,Tailings,Schedule!AK$87:AK$291,Z$56,Schedule!AJ$87:AJ$291,Y57,Schedule!$G$87:$G$291,Schedule!$F$9,Schedule!$I$87:$I$291,"")+SUMIFS(Schedule!AL$87:AL$291,Schedule!$K$87:$K$291,Tailings,Schedule!AK$87:AK$291,Z$56,Schedule!AJ$87:AJ$291,Y57,Schedule!$G$87:$G$291,Schedule!$F$9,Schedule!$I$87:$I$291,"I"))+(SUMIFS(Schedule!AL$87:AL$291,Schedule!$K$87:$K$291,Tailings,Schedule!AK$87:AK$291,Z$56,Schedule!AJ$87:AJ$291,Y57,Schedule!$G$87:$G$291,Schedule!$F$10,Schedule!$I$87:$I$291,"")+SUMIFS(Schedule!AL$87:AL$291,Schedule!$K$87:$K$291,Tailings,Schedule!AK$87:AK$291,Z$56,Schedule!AJ$87:AJ$291,Y57,Schedule!$G$87:$G$291,Schedule!$F$10,Schedule!$I$87:$I$291,"I"))+(SUMIFS(Schedule!AL$87:AL$291,Schedule!$K$87:$K$291,Tailings,Schedule!AK$87:AK$291,Z$56,Schedule!AJ$87:AJ$291,Y57,Schedule!$G$87:$G$291,Schedule!$F$11,Schedule!$I$87:$I$291,"")+SUMIFS(Schedule!AL$87:AL$291,Schedule!$K$87:$K$291,Tailings,Schedule!AK$87:AK$291,Z$56,Schedule!AJ$87:AJ$291,Y57,Schedule!$G$87:$G$291,Schedule!$F$11,Schedule!$I$87:$I$291,"I")),(SUMIFS(Schedule!AL$87:AL$291,Schedule!$K$87:$K$291,Tailings,Schedule!AK$87:AK$291,Z$56,Schedule!AJ$87:AJ$291,Y57,Schedule!$G$87:$G$291,Schedule!$F$9,Schedule!$I$87:$I$291,"")+SUMIFS(Schedule!AL$87:AL$291,Schedule!$K$87:$K$291,Tailings,Schedule!AK$87:AK$291,Z$56,Schedule!AJ$87:AJ$291,Y57,Schedule!$G$87:$G$291,Schedule!$F$9,Schedule!$I$87:$I$291,"I"))+(SUMIFS(Schedule!AL$87:AL$291,Schedule!$K$87:$K$291,Tailings,Schedule!AK$87:AK$291,Z$56,Schedule!AJ$87:AJ$291,Y57,Schedule!$G$87:$G$291,Schedule!$F$10,Schedule!$I$87:$I$291,"")+SUMIFS(Schedule!AL$87:AL$291,Schedule!$K$87:$K$291,Tailings,Schedule!AK$87:AK$291,Z$56,Schedule!AJ$87:AJ$291,Y57,Schedule!$G$87:$G$291,Schedule!$F$10,Schedule!$I$87:$I$291,"I"))+(SUMIFS(Schedule!AL$87:AL$291,Schedule!$K$87:$K$291,Tailings,Schedule!AK$87:AK$291,Z$56,Schedule!AJ$87:AJ$291,Y57,Schedule!$G$87:$G$291,Schedule!$F$11,Schedule!$I$87:$I$291,"")+SUMIFS(Schedule!AL$87:AL$291,Schedule!$K$87:$K$291,Tailings,Schedule!AK$87:AK$291,Z$56,Schedule!AJ$87:AJ$291,Y57,Schedule!$G$87:$G$291,Schedule!$F$11,Schedule!$I$87:$I$291,"I"))+(SUMIFS(Schedule!AL$87:AL$291,Schedule!$K$87:$K$291,Tailings,Schedule!AK$87:AK$291,Z$56,Schedule!AJ$87:AJ$291,Y57,Schedule!$G$87:$G$291,Schedule!$F$8,Schedule!$I$87:$I$291,"")+SUMIFS(Schedule!AL$87:AL$291,Schedule!$K$87:$K$291,Tailings,Schedule!AK$87:AK$291,Z$56,Schedule!AJ$87:AJ$291,Y57,Schedule!$G$87:$G$291,Schedule!$F$8,Schedule!$I$87:$I$291,"I"))))</f>
        <v>0</v>
      </c>
      <c r="AB57" s="289">
        <v>2</v>
      </c>
      <c r="AC57" s="280"/>
      <c r="AD57" s="281">
        <f>IF($C$3="",(SUMIFS(Schedule!AO$87:AO$291,Schedule!$K$87:$K$291,Tailings,Schedule!AN$87:AN$291,AC$56,Schedule!AM$87:AM$291,AB57,Schedule!$G$87:$G$291,Schedule!$F$9,Schedule!$I$87:$I$291,"")+SUMIFS(Schedule!AO$87:AO$291,Schedule!$K$87:$K$291,Tailings,Schedule!AN$87:AN$291,AC$56,Schedule!AM$87:AM$291,AB57,Schedule!$G$87:$G$291,Schedule!$F$9,Schedule!$I$87:$I$291,"I"))+(SUMIFS(Schedule!AO$87:AO$291,Schedule!$K$87:$K$291,Tailings,Schedule!AN$87:AN$291,AC$56,Schedule!AM$87:AM$291,AB57,Schedule!$G$87:$G$291,Schedule!$F$10,Schedule!$I$87:$I$291,"")+SUMIFS(Schedule!AO$87:AO$291,Schedule!$K$87:$K$291,Tailings,Schedule!AN$87:AN$291,AC$56,Schedule!AM$87:AM$291,AB57,Schedule!$G$87:$G$291,Schedule!$F$10,Schedule!$I$87:$I$291,"I"))+(SUMIFS(Schedule!AO$87:AO$291,Schedule!$K$87:$K$291,Tailings,Schedule!AN$87:AN$291,AC$56,Schedule!AM$87:AM$291,AB57,Schedule!$G$87:$G$291,Schedule!$F$11,Schedule!$I$87:$I$291,"")+SUMIFS(Schedule!AO$87:AO$291,Schedule!$K$87:$K$291,Tailings,Schedule!AN$87:AN$291,AC$56,Schedule!AM$87:AM$291,AB57,Schedule!$G$87:$G$291,Schedule!$F$11,Schedule!$I$87:$I$291,"I")),IF($C$3='Sum Res'!$S$5,(SUMIFS(Schedule!AO$87:AO$291,Schedule!$K$87:$K$291,Tailings,Schedule!AN$87:AN$291,AC$56,Schedule!AM$87:AM$291,AB57,Schedule!$G$87:$G$291,Schedule!$F$9,Schedule!$I$87:$I$291,"")+SUMIFS(Schedule!AO$87:AO$291,Schedule!$K$87:$K$291,Tailings,Schedule!AN$87:AN$291,AC$56,Schedule!AM$87:AM$291,AB57,Schedule!$G$87:$G$291,Schedule!$F$9,Schedule!$I$87:$I$291,"I"))+(SUMIFS(Schedule!AO$87:AO$291,Schedule!$K$87:$K$291,Tailings,Schedule!AN$87:AN$291,AC$56,Schedule!AM$87:AM$291,AB57,Schedule!$G$87:$G$291,Schedule!$F$10,Schedule!$I$87:$I$291,"")+SUMIFS(Schedule!AO$87:AO$291,Schedule!$K$87:$K$291,Tailings,Schedule!AN$87:AN$291,AC$56,Schedule!AM$87:AM$291,AB57,Schedule!$G$87:$G$291,Schedule!$F$10,Schedule!$I$87:$I$291,"I"))+(SUMIFS(Schedule!AO$87:AO$291,Schedule!$K$87:$K$291,Tailings,Schedule!AN$87:AN$291,AC$56,Schedule!AM$87:AM$291,AB57,Schedule!$G$87:$G$291,Schedule!$F$11,Schedule!$I$87:$I$291,"")+SUMIFS(Schedule!AO$87:AO$291,Schedule!$K$87:$K$291,Tailings,Schedule!AN$87:AN$291,AC$56,Schedule!AM$87:AM$291,AB57,Schedule!$G$87:$G$291,Schedule!$F$11,Schedule!$I$87:$I$291,"I")),(SUMIFS(Schedule!AO$87:AO$291,Schedule!$K$87:$K$291,Tailings,Schedule!AN$87:AN$291,AC$56,Schedule!AM$87:AM$291,AB57,Schedule!$G$87:$G$291,Schedule!$F$9,Schedule!$I$87:$I$291,"")+SUMIFS(Schedule!AO$87:AO$291,Schedule!$K$87:$K$291,Tailings,Schedule!AN$87:AN$291,AC$56,Schedule!AM$87:AM$291,AB57,Schedule!$G$87:$G$291,Schedule!$F$9,Schedule!$I$87:$I$291,"I"))+(SUMIFS(Schedule!AO$87:AO$291,Schedule!$K$87:$K$291,Tailings,Schedule!AN$87:AN$291,AC$56,Schedule!AM$87:AM$291,AB57,Schedule!$G$87:$G$291,Schedule!$F$10,Schedule!$I$87:$I$291,"")+SUMIFS(Schedule!AO$87:AO$291,Schedule!$K$87:$K$291,Tailings,Schedule!AN$87:AN$291,AC$56,Schedule!AM$87:AM$291,AB57,Schedule!$G$87:$G$291,Schedule!$F$10,Schedule!$I$87:$I$291,"I"))+(SUMIFS(Schedule!AO$87:AO$291,Schedule!$K$87:$K$291,Tailings,Schedule!AN$87:AN$291,AC$56,Schedule!AM$87:AM$291,AB57,Schedule!$G$87:$G$291,Schedule!$F$11,Schedule!$I$87:$I$291,"")+SUMIFS(Schedule!AO$87:AO$291,Schedule!$K$87:$K$291,Tailings,Schedule!AN$87:AN$291,AC$56,Schedule!AM$87:AM$291,AB57,Schedule!$G$87:$G$291,Schedule!$F$11,Schedule!$I$87:$I$291,"I"))+(SUMIFS(Schedule!AO$87:AO$291,Schedule!$K$87:$K$291,Tailings,Schedule!AN$87:AN$291,AC$56,Schedule!AM$87:AM$291,AB57,Schedule!$G$87:$G$291,Schedule!$F$8,Schedule!$I$87:$I$291,"")+SUMIFS(Schedule!AO$87:AO$291,Schedule!$K$87:$K$291,Tailings,Schedule!AN$87:AN$291,AC$56,Schedule!AM$87:AM$291,AB57,Schedule!$G$87:$G$291,Schedule!$F$8,Schedule!$I$87:$I$291,"I"))))</f>
        <v>0</v>
      </c>
      <c r="AE57" s="282">
        <f t="shared" si="12"/>
        <v>0</v>
      </c>
      <c r="AF57" s="283">
        <f>AE57/48</f>
        <v>0</v>
      </c>
    </row>
    <row r="58" spans="2:36" ht="15" x14ac:dyDescent="0.2">
      <c r="B58" s="580"/>
      <c r="C58" s="561"/>
      <c r="D58" s="284">
        <v>3</v>
      </c>
      <c r="E58" s="285"/>
      <c r="F58" s="286">
        <f>IF($C$3="",(SUMIFS(Schedule!Q$87:Q$291,Schedule!$K$87:$K$291,Tailings,Schedule!P$87:P$291,E$56,Schedule!O$87:O$291,D58,Schedule!$G$87:$G$291,Schedule!$F$9,Schedule!$I$87:$I$291,"")+SUMIFS(Schedule!Q$87:Q$291,Schedule!$K$87:$K$291,Tailings,Schedule!P$87:P$291,E$56,Schedule!O$87:O$291,D58,Schedule!$G$87:$G$291,Schedule!$F$9,Schedule!$I$87:$I$291,"I"))+(SUMIFS(Schedule!Q$87:Q$291,Schedule!$K$87:$K$291,Tailings,Schedule!P$87:P$291,E$56,Schedule!O$87:O$291,D58,Schedule!$G$87:$G$291,Schedule!$F$10,Schedule!$I$87:$I$291,"")+SUMIFS(Schedule!Q$87:Q$291,Schedule!$K$87:$K$291,Tailings,Schedule!P$87:P$291,E$56,Schedule!O$87:O$291,D58,Schedule!$G$87:$G$291,Schedule!$F$10,Schedule!$I$87:$I$291,"I"))+(SUMIFS(Schedule!Q$87:Q$291,Schedule!$K$87:$K$291,Tailings,Schedule!P$87:P$291,E$56,Schedule!O$87:O$291,D58,Schedule!$G$87:$G$291,Schedule!$F$11,Schedule!$I$87:$I$291,"")+SUMIFS(Schedule!Q$87:Q$291,Schedule!$K$87:$K$291,Tailings,Schedule!P$87:P$291,E$56,Schedule!O$87:O$291,D58,Schedule!$G$87:$G$291,Schedule!$F$11,Schedule!$I$87:$I$291,"I")),IF($C$3='Sum Res'!$S$5,(SUMIFS(Schedule!Q$87:Q$291,Schedule!$K$87:$K$291,Tailings,Schedule!P$87:P$291,E$56,Schedule!O$87:O$291,D58,Schedule!$G$87:$G$291,Schedule!$F$9,Schedule!$I$87:$I$291,"")+SUMIFS(Schedule!Q$87:Q$291,Schedule!$K$87:$K$291,Tailings,Schedule!P$87:P$291,E$56,Schedule!O$87:O$291,D58,Schedule!$G$87:$G$291,Schedule!$F$9,Schedule!$I$87:$I$291,"I"))+(SUMIFS(Schedule!Q$87:Q$291,Schedule!$K$87:$K$291,Tailings,Schedule!P$87:P$291,E$56,Schedule!O$87:O$291,D58,Schedule!$G$87:$G$291,Schedule!$F$10,Schedule!$I$87:$I$291,"")+SUMIFS(Schedule!Q$87:Q$291,Schedule!$K$87:$K$291,Tailings,Schedule!P$87:P$291,E$56,Schedule!O$87:O$291,D58,Schedule!$G$87:$G$291,Schedule!$F$10,Schedule!$I$87:$I$291,"I"))+(SUMIFS(Schedule!Q$87:Q$291,Schedule!$K$87:$K$291,Tailings,Schedule!P$87:P$291,E$56,Schedule!O$87:O$291,D58,Schedule!$G$87:$G$291,Schedule!$F$11,Schedule!$I$87:$I$291,"")+SUMIFS(Schedule!Q$87:Q$291,Schedule!$K$87:$K$291,Tailings,Schedule!P$87:P$291,E$56,Schedule!O$87:O$291,D58,Schedule!$G$87:$G$291,Schedule!$F$11,Schedule!$I$87:$I$291,"I")),(SUMIFS(Schedule!Q$87:Q$291,Schedule!$K$87:$K$291,Tailings,Schedule!P$87:P$291,E$56,Schedule!O$87:O$291,D58,Schedule!$G$87:$G$291,Schedule!$F$9,Schedule!$I$87:$I$291,"")+SUMIFS(Schedule!Q$87:Q$291,Schedule!$K$87:$K$291,Tailings,Schedule!P$87:P$291,E$56,Schedule!O$87:O$291,D58,Schedule!$G$87:$G$291,Schedule!$F$9,Schedule!$I$87:$I$291,"I"))+(SUMIFS(Schedule!Q$87:Q$291,Schedule!$K$87:$K$291,Tailings,Schedule!P$87:P$291,E$56,Schedule!O$87:O$291,D58,Schedule!$G$87:$G$291,Schedule!$F$10,Schedule!$I$87:$I$291,"")+SUMIFS(Schedule!Q$87:Q$291,Schedule!$K$87:$K$291,Tailings,Schedule!P$87:P$291,E$56,Schedule!O$87:O$291,D58,Schedule!$G$87:$G$291,Schedule!$F$10,Schedule!$I$87:$I$291,"I"))+(SUMIFS(Schedule!Q$87:Q$291,Schedule!$K$87:$K$291,Tailings,Schedule!P$87:P$291,E$56,Schedule!O$87:O$291,D58,Schedule!$G$87:$G$291,Schedule!$F$11,Schedule!$I$87:$I$291,"")+SUMIFS(Schedule!Q$87:Q$291,Schedule!$K$87:$K$291,Tailings,Schedule!P$87:P$291,E$56,Schedule!O$87:O$291,D58,Schedule!$G$87:$G$291,Schedule!$F$11,Schedule!$I$87:$I$291,"I"))+(SUMIFS(Schedule!Q$87:Q$291,Schedule!$K$87:$K$291,Tailings,Schedule!P$87:P$291,E$56,Schedule!O$87:O$291,D58,Schedule!$G$87:$G$291,Schedule!$F$8,Schedule!$I$87:$I$291,"")+SUMIFS(Schedule!Q$87:Q$291,Schedule!$K$87:$K$291,Tailings,Schedule!P$87:P$291,E$56,Schedule!O$87:O$291,D58,Schedule!$G$87:$G$291,Schedule!$F$8,Schedule!$I$87:$I$291,"I"))))</f>
        <v>0</v>
      </c>
      <c r="G58" s="284">
        <v>3</v>
      </c>
      <c r="H58" s="285"/>
      <c r="I58" s="286">
        <f>IF($C$3="",(SUMIFS(Schedule!T$87:T$291,Schedule!$K$87:$K$291,Tailings,Schedule!S$87:S$291,H$56,Schedule!R$87:R$291,G58,Schedule!$G$87:$G$291,Schedule!$F$9,Schedule!$I$87:$I$291,"")+SUMIFS(Schedule!T$87:T$291,Schedule!$K$87:$K$291,Tailings,Schedule!S$87:S$291,H$56,Schedule!R$87:R$291,G58,Schedule!$G$87:$G$291,Schedule!$F$9,Schedule!$I$87:$I$291,"I"))+(SUMIFS(Schedule!T$87:T$291,Schedule!$K$87:$K$291,Tailings,Schedule!S$87:S$291,H$56,Schedule!R$87:R$291,G58,Schedule!$G$87:$G$291,Schedule!$F$10,Schedule!$I$87:$I$291,"")+SUMIFS(Schedule!T$87:T$291,Schedule!$K$87:$K$291,Tailings,Schedule!S$87:S$291,H$56,Schedule!R$87:R$291,G58,Schedule!$G$87:$G$291,Schedule!$F$10,Schedule!$I$87:$I$291,"I"))+(SUMIFS(Schedule!T$87:T$291,Schedule!$K$87:$K$291,Tailings,Schedule!S$87:S$291,H$56,Schedule!R$87:R$291,G58,Schedule!$G$87:$G$291,Schedule!$F$11,Schedule!$I$87:$I$291,"")+SUMIFS(Schedule!T$87:T$291,Schedule!$K$87:$K$291,Tailings,Schedule!S$87:S$291,H$56,Schedule!R$87:R$291,G58,Schedule!$G$87:$G$291,Schedule!$F$11,Schedule!$I$87:$I$291,"I")),IF($C$3='Sum Res'!$S$5,(SUMIFS(Schedule!T$87:T$291,Schedule!$K$87:$K$291,Tailings,Schedule!S$87:S$291,H$56,Schedule!R$87:R$291,G58,Schedule!$G$87:$G$291,Schedule!$F$9,Schedule!$I$87:$I$291,"")+SUMIFS(Schedule!T$87:T$291,Schedule!$K$87:$K$291,Tailings,Schedule!S$87:S$291,H$56,Schedule!R$87:R$291,G58,Schedule!$G$87:$G$291,Schedule!$F$9,Schedule!$I$87:$I$291,"I"))+(SUMIFS(Schedule!T$87:T$291,Schedule!$K$87:$K$291,Tailings,Schedule!S$87:S$291,H$56,Schedule!R$87:R$291,G58,Schedule!$G$87:$G$291,Schedule!$F$10,Schedule!$I$87:$I$291,"")+SUMIFS(Schedule!T$87:T$291,Schedule!$K$87:$K$291,Tailings,Schedule!S$87:S$291,H$56,Schedule!R$87:R$291,G58,Schedule!$G$87:$G$291,Schedule!$F$10,Schedule!$I$87:$I$291,"I"))+(SUMIFS(Schedule!T$87:T$291,Schedule!$K$87:$K$291,Tailings,Schedule!S$87:S$291,H$56,Schedule!R$87:R$291,G58,Schedule!$G$87:$G$291,Schedule!$F$11,Schedule!$I$87:$I$291,"")+SUMIFS(Schedule!T$87:T$291,Schedule!$K$87:$K$291,Tailings,Schedule!S$87:S$291,H$56,Schedule!R$87:R$291,G58,Schedule!$G$87:$G$291,Schedule!$F$11,Schedule!$I$87:$I$291,"I")),(SUMIFS(Schedule!T$87:T$291,Schedule!$K$87:$K$291,Tailings,Schedule!S$87:S$291,H$56,Schedule!R$87:R$291,G58,Schedule!$G$87:$G$291,Schedule!$F$9,Schedule!$I$87:$I$291,"")+SUMIFS(Schedule!T$87:T$291,Schedule!$K$87:$K$291,Tailings,Schedule!S$87:S$291,H$56,Schedule!R$87:R$291,G58,Schedule!$G$87:$G$291,Schedule!$F$9,Schedule!$I$87:$I$291,"I"))+(SUMIFS(Schedule!T$87:T$291,Schedule!$K$87:$K$291,Tailings,Schedule!S$87:S$291,H$56,Schedule!R$87:R$291,G58,Schedule!$G$87:$G$291,Schedule!$F$10,Schedule!$I$87:$I$291,"")+SUMIFS(Schedule!T$87:T$291,Schedule!$K$87:$K$291,Tailings,Schedule!S$87:S$291,H$56,Schedule!R$87:R$291,G58,Schedule!$G$87:$G$291,Schedule!$F$10,Schedule!$I$87:$I$291,"I"))+(SUMIFS(Schedule!T$87:T$291,Schedule!$K$87:$K$291,Tailings,Schedule!S$87:S$291,H$56,Schedule!R$87:R$291,G58,Schedule!$G$87:$G$291,Schedule!$F$11,Schedule!$I$87:$I$291,"")+SUMIFS(Schedule!T$87:T$291,Schedule!$K$87:$K$291,Tailings,Schedule!S$87:S$291,H$56,Schedule!R$87:R$291,G58,Schedule!$G$87:$G$291,Schedule!$F$11,Schedule!$I$87:$I$291,"I"))+(SUMIFS(Schedule!T$87:T$291,Schedule!$K$87:$K$291,Tailings,Schedule!S$87:S$291,H$56,Schedule!R$87:R$291,G58,Schedule!$G$87:$G$291,Schedule!$F$8,Schedule!$I$87:$I$291,"")+SUMIFS(Schedule!T$87:T$291,Schedule!$K$87:$K$291,Tailings,Schedule!S$87:S$291,H$56,Schedule!R$87:R$291,G58,Schedule!$G$87:$G$291,Schedule!$F$8,Schedule!$I$87:$I$291,"I"))))</f>
        <v>0</v>
      </c>
      <c r="J58" s="284">
        <v>3</v>
      </c>
      <c r="K58" s="285"/>
      <c r="L58" s="286">
        <f>IF($C$3="",(SUMIFS(Schedule!W$87:W$291,Schedule!$K$87:$K$291,Tailings,Schedule!V$87:V$291,K$56,Schedule!U$87:U$291,J58,Schedule!$G$87:$G$291,Schedule!$F$9,Schedule!$I$87:$I$291,"")+SUMIFS(Schedule!W$87:W$291,Schedule!$K$87:$K$291,Tailings,Schedule!V$87:V$291,K$56,Schedule!U$87:U$291,J58,Schedule!$G$87:$G$291,Schedule!$F$9,Schedule!$I$87:$I$291,"I"))+(SUMIFS(Schedule!W$87:W$291,Schedule!$K$87:$K$291,Tailings,Schedule!V$87:V$291,K$56,Schedule!U$87:U$291,J58,Schedule!$G$87:$G$291,Schedule!$F$10,Schedule!$I$87:$I$291,"")+SUMIFS(Schedule!W$87:W$291,Schedule!$K$87:$K$291,Tailings,Schedule!V$87:V$291,K$56,Schedule!U$87:U$291,J58,Schedule!$G$87:$G$291,Schedule!$F$10,Schedule!$I$87:$I$291,"I"))+(SUMIFS(Schedule!W$87:W$291,Schedule!$K$87:$K$291,Tailings,Schedule!V$87:V$291,K$56,Schedule!U$87:U$291,J58,Schedule!$G$87:$G$291,Schedule!$F$11,Schedule!$I$87:$I$291,"")+SUMIFS(Schedule!W$87:W$291,Schedule!$K$87:$K$291,Tailings,Schedule!V$87:V$291,K$56,Schedule!U$87:U$291,J58,Schedule!$G$87:$G$291,Schedule!$F$11,Schedule!$I$87:$I$291,"I")),IF($C$3='Sum Res'!$S$5,(SUMIFS(Schedule!W$87:W$291,Schedule!$K$87:$K$291,Tailings,Schedule!V$87:V$291,K$56,Schedule!U$87:U$291,J58,Schedule!$G$87:$G$291,Schedule!$F$9,Schedule!$I$87:$I$291,"")+SUMIFS(Schedule!W$87:W$291,Schedule!$K$87:$K$291,Tailings,Schedule!V$87:V$291,K$56,Schedule!U$87:U$291,J58,Schedule!$G$87:$G$291,Schedule!$F$9,Schedule!$I$87:$I$291,"I"))+(SUMIFS(Schedule!W$87:W$291,Schedule!$K$87:$K$291,Tailings,Schedule!V$87:V$291,K$56,Schedule!U$87:U$291,J58,Schedule!$G$87:$G$291,Schedule!$F$10,Schedule!$I$87:$I$291,"")+SUMIFS(Schedule!W$87:W$291,Schedule!$K$87:$K$291,Tailings,Schedule!V$87:V$291,K$56,Schedule!U$87:U$291,J58,Schedule!$G$87:$G$291,Schedule!$F$10,Schedule!$I$87:$I$291,"I"))+(SUMIFS(Schedule!W$87:W$291,Schedule!$K$87:$K$291,Tailings,Schedule!V$87:V$291,K$56,Schedule!U$87:U$291,J58,Schedule!$G$87:$G$291,Schedule!$F$11,Schedule!$I$87:$I$291,"")+SUMIFS(Schedule!W$87:W$291,Schedule!$K$87:$K$291,Tailings,Schedule!V$87:V$291,K$56,Schedule!U$87:U$291,J58,Schedule!$G$87:$G$291,Schedule!$F$11,Schedule!$I$87:$I$291,"I")),(SUMIFS(Schedule!W$87:W$291,Schedule!$K$87:$K$291,Tailings,Schedule!V$87:V$291,K$56,Schedule!U$87:U$291,J58,Schedule!$G$87:$G$291,Schedule!$F$9,Schedule!$I$87:$I$291,"")+SUMIFS(Schedule!W$87:W$291,Schedule!$K$87:$K$291,Tailings,Schedule!V$87:V$291,K$56,Schedule!U$87:U$291,J58,Schedule!$G$87:$G$291,Schedule!$F$9,Schedule!$I$87:$I$291,"I"))+(SUMIFS(Schedule!W$87:W$291,Schedule!$K$87:$K$291,Tailings,Schedule!V$87:V$291,K$56,Schedule!U$87:U$291,J58,Schedule!$G$87:$G$291,Schedule!$F$10,Schedule!$I$87:$I$291,"")+SUMIFS(Schedule!W$87:W$291,Schedule!$K$87:$K$291,Tailings,Schedule!V$87:V$291,K$56,Schedule!U$87:U$291,J58,Schedule!$G$87:$G$291,Schedule!$F$10,Schedule!$I$87:$I$291,"I"))+(SUMIFS(Schedule!W$87:W$291,Schedule!$K$87:$K$291,Tailings,Schedule!V$87:V$291,K$56,Schedule!U$87:U$291,J58,Schedule!$G$87:$G$291,Schedule!$F$11,Schedule!$I$87:$I$291,"")+SUMIFS(Schedule!W$87:W$291,Schedule!$K$87:$K$291,Tailings,Schedule!V$87:V$291,K$56,Schedule!U$87:U$291,J58,Schedule!$G$87:$G$291,Schedule!$F$11,Schedule!$I$87:$I$291,"I"))+(SUMIFS(Schedule!W$87:W$291,Schedule!$K$87:$K$291,Tailings,Schedule!V$87:V$291,K$56,Schedule!U$87:U$291,J58,Schedule!$G$87:$G$291,Schedule!$F$8,Schedule!$I$87:$I$291,"")+SUMIFS(Schedule!W$87:W$291,Schedule!$K$87:$K$291,Tailings,Schedule!V$87:V$291,K$56,Schedule!U$87:U$291,J58,Schedule!$G$87:$G$291,Schedule!$F$8,Schedule!$I$87:$I$291,"I"))))</f>
        <v>0</v>
      </c>
      <c r="M58" s="284">
        <v>3</v>
      </c>
      <c r="N58" s="285"/>
      <c r="O58" s="286">
        <f>IF($C$3="",(SUMIFS(Schedule!Z$87:Z$291,Schedule!$K$87:$K$291,Tailings,Schedule!Y$87:Y$291,N$56,Schedule!X$87:X$291,M58,Schedule!$G$87:$G$291,Schedule!$F$9,Schedule!$I$87:$I$291,"")+SUMIFS(Schedule!Z$87:Z$291,Schedule!$K$87:$K$291,Tailings,Schedule!Y$87:Y$291,N$56,Schedule!X$87:X$291,M58,Schedule!$G$87:$G$291,Schedule!$F$9,Schedule!$I$87:$I$291,"I"))+(SUMIFS(Schedule!Z$87:Z$291,Schedule!$K$87:$K$291,Tailings,Schedule!Y$87:Y$291,N$56,Schedule!X$87:X$291,M58,Schedule!$G$87:$G$291,Schedule!$F$10,Schedule!$I$87:$I$291,"")+SUMIFS(Schedule!Z$87:Z$291,Schedule!$K$87:$K$291,Tailings,Schedule!Y$87:Y$291,N$56,Schedule!X$87:X$291,M58,Schedule!$G$87:$G$291,Schedule!$F$10,Schedule!$I$87:$I$291,"I"))+(SUMIFS(Schedule!Z$87:Z$291,Schedule!$K$87:$K$291,Tailings,Schedule!Y$87:Y$291,N$56,Schedule!X$87:X$291,M58,Schedule!$G$87:$G$291,Schedule!$F$11,Schedule!$I$87:$I$291,"")+SUMIFS(Schedule!Z$87:Z$291,Schedule!$K$87:$K$291,Tailings,Schedule!Y$87:Y$291,N$56,Schedule!X$87:X$291,M58,Schedule!$G$87:$G$291,Schedule!$F$11,Schedule!$I$87:$I$291,"I")),IF($C$3='Sum Res'!$S$5,(SUMIFS(Schedule!Z$87:Z$291,Schedule!$K$87:$K$291,Tailings,Schedule!Y$87:Y$291,N$56,Schedule!X$87:X$291,M58,Schedule!$G$87:$G$291,Schedule!$F$9,Schedule!$I$87:$I$291,"")+SUMIFS(Schedule!Z$87:Z$291,Schedule!$K$87:$K$291,Tailings,Schedule!Y$87:Y$291,N$56,Schedule!X$87:X$291,M58,Schedule!$G$87:$G$291,Schedule!$F$9,Schedule!$I$87:$I$291,"I"))+(SUMIFS(Schedule!Z$87:Z$291,Schedule!$K$87:$K$291,Tailings,Schedule!Y$87:Y$291,N$56,Schedule!X$87:X$291,M58,Schedule!$G$87:$G$291,Schedule!$F$10,Schedule!$I$87:$I$291,"")+SUMIFS(Schedule!Z$87:Z$291,Schedule!$K$87:$K$291,Tailings,Schedule!Y$87:Y$291,N$56,Schedule!X$87:X$291,M58,Schedule!$G$87:$G$291,Schedule!$F$10,Schedule!$I$87:$I$291,"I"))+(SUMIFS(Schedule!Z$87:Z$291,Schedule!$K$87:$K$291,Tailings,Schedule!Y$87:Y$291,N$56,Schedule!X$87:X$291,M58,Schedule!$G$87:$G$291,Schedule!$F$11,Schedule!$I$87:$I$291,"")+SUMIFS(Schedule!Z$87:Z$291,Schedule!$K$87:$K$291,Tailings,Schedule!Y$87:Y$291,N$56,Schedule!X$87:X$291,M58,Schedule!$G$87:$G$291,Schedule!$F$11,Schedule!$I$87:$I$291,"I")),(SUMIFS(Schedule!Z$87:Z$291,Schedule!$K$87:$K$291,Tailings,Schedule!Y$87:Y$291,N$56,Schedule!X$87:X$291,M58,Schedule!$G$87:$G$291,Schedule!$F$9,Schedule!$I$87:$I$291,"")+SUMIFS(Schedule!Z$87:Z$291,Schedule!$K$87:$K$291,Tailings,Schedule!Y$87:Y$291,N$56,Schedule!X$87:X$291,M58,Schedule!$G$87:$G$291,Schedule!$F$9,Schedule!$I$87:$I$291,"I"))+(SUMIFS(Schedule!Z$87:Z$291,Schedule!$K$87:$K$291,Tailings,Schedule!Y$87:Y$291,N$56,Schedule!X$87:X$291,M58,Schedule!$G$87:$G$291,Schedule!$F$10,Schedule!$I$87:$I$291,"")+SUMIFS(Schedule!Z$87:Z$291,Schedule!$K$87:$K$291,Tailings,Schedule!Y$87:Y$291,N$56,Schedule!X$87:X$291,M58,Schedule!$G$87:$G$291,Schedule!$F$10,Schedule!$I$87:$I$291,"I"))+(SUMIFS(Schedule!Z$87:Z$291,Schedule!$K$87:$K$291,Tailings,Schedule!Y$87:Y$291,N$56,Schedule!X$87:X$291,M58,Schedule!$G$87:$G$291,Schedule!$F$11,Schedule!$I$87:$I$291,"")+SUMIFS(Schedule!Z$87:Z$291,Schedule!$K$87:$K$291,Tailings,Schedule!Y$87:Y$291,N$56,Schedule!X$87:X$291,M58,Schedule!$G$87:$G$291,Schedule!$F$11,Schedule!$I$87:$I$291,"I"))+(SUMIFS(Schedule!Z$87:Z$291,Schedule!$K$87:$K$291,Tailings,Schedule!Y$87:Y$291,N$56,Schedule!X$87:X$291,M58,Schedule!$G$87:$G$291,Schedule!$F$8,Schedule!$I$87:$I$291,"")+SUMIFS(Schedule!Z$87:Z$291,Schedule!$K$87:$K$291,Tailings,Schedule!Y$87:Y$291,N$56,Schedule!X$87:X$291,M58,Schedule!$G$87:$G$291,Schedule!$F$8,Schedule!$I$87:$I$291,"I"))))</f>
        <v>0</v>
      </c>
      <c r="P58" s="284">
        <v>3</v>
      </c>
      <c r="Q58" s="285"/>
      <c r="R58" s="286">
        <f>IF($C$3="",(SUMIFS(Schedule!AC$87:AC$291,Schedule!$K$87:$K$291,Tailings,Schedule!AB$87:AB$291,Q$56,Schedule!AA$87:AA$291,P58,Schedule!$G$87:$G$291,Schedule!$F$9,Schedule!$I$87:$I$291,"")+SUMIFS(Schedule!AC$87:AC$291,Schedule!$K$87:$K$291,Tailings,Schedule!AB$87:AB$291,Q$56,Schedule!AA$87:AA$291,P58,Schedule!$G$87:$G$291,Schedule!$F$9,Schedule!$I$87:$I$291,"I"))+(SUMIFS(Schedule!AC$87:AC$291,Schedule!$K$87:$K$291,Tailings,Schedule!AB$87:AB$291,Q$56,Schedule!AA$87:AA$291,P58,Schedule!$G$87:$G$291,Schedule!$F$10,Schedule!$I$87:$I$291,"")+SUMIFS(Schedule!AC$87:AC$291,Schedule!$K$87:$K$291,Tailings,Schedule!AB$87:AB$291,Q$56,Schedule!AA$87:AA$291,P58,Schedule!$G$87:$G$291,Schedule!$F$10,Schedule!$I$87:$I$291,"I"))+(SUMIFS(Schedule!AC$87:AC$291,Schedule!$K$87:$K$291,Tailings,Schedule!AB$87:AB$291,Q$56,Schedule!AA$87:AA$291,P58,Schedule!$G$87:$G$291,Schedule!$F$11,Schedule!$I$87:$I$291,"")+SUMIFS(Schedule!AC$87:AC$291,Schedule!$K$87:$K$291,Tailings,Schedule!AB$87:AB$291,Q$56,Schedule!AA$87:AA$291,P58,Schedule!$G$87:$G$291,Schedule!$F$11,Schedule!$I$87:$I$291,"I")),IF($C$3='Sum Res'!$S$5,(SUMIFS(Schedule!AC$87:AC$291,Schedule!$K$87:$K$291,Tailings,Schedule!AB$87:AB$291,Q$56,Schedule!AA$87:AA$291,P58,Schedule!$G$87:$G$291,Schedule!$F$9,Schedule!$I$87:$I$291,"")+SUMIFS(Schedule!AC$87:AC$291,Schedule!$K$87:$K$291,Tailings,Schedule!AB$87:AB$291,Q$56,Schedule!AA$87:AA$291,P58,Schedule!$G$87:$G$291,Schedule!$F$9,Schedule!$I$87:$I$291,"I"))+(SUMIFS(Schedule!AC$87:AC$291,Schedule!$K$87:$K$291,Tailings,Schedule!AB$87:AB$291,Q$56,Schedule!AA$87:AA$291,P58,Schedule!$G$87:$G$291,Schedule!$F$10,Schedule!$I$87:$I$291,"")+SUMIFS(Schedule!AC$87:AC$291,Schedule!$K$87:$K$291,Tailings,Schedule!AB$87:AB$291,Q$56,Schedule!AA$87:AA$291,P58,Schedule!$G$87:$G$291,Schedule!$F$10,Schedule!$I$87:$I$291,"I"))+(SUMIFS(Schedule!AC$87:AC$291,Schedule!$K$87:$K$291,Tailings,Schedule!AB$87:AB$291,Q$56,Schedule!AA$87:AA$291,P58,Schedule!$G$87:$G$291,Schedule!$F$11,Schedule!$I$87:$I$291,"")+SUMIFS(Schedule!AC$87:AC$291,Schedule!$K$87:$K$291,Tailings,Schedule!AB$87:AB$291,Q$56,Schedule!AA$87:AA$291,P58,Schedule!$G$87:$G$291,Schedule!$F$11,Schedule!$I$87:$I$291,"I")),(SUMIFS(Schedule!AC$87:AC$291,Schedule!$K$87:$K$291,Tailings,Schedule!AB$87:AB$291,Q$56,Schedule!AA$87:AA$291,P58,Schedule!$G$87:$G$291,Schedule!$F$9,Schedule!$I$87:$I$291,"")+SUMIFS(Schedule!AC$87:AC$291,Schedule!$K$87:$K$291,Tailings,Schedule!AB$87:AB$291,Q$56,Schedule!AA$87:AA$291,P58,Schedule!$G$87:$G$291,Schedule!$F$9,Schedule!$I$87:$I$291,"I"))+(SUMIFS(Schedule!AC$87:AC$291,Schedule!$K$87:$K$291,Tailings,Schedule!AB$87:AB$291,Q$56,Schedule!AA$87:AA$291,P58,Schedule!$G$87:$G$291,Schedule!$F$10,Schedule!$I$87:$I$291,"")+SUMIFS(Schedule!AC$87:AC$291,Schedule!$K$87:$K$291,Tailings,Schedule!AB$87:AB$291,Q$56,Schedule!AA$87:AA$291,P58,Schedule!$G$87:$G$291,Schedule!$F$10,Schedule!$I$87:$I$291,"I"))+(SUMIFS(Schedule!AC$87:AC$291,Schedule!$K$87:$K$291,Tailings,Schedule!AB$87:AB$291,Q$56,Schedule!AA$87:AA$291,P58,Schedule!$G$87:$G$291,Schedule!$F$11,Schedule!$I$87:$I$291,"")+SUMIFS(Schedule!AC$87:AC$291,Schedule!$K$87:$K$291,Tailings,Schedule!AB$87:AB$291,Q$56,Schedule!AA$87:AA$291,P58,Schedule!$G$87:$G$291,Schedule!$F$11,Schedule!$I$87:$I$291,"I"))+(SUMIFS(Schedule!AC$87:AC$291,Schedule!$K$87:$K$291,Tailings,Schedule!AB$87:AB$291,Q$56,Schedule!AA$87:AA$291,P58,Schedule!$G$87:$G$291,Schedule!$F$8,Schedule!$I$87:$I$291,"")+SUMIFS(Schedule!AC$87:AC$291,Schedule!$K$87:$K$291,Tailings,Schedule!AB$87:AB$291,Q$56,Schedule!AA$87:AA$291,P58,Schedule!$G$87:$G$291,Schedule!$F$8,Schedule!$I$87:$I$291,"I"))))</f>
        <v>0</v>
      </c>
      <c r="S58" s="284">
        <v>3</v>
      </c>
      <c r="T58" s="285"/>
      <c r="U58" s="286">
        <f>IF($C$3="",(SUMIFS(Schedule!AF$87:AF$291,Schedule!$K$87:$K$291,Tailings,Schedule!AE$87:AE$291,T$56,Schedule!AD$87:AD$291,S58,Schedule!$G$87:$G$291,Schedule!$F$9,Schedule!$I$87:$I$291,"")+SUMIFS(Schedule!AF$87:AF$291,Schedule!$K$87:$K$291,Tailings,Schedule!AE$87:AE$291,T$56,Schedule!AD$87:AD$291,S58,Schedule!$G$87:$G$291,Schedule!$F$9,Schedule!$I$87:$I$291,"I"))+(SUMIFS(Schedule!AF$87:AF$291,Schedule!$K$87:$K$291,Tailings,Schedule!AE$87:AE$291,T$56,Schedule!AD$87:AD$291,S58,Schedule!$G$87:$G$291,Schedule!$F$10,Schedule!$I$87:$I$291,"")+SUMIFS(Schedule!AF$87:AF$291,Schedule!$K$87:$K$291,Tailings,Schedule!AE$87:AE$291,T$56,Schedule!AD$87:AD$291,S58,Schedule!$G$87:$G$291,Schedule!$F$10,Schedule!$I$87:$I$291,"I"))+(SUMIFS(Schedule!AF$87:AF$291,Schedule!$K$87:$K$291,Tailings,Schedule!AE$87:AE$291,T$56,Schedule!AD$87:AD$291,S58,Schedule!$G$87:$G$291,Schedule!$F$11,Schedule!$I$87:$I$291,"")+SUMIFS(Schedule!AF$87:AF$291,Schedule!$K$87:$K$291,Tailings,Schedule!AE$87:AE$291,T$56,Schedule!AD$87:AD$291,S58,Schedule!$G$87:$G$291,Schedule!$F$11,Schedule!$I$87:$I$291,"I")),IF($C$3='Sum Res'!$S$5,(SUMIFS(Schedule!AF$87:AF$291,Schedule!$K$87:$K$291,Tailings,Schedule!AE$87:AE$291,T$56,Schedule!AD$87:AD$291,S58,Schedule!$G$87:$G$291,Schedule!$F$9,Schedule!$I$87:$I$291,"")+SUMIFS(Schedule!AF$87:AF$291,Schedule!$K$87:$K$291,Tailings,Schedule!AE$87:AE$291,T$56,Schedule!AD$87:AD$291,S58,Schedule!$G$87:$G$291,Schedule!$F$9,Schedule!$I$87:$I$291,"I"))+(SUMIFS(Schedule!AF$87:AF$291,Schedule!$K$87:$K$291,Tailings,Schedule!AE$87:AE$291,T$56,Schedule!AD$87:AD$291,S58,Schedule!$G$87:$G$291,Schedule!$F$10,Schedule!$I$87:$I$291,"")+SUMIFS(Schedule!AF$87:AF$291,Schedule!$K$87:$K$291,Tailings,Schedule!AE$87:AE$291,T$56,Schedule!AD$87:AD$291,S58,Schedule!$G$87:$G$291,Schedule!$F$10,Schedule!$I$87:$I$291,"I"))+(SUMIFS(Schedule!AF$87:AF$291,Schedule!$K$87:$K$291,Tailings,Schedule!AE$87:AE$291,T$56,Schedule!AD$87:AD$291,S58,Schedule!$G$87:$G$291,Schedule!$F$11,Schedule!$I$87:$I$291,"")+SUMIFS(Schedule!AF$87:AF$291,Schedule!$K$87:$K$291,Tailings,Schedule!AE$87:AE$291,T$56,Schedule!AD$87:AD$291,S58,Schedule!$G$87:$G$291,Schedule!$F$11,Schedule!$I$87:$I$291,"I")),(SUMIFS(Schedule!AF$87:AF$291,Schedule!$K$87:$K$291,Tailings,Schedule!AE$87:AE$291,T$56,Schedule!AD$87:AD$291,S58,Schedule!$G$87:$G$291,Schedule!$F$9,Schedule!$I$87:$I$291,"")+SUMIFS(Schedule!AF$87:AF$291,Schedule!$K$87:$K$291,Tailings,Schedule!AE$87:AE$291,T$56,Schedule!AD$87:AD$291,S58,Schedule!$G$87:$G$291,Schedule!$F$9,Schedule!$I$87:$I$291,"I"))+(SUMIFS(Schedule!AF$87:AF$291,Schedule!$K$87:$K$291,Tailings,Schedule!AE$87:AE$291,T$56,Schedule!AD$87:AD$291,S58,Schedule!$G$87:$G$291,Schedule!$F$10,Schedule!$I$87:$I$291,"")+SUMIFS(Schedule!AF$87:AF$291,Schedule!$K$87:$K$291,Tailings,Schedule!AE$87:AE$291,T$56,Schedule!AD$87:AD$291,S58,Schedule!$G$87:$G$291,Schedule!$F$10,Schedule!$I$87:$I$291,"I"))+(SUMIFS(Schedule!AF$87:AF$291,Schedule!$K$87:$K$291,Tailings,Schedule!AE$87:AE$291,T$56,Schedule!AD$87:AD$291,S58,Schedule!$G$87:$G$291,Schedule!$F$11,Schedule!$I$87:$I$291,"")+SUMIFS(Schedule!AF$87:AF$291,Schedule!$K$87:$K$291,Tailings,Schedule!AE$87:AE$291,T$56,Schedule!AD$87:AD$291,S58,Schedule!$G$87:$G$291,Schedule!$F$11,Schedule!$I$87:$I$291,"I"))+(SUMIFS(Schedule!AF$87:AF$291,Schedule!$K$87:$K$291,Tailings,Schedule!AE$87:AE$291,T$56,Schedule!AD$87:AD$291,S58,Schedule!$G$87:$G$291,Schedule!$F$8,Schedule!$I$87:$I$291,"")+SUMIFS(Schedule!AF$87:AF$291,Schedule!$K$87:$K$291,Tailings,Schedule!AE$87:AE$291,T$56,Schedule!AD$87:AD$291,S58,Schedule!$G$87:$G$291,Schedule!$F$8,Schedule!$I$87:$I$291,"I"))))</f>
        <v>0</v>
      </c>
      <c r="V58" s="284">
        <v>3</v>
      </c>
      <c r="W58" s="285"/>
      <c r="X58" s="286">
        <f>IF($C$3="",(SUMIFS(Schedule!AI$87:AI$291,Schedule!$K$87:$K$291,Tailings,Schedule!AH$87:AH$291,W$56,Schedule!AG$87:AG$291,V58,Schedule!$G$87:$G$291,Schedule!$F$9,Schedule!$I$87:$I$291,"")+SUMIFS(Schedule!AI$87:AI$291,Schedule!$K$87:$K$291,Tailings,Schedule!AH$87:AH$291,W$56,Schedule!AG$87:AG$291,V58,Schedule!$G$87:$G$291,Schedule!$F$9,Schedule!$I$87:$I$291,"I"))+(SUMIFS(Schedule!AI$87:AI$291,Schedule!$K$87:$K$291,Tailings,Schedule!AH$87:AH$291,W$56,Schedule!AG$87:AG$291,V58,Schedule!$G$87:$G$291,Schedule!$F$10,Schedule!$I$87:$I$291,"")+SUMIFS(Schedule!AI$87:AI$291,Schedule!$K$87:$K$291,Tailings,Schedule!AH$87:AH$291,W$56,Schedule!AG$87:AG$291,V58,Schedule!$G$87:$G$291,Schedule!$F$10,Schedule!$I$87:$I$291,"I"))+(SUMIFS(Schedule!AI$87:AI$291,Schedule!$K$87:$K$291,Tailings,Schedule!AH$87:AH$291,W$56,Schedule!AG$87:AG$291,V58,Schedule!$G$87:$G$291,Schedule!$F$11,Schedule!$I$87:$I$291,"")+SUMIFS(Schedule!AI$87:AI$291,Schedule!$K$87:$K$291,Tailings,Schedule!AH$87:AH$291,W$56,Schedule!AG$87:AG$291,V58,Schedule!$G$87:$G$291,Schedule!$F$11,Schedule!$I$87:$I$291,"I")),IF($C$3='Sum Res'!$S$5,(SUMIFS(Schedule!AI$87:AI$291,Schedule!$K$87:$K$291,Tailings,Schedule!AH$87:AH$291,W$56,Schedule!AG$87:AG$291,V58,Schedule!$G$87:$G$291,Schedule!$F$9,Schedule!$I$87:$I$291,"")+SUMIFS(Schedule!AI$87:AI$291,Schedule!$K$87:$K$291,Tailings,Schedule!AH$87:AH$291,W$56,Schedule!AG$87:AG$291,V58,Schedule!$G$87:$G$291,Schedule!$F$9,Schedule!$I$87:$I$291,"I"))+(SUMIFS(Schedule!AI$87:AI$291,Schedule!$K$87:$K$291,Tailings,Schedule!AH$87:AH$291,W$56,Schedule!AG$87:AG$291,V58,Schedule!$G$87:$G$291,Schedule!$F$10,Schedule!$I$87:$I$291,"")+SUMIFS(Schedule!AI$87:AI$291,Schedule!$K$87:$K$291,Tailings,Schedule!AH$87:AH$291,W$56,Schedule!AG$87:AG$291,V58,Schedule!$G$87:$G$291,Schedule!$F$10,Schedule!$I$87:$I$291,"I"))+(SUMIFS(Schedule!AI$87:AI$291,Schedule!$K$87:$K$291,Tailings,Schedule!AH$87:AH$291,W$56,Schedule!AG$87:AG$291,V58,Schedule!$G$87:$G$291,Schedule!$F$11,Schedule!$I$87:$I$291,"")+SUMIFS(Schedule!AI$87:AI$291,Schedule!$K$87:$K$291,Tailings,Schedule!AH$87:AH$291,W$56,Schedule!AG$87:AG$291,V58,Schedule!$G$87:$G$291,Schedule!$F$11,Schedule!$I$87:$I$291,"I")),(SUMIFS(Schedule!AI$87:AI$291,Schedule!$K$87:$K$291,Tailings,Schedule!AH$87:AH$291,W$56,Schedule!AG$87:AG$291,V58,Schedule!$G$87:$G$291,Schedule!$F$9,Schedule!$I$87:$I$291,"")+SUMIFS(Schedule!AI$87:AI$291,Schedule!$K$87:$K$291,Tailings,Schedule!AH$87:AH$291,W$56,Schedule!AG$87:AG$291,V58,Schedule!$G$87:$G$291,Schedule!$F$9,Schedule!$I$87:$I$291,"I"))+(SUMIFS(Schedule!AI$87:AI$291,Schedule!$K$87:$K$291,Tailings,Schedule!AH$87:AH$291,W$56,Schedule!AG$87:AG$291,V58,Schedule!$G$87:$G$291,Schedule!$F$10,Schedule!$I$87:$I$291,"")+SUMIFS(Schedule!AI$87:AI$291,Schedule!$K$87:$K$291,Tailings,Schedule!AH$87:AH$291,W$56,Schedule!AG$87:AG$291,V58,Schedule!$G$87:$G$291,Schedule!$F$10,Schedule!$I$87:$I$291,"I"))+(SUMIFS(Schedule!AI$87:AI$291,Schedule!$K$87:$K$291,Tailings,Schedule!AH$87:AH$291,W$56,Schedule!AG$87:AG$291,V58,Schedule!$G$87:$G$291,Schedule!$F$11,Schedule!$I$87:$I$291,"")+SUMIFS(Schedule!AI$87:AI$291,Schedule!$K$87:$K$291,Tailings,Schedule!AH$87:AH$291,W$56,Schedule!AG$87:AG$291,V58,Schedule!$G$87:$G$291,Schedule!$F$11,Schedule!$I$87:$I$291,"I"))+(SUMIFS(Schedule!AI$87:AI$291,Schedule!$K$87:$K$291,Tailings,Schedule!AH$87:AH$291,W$56,Schedule!AG$87:AG$291,V58,Schedule!$G$87:$G$291,Schedule!$F$8,Schedule!$I$87:$I$291,"")+SUMIFS(Schedule!AI$87:AI$291,Schedule!$K$87:$K$291,Tailings,Schedule!AH$87:AH$291,W$56,Schedule!AG$87:AG$291,V58,Schedule!$G$87:$G$291,Schedule!$F$8,Schedule!$I$87:$I$291,"I"))))</f>
        <v>0</v>
      </c>
      <c r="Y58" s="284">
        <v>3</v>
      </c>
      <c r="Z58" s="285"/>
      <c r="AA58" s="286">
        <f>IF($C$3="",(SUMIFS(Schedule!AL$87:AL$291,Schedule!$K$87:$K$291,Tailings,Schedule!AK$87:AK$291,Z$56,Schedule!AJ$87:AJ$291,Y58,Schedule!$G$87:$G$291,Schedule!$F$9,Schedule!$I$87:$I$291,"")+SUMIFS(Schedule!AL$87:AL$291,Schedule!$K$87:$K$291,Tailings,Schedule!AK$87:AK$291,Z$56,Schedule!AJ$87:AJ$291,Y58,Schedule!$G$87:$G$291,Schedule!$F$9,Schedule!$I$87:$I$291,"I"))+(SUMIFS(Schedule!AL$87:AL$291,Schedule!$K$87:$K$291,Tailings,Schedule!AK$87:AK$291,Z$56,Schedule!AJ$87:AJ$291,Y58,Schedule!$G$87:$G$291,Schedule!$F$10,Schedule!$I$87:$I$291,"")+SUMIFS(Schedule!AL$87:AL$291,Schedule!$K$87:$K$291,Tailings,Schedule!AK$87:AK$291,Z$56,Schedule!AJ$87:AJ$291,Y58,Schedule!$G$87:$G$291,Schedule!$F$10,Schedule!$I$87:$I$291,"I"))+(SUMIFS(Schedule!AL$87:AL$291,Schedule!$K$87:$K$291,Tailings,Schedule!AK$87:AK$291,Z$56,Schedule!AJ$87:AJ$291,Y58,Schedule!$G$87:$G$291,Schedule!$F$11,Schedule!$I$87:$I$291,"")+SUMIFS(Schedule!AL$87:AL$291,Schedule!$K$87:$K$291,Tailings,Schedule!AK$87:AK$291,Z$56,Schedule!AJ$87:AJ$291,Y58,Schedule!$G$87:$G$291,Schedule!$F$11,Schedule!$I$87:$I$291,"I")),IF($C$3='Sum Res'!$S$5,(SUMIFS(Schedule!AL$87:AL$291,Schedule!$K$87:$K$291,Tailings,Schedule!AK$87:AK$291,Z$56,Schedule!AJ$87:AJ$291,Y58,Schedule!$G$87:$G$291,Schedule!$F$9,Schedule!$I$87:$I$291,"")+SUMIFS(Schedule!AL$87:AL$291,Schedule!$K$87:$K$291,Tailings,Schedule!AK$87:AK$291,Z$56,Schedule!AJ$87:AJ$291,Y58,Schedule!$G$87:$G$291,Schedule!$F$9,Schedule!$I$87:$I$291,"I"))+(SUMIFS(Schedule!AL$87:AL$291,Schedule!$K$87:$K$291,Tailings,Schedule!AK$87:AK$291,Z$56,Schedule!AJ$87:AJ$291,Y58,Schedule!$G$87:$G$291,Schedule!$F$10,Schedule!$I$87:$I$291,"")+SUMIFS(Schedule!AL$87:AL$291,Schedule!$K$87:$K$291,Tailings,Schedule!AK$87:AK$291,Z$56,Schedule!AJ$87:AJ$291,Y58,Schedule!$G$87:$G$291,Schedule!$F$10,Schedule!$I$87:$I$291,"I"))+(SUMIFS(Schedule!AL$87:AL$291,Schedule!$K$87:$K$291,Tailings,Schedule!AK$87:AK$291,Z$56,Schedule!AJ$87:AJ$291,Y58,Schedule!$G$87:$G$291,Schedule!$F$11,Schedule!$I$87:$I$291,"")+SUMIFS(Schedule!AL$87:AL$291,Schedule!$K$87:$K$291,Tailings,Schedule!AK$87:AK$291,Z$56,Schedule!AJ$87:AJ$291,Y58,Schedule!$G$87:$G$291,Schedule!$F$11,Schedule!$I$87:$I$291,"I")),(SUMIFS(Schedule!AL$87:AL$291,Schedule!$K$87:$K$291,Tailings,Schedule!AK$87:AK$291,Z$56,Schedule!AJ$87:AJ$291,Y58,Schedule!$G$87:$G$291,Schedule!$F$9,Schedule!$I$87:$I$291,"")+SUMIFS(Schedule!AL$87:AL$291,Schedule!$K$87:$K$291,Tailings,Schedule!AK$87:AK$291,Z$56,Schedule!AJ$87:AJ$291,Y58,Schedule!$G$87:$G$291,Schedule!$F$9,Schedule!$I$87:$I$291,"I"))+(SUMIFS(Schedule!AL$87:AL$291,Schedule!$K$87:$K$291,Tailings,Schedule!AK$87:AK$291,Z$56,Schedule!AJ$87:AJ$291,Y58,Schedule!$G$87:$G$291,Schedule!$F$10,Schedule!$I$87:$I$291,"")+SUMIFS(Schedule!AL$87:AL$291,Schedule!$K$87:$K$291,Tailings,Schedule!AK$87:AK$291,Z$56,Schedule!AJ$87:AJ$291,Y58,Schedule!$G$87:$G$291,Schedule!$F$10,Schedule!$I$87:$I$291,"I"))+(SUMIFS(Schedule!AL$87:AL$291,Schedule!$K$87:$K$291,Tailings,Schedule!AK$87:AK$291,Z$56,Schedule!AJ$87:AJ$291,Y58,Schedule!$G$87:$G$291,Schedule!$F$11,Schedule!$I$87:$I$291,"")+SUMIFS(Schedule!AL$87:AL$291,Schedule!$K$87:$K$291,Tailings,Schedule!AK$87:AK$291,Z$56,Schedule!AJ$87:AJ$291,Y58,Schedule!$G$87:$G$291,Schedule!$F$11,Schedule!$I$87:$I$291,"I"))+(SUMIFS(Schedule!AL$87:AL$291,Schedule!$K$87:$K$291,Tailings,Schedule!AK$87:AK$291,Z$56,Schedule!AJ$87:AJ$291,Y58,Schedule!$G$87:$G$291,Schedule!$F$8,Schedule!$I$87:$I$291,"")+SUMIFS(Schedule!AL$87:AL$291,Schedule!$K$87:$K$291,Tailings,Schedule!AK$87:AK$291,Z$56,Schedule!AJ$87:AJ$291,Y58,Schedule!$G$87:$G$291,Schedule!$F$8,Schedule!$I$87:$I$291,"I"))))</f>
        <v>0</v>
      </c>
      <c r="AB58" s="284">
        <v>3</v>
      </c>
      <c r="AC58" s="285"/>
      <c r="AD58" s="286">
        <f>IF($C$3="",(SUMIFS(Schedule!AO$87:AO$291,Schedule!$K$87:$K$291,Tailings,Schedule!AN$87:AN$291,AC$56,Schedule!AM$87:AM$291,AB58,Schedule!$G$87:$G$291,Schedule!$F$9,Schedule!$I$87:$I$291,"")+SUMIFS(Schedule!AO$87:AO$291,Schedule!$K$87:$K$291,Tailings,Schedule!AN$87:AN$291,AC$56,Schedule!AM$87:AM$291,AB58,Schedule!$G$87:$G$291,Schedule!$F$9,Schedule!$I$87:$I$291,"I"))+(SUMIFS(Schedule!AO$87:AO$291,Schedule!$K$87:$K$291,Tailings,Schedule!AN$87:AN$291,AC$56,Schedule!AM$87:AM$291,AB58,Schedule!$G$87:$G$291,Schedule!$F$10,Schedule!$I$87:$I$291,"")+SUMIFS(Schedule!AO$87:AO$291,Schedule!$K$87:$K$291,Tailings,Schedule!AN$87:AN$291,AC$56,Schedule!AM$87:AM$291,AB58,Schedule!$G$87:$G$291,Schedule!$F$10,Schedule!$I$87:$I$291,"I"))+(SUMIFS(Schedule!AO$87:AO$291,Schedule!$K$87:$K$291,Tailings,Schedule!AN$87:AN$291,AC$56,Schedule!AM$87:AM$291,AB58,Schedule!$G$87:$G$291,Schedule!$F$11,Schedule!$I$87:$I$291,"")+SUMIFS(Schedule!AO$87:AO$291,Schedule!$K$87:$K$291,Tailings,Schedule!AN$87:AN$291,AC$56,Schedule!AM$87:AM$291,AB58,Schedule!$G$87:$G$291,Schedule!$F$11,Schedule!$I$87:$I$291,"I")),IF($C$3='Sum Res'!$S$5,(SUMIFS(Schedule!AO$87:AO$291,Schedule!$K$87:$K$291,Tailings,Schedule!AN$87:AN$291,AC$56,Schedule!AM$87:AM$291,AB58,Schedule!$G$87:$G$291,Schedule!$F$9,Schedule!$I$87:$I$291,"")+SUMIFS(Schedule!AO$87:AO$291,Schedule!$K$87:$K$291,Tailings,Schedule!AN$87:AN$291,AC$56,Schedule!AM$87:AM$291,AB58,Schedule!$G$87:$G$291,Schedule!$F$9,Schedule!$I$87:$I$291,"I"))+(SUMIFS(Schedule!AO$87:AO$291,Schedule!$K$87:$K$291,Tailings,Schedule!AN$87:AN$291,AC$56,Schedule!AM$87:AM$291,AB58,Schedule!$G$87:$G$291,Schedule!$F$10,Schedule!$I$87:$I$291,"")+SUMIFS(Schedule!AO$87:AO$291,Schedule!$K$87:$K$291,Tailings,Schedule!AN$87:AN$291,AC$56,Schedule!AM$87:AM$291,AB58,Schedule!$G$87:$G$291,Schedule!$F$10,Schedule!$I$87:$I$291,"I"))+(SUMIFS(Schedule!AO$87:AO$291,Schedule!$K$87:$K$291,Tailings,Schedule!AN$87:AN$291,AC$56,Schedule!AM$87:AM$291,AB58,Schedule!$G$87:$G$291,Schedule!$F$11,Schedule!$I$87:$I$291,"")+SUMIFS(Schedule!AO$87:AO$291,Schedule!$K$87:$K$291,Tailings,Schedule!AN$87:AN$291,AC$56,Schedule!AM$87:AM$291,AB58,Schedule!$G$87:$G$291,Schedule!$F$11,Schedule!$I$87:$I$291,"I")),(SUMIFS(Schedule!AO$87:AO$291,Schedule!$K$87:$K$291,Tailings,Schedule!AN$87:AN$291,AC$56,Schedule!AM$87:AM$291,AB58,Schedule!$G$87:$G$291,Schedule!$F$9,Schedule!$I$87:$I$291,"")+SUMIFS(Schedule!AO$87:AO$291,Schedule!$K$87:$K$291,Tailings,Schedule!AN$87:AN$291,AC$56,Schedule!AM$87:AM$291,AB58,Schedule!$G$87:$G$291,Schedule!$F$9,Schedule!$I$87:$I$291,"I"))+(SUMIFS(Schedule!AO$87:AO$291,Schedule!$K$87:$K$291,Tailings,Schedule!AN$87:AN$291,AC$56,Schedule!AM$87:AM$291,AB58,Schedule!$G$87:$G$291,Schedule!$F$10,Schedule!$I$87:$I$291,"")+SUMIFS(Schedule!AO$87:AO$291,Schedule!$K$87:$K$291,Tailings,Schedule!AN$87:AN$291,AC$56,Schedule!AM$87:AM$291,AB58,Schedule!$G$87:$G$291,Schedule!$F$10,Schedule!$I$87:$I$291,"I"))+(SUMIFS(Schedule!AO$87:AO$291,Schedule!$K$87:$K$291,Tailings,Schedule!AN$87:AN$291,AC$56,Schedule!AM$87:AM$291,AB58,Schedule!$G$87:$G$291,Schedule!$F$11,Schedule!$I$87:$I$291,"")+SUMIFS(Schedule!AO$87:AO$291,Schedule!$K$87:$K$291,Tailings,Schedule!AN$87:AN$291,AC$56,Schedule!AM$87:AM$291,AB58,Schedule!$G$87:$G$291,Schedule!$F$11,Schedule!$I$87:$I$291,"I"))+(SUMIFS(Schedule!AO$87:AO$291,Schedule!$K$87:$K$291,Tailings,Schedule!AN$87:AN$291,AC$56,Schedule!AM$87:AM$291,AB58,Schedule!$G$87:$G$291,Schedule!$F$8,Schedule!$I$87:$I$291,"")+SUMIFS(Schedule!AO$87:AO$291,Schedule!$K$87:$K$291,Tailings,Schedule!AN$87:AN$291,AC$56,Schedule!AM$87:AM$291,AB58,Schedule!$G$87:$G$291,Schedule!$F$8,Schedule!$I$87:$I$291,"I"))))</f>
        <v>0</v>
      </c>
      <c r="AE58" s="287">
        <f t="shared" si="12"/>
        <v>0</v>
      </c>
      <c r="AF58" s="288">
        <f t="shared" ref="AF58:AF60" si="13">AE58/48</f>
        <v>0</v>
      </c>
    </row>
    <row r="59" spans="2:36" ht="15" x14ac:dyDescent="0.2">
      <c r="B59" s="580"/>
      <c r="C59" s="561"/>
      <c r="D59" s="289">
        <v>4</v>
      </c>
      <c r="E59" s="280"/>
      <c r="F59" s="281">
        <f>IF($C$3="",(SUMIFS(Schedule!Q$87:Q$291,Schedule!$K$87:$K$291,Tailings,Schedule!P$87:P$291,E$56,Schedule!O$87:O$291,D59,Schedule!$G$87:$G$291,Schedule!$F$9,Schedule!$I$87:$I$291,"")+SUMIFS(Schedule!Q$87:Q$291,Schedule!$K$87:$K$291,Tailings,Schedule!P$87:P$291,E$56,Schedule!O$87:O$291,D59,Schedule!$G$87:$G$291,Schedule!$F$9,Schedule!$I$87:$I$291,"I"))+(SUMIFS(Schedule!Q$87:Q$291,Schedule!$K$87:$K$291,Tailings,Schedule!P$87:P$291,E$56,Schedule!O$87:O$291,D59,Schedule!$G$87:$G$291,Schedule!$F$10,Schedule!$I$87:$I$291,"")+SUMIFS(Schedule!Q$87:Q$291,Schedule!$K$87:$K$291,Tailings,Schedule!P$87:P$291,E$56,Schedule!O$87:O$291,D59,Schedule!$G$87:$G$291,Schedule!$F$10,Schedule!$I$87:$I$291,"I"))+(SUMIFS(Schedule!Q$87:Q$291,Schedule!$K$87:$K$291,Tailings,Schedule!P$87:P$291,E$56,Schedule!O$87:O$291,D59,Schedule!$G$87:$G$291,Schedule!$F$11,Schedule!$I$87:$I$291,"")+SUMIFS(Schedule!Q$87:Q$291,Schedule!$K$87:$K$291,Tailings,Schedule!P$87:P$291,E$56,Schedule!O$87:O$291,D59,Schedule!$G$87:$G$291,Schedule!$F$11,Schedule!$I$87:$I$291,"I")),IF($C$3='Sum Res'!$S$5,(SUMIFS(Schedule!Q$87:Q$291,Schedule!$K$87:$K$291,Tailings,Schedule!P$87:P$291,E$56,Schedule!O$87:O$291,D59,Schedule!$G$87:$G$291,Schedule!$F$9,Schedule!$I$87:$I$291,"")+SUMIFS(Schedule!Q$87:Q$291,Schedule!$K$87:$K$291,Tailings,Schedule!P$87:P$291,E$56,Schedule!O$87:O$291,D59,Schedule!$G$87:$G$291,Schedule!$F$9,Schedule!$I$87:$I$291,"I"))+(SUMIFS(Schedule!Q$87:Q$291,Schedule!$K$87:$K$291,Tailings,Schedule!P$87:P$291,E$56,Schedule!O$87:O$291,D59,Schedule!$G$87:$G$291,Schedule!$F$10,Schedule!$I$87:$I$291,"")+SUMIFS(Schedule!Q$87:Q$291,Schedule!$K$87:$K$291,Tailings,Schedule!P$87:P$291,E$56,Schedule!O$87:O$291,D59,Schedule!$G$87:$G$291,Schedule!$F$10,Schedule!$I$87:$I$291,"I"))+(SUMIFS(Schedule!Q$87:Q$291,Schedule!$K$87:$K$291,Tailings,Schedule!P$87:P$291,E$56,Schedule!O$87:O$291,D59,Schedule!$G$87:$G$291,Schedule!$F$11,Schedule!$I$87:$I$291,"")+SUMIFS(Schedule!Q$87:Q$291,Schedule!$K$87:$K$291,Tailings,Schedule!P$87:P$291,E$56,Schedule!O$87:O$291,D59,Schedule!$G$87:$G$291,Schedule!$F$11,Schedule!$I$87:$I$291,"I")),(SUMIFS(Schedule!Q$87:Q$291,Schedule!$K$87:$K$291,Tailings,Schedule!P$87:P$291,E$56,Schedule!O$87:O$291,D59,Schedule!$G$87:$G$291,Schedule!$F$9,Schedule!$I$87:$I$291,"")+SUMIFS(Schedule!Q$87:Q$291,Schedule!$K$87:$K$291,Tailings,Schedule!P$87:P$291,E$56,Schedule!O$87:O$291,D59,Schedule!$G$87:$G$291,Schedule!$F$9,Schedule!$I$87:$I$291,"I"))+(SUMIFS(Schedule!Q$87:Q$291,Schedule!$K$87:$K$291,Tailings,Schedule!P$87:P$291,E$56,Schedule!O$87:O$291,D59,Schedule!$G$87:$G$291,Schedule!$F$10,Schedule!$I$87:$I$291,"")+SUMIFS(Schedule!Q$87:Q$291,Schedule!$K$87:$K$291,Tailings,Schedule!P$87:P$291,E$56,Schedule!O$87:O$291,D59,Schedule!$G$87:$G$291,Schedule!$F$10,Schedule!$I$87:$I$291,"I"))+(SUMIFS(Schedule!Q$87:Q$291,Schedule!$K$87:$K$291,Tailings,Schedule!P$87:P$291,E$56,Schedule!O$87:O$291,D59,Schedule!$G$87:$G$291,Schedule!$F$11,Schedule!$I$87:$I$291,"")+SUMIFS(Schedule!Q$87:Q$291,Schedule!$K$87:$K$291,Tailings,Schedule!P$87:P$291,E$56,Schedule!O$87:O$291,D59,Schedule!$G$87:$G$291,Schedule!$F$11,Schedule!$I$87:$I$291,"I"))+(SUMIFS(Schedule!Q$87:Q$291,Schedule!$K$87:$K$291,Tailings,Schedule!P$87:P$291,E$56,Schedule!O$87:O$291,D59,Schedule!$G$87:$G$291,Schedule!$F$8,Schedule!$I$87:$I$291,"")+SUMIFS(Schedule!Q$87:Q$291,Schedule!$K$87:$K$291,Tailings,Schedule!P$87:P$291,E$56,Schedule!O$87:O$291,D59,Schedule!$G$87:$G$291,Schedule!$F$8,Schedule!$I$87:$I$291,"I"))))</f>
        <v>0</v>
      </c>
      <c r="G59" s="289">
        <v>4</v>
      </c>
      <c r="H59" s="280"/>
      <c r="I59" s="281">
        <f>IF($C$3="",(SUMIFS(Schedule!T$87:T$291,Schedule!$K$87:$K$291,Tailings,Schedule!S$87:S$291,H$56,Schedule!R$87:R$291,G59,Schedule!$G$87:$G$291,Schedule!$F$9,Schedule!$I$87:$I$291,"")+SUMIFS(Schedule!T$87:T$291,Schedule!$K$87:$K$291,Tailings,Schedule!S$87:S$291,H$56,Schedule!R$87:R$291,G59,Schedule!$G$87:$G$291,Schedule!$F$9,Schedule!$I$87:$I$291,"I"))+(SUMIFS(Schedule!T$87:T$291,Schedule!$K$87:$K$291,Tailings,Schedule!S$87:S$291,H$56,Schedule!R$87:R$291,G59,Schedule!$G$87:$G$291,Schedule!$F$10,Schedule!$I$87:$I$291,"")+SUMIFS(Schedule!T$87:T$291,Schedule!$K$87:$K$291,Tailings,Schedule!S$87:S$291,H$56,Schedule!R$87:R$291,G59,Schedule!$G$87:$G$291,Schedule!$F$10,Schedule!$I$87:$I$291,"I"))+(SUMIFS(Schedule!T$87:T$291,Schedule!$K$87:$K$291,Tailings,Schedule!S$87:S$291,H$56,Schedule!R$87:R$291,G59,Schedule!$G$87:$G$291,Schedule!$F$11,Schedule!$I$87:$I$291,"")+SUMIFS(Schedule!T$87:T$291,Schedule!$K$87:$K$291,Tailings,Schedule!S$87:S$291,H$56,Schedule!R$87:R$291,G59,Schedule!$G$87:$G$291,Schedule!$F$11,Schedule!$I$87:$I$291,"I")),IF($C$3='Sum Res'!$S$5,(SUMIFS(Schedule!T$87:T$291,Schedule!$K$87:$K$291,Tailings,Schedule!S$87:S$291,H$56,Schedule!R$87:R$291,G59,Schedule!$G$87:$G$291,Schedule!$F$9,Schedule!$I$87:$I$291,"")+SUMIFS(Schedule!T$87:T$291,Schedule!$K$87:$K$291,Tailings,Schedule!S$87:S$291,H$56,Schedule!R$87:R$291,G59,Schedule!$G$87:$G$291,Schedule!$F$9,Schedule!$I$87:$I$291,"I"))+(SUMIFS(Schedule!T$87:T$291,Schedule!$K$87:$K$291,Tailings,Schedule!S$87:S$291,H$56,Schedule!R$87:R$291,G59,Schedule!$G$87:$G$291,Schedule!$F$10,Schedule!$I$87:$I$291,"")+SUMIFS(Schedule!T$87:T$291,Schedule!$K$87:$K$291,Tailings,Schedule!S$87:S$291,H$56,Schedule!R$87:R$291,G59,Schedule!$G$87:$G$291,Schedule!$F$10,Schedule!$I$87:$I$291,"I"))+(SUMIFS(Schedule!T$87:T$291,Schedule!$K$87:$K$291,Tailings,Schedule!S$87:S$291,H$56,Schedule!R$87:R$291,G59,Schedule!$G$87:$G$291,Schedule!$F$11,Schedule!$I$87:$I$291,"")+SUMIFS(Schedule!T$87:T$291,Schedule!$K$87:$K$291,Tailings,Schedule!S$87:S$291,H$56,Schedule!R$87:R$291,G59,Schedule!$G$87:$G$291,Schedule!$F$11,Schedule!$I$87:$I$291,"I")),(SUMIFS(Schedule!T$87:T$291,Schedule!$K$87:$K$291,Tailings,Schedule!S$87:S$291,H$56,Schedule!R$87:R$291,G59,Schedule!$G$87:$G$291,Schedule!$F$9,Schedule!$I$87:$I$291,"")+SUMIFS(Schedule!T$87:T$291,Schedule!$K$87:$K$291,Tailings,Schedule!S$87:S$291,H$56,Schedule!R$87:R$291,G59,Schedule!$G$87:$G$291,Schedule!$F$9,Schedule!$I$87:$I$291,"I"))+(SUMIFS(Schedule!T$87:T$291,Schedule!$K$87:$K$291,Tailings,Schedule!S$87:S$291,H$56,Schedule!R$87:R$291,G59,Schedule!$G$87:$G$291,Schedule!$F$10,Schedule!$I$87:$I$291,"")+SUMIFS(Schedule!T$87:T$291,Schedule!$K$87:$K$291,Tailings,Schedule!S$87:S$291,H$56,Schedule!R$87:R$291,G59,Schedule!$G$87:$G$291,Schedule!$F$10,Schedule!$I$87:$I$291,"I"))+(SUMIFS(Schedule!T$87:T$291,Schedule!$K$87:$K$291,Tailings,Schedule!S$87:S$291,H$56,Schedule!R$87:R$291,G59,Schedule!$G$87:$G$291,Schedule!$F$11,Schedule!$I$87:$I$291,"")+SUMIFS(Schedule!T$87:T$291,Schedule!$K$87:$K$291,Tailings,Schedule!S$87:S$291,H$56,Schedule!R$87:R$291,G59,Schedule!$G$87:$G$291,Schedule!$F$11,Schedule!$I$87:$I$291,"I"))+(SUMIFS(Schedule!T$87:T$291,Schedule!$K$87:$K$291,Tailings,Schedule!S$87:S$291,H$56,Schedule!R$87:R$291,G59,Schedule!$G$87:$G$291,Schedule!$F$8,Schedule!$I$87:$I$291,"")+SUMIFS(Schedule!T$87:T$291,Schedule!$K$87:$K$291,Tailings,Schedule!S$87:S$291,H$56,Schedule!R$87:R$291,G59,Schedule!$G$87:$G$291,Schedule!$F$8,Schedule!$I$87:$I$291,"I"))))</f>
        <v>0</v>
      </c>
      <c r="J59" s="289">
        <v>4</v>
      </c>
      <c r="K59" s="280"/>
      <c r="L59" s="281">
        <f>IF($C$3="",(SUMIFS(Schedule!W$87:W$291,Schedule!$K$87:$K$291,Tailings,Schedule!V$87:V$291,K$56,Schedule!U$87:U$291,J59,Schedule!$G$87:$G$291,Schedule!$F$9,Schedule!$I$87:$I$291,"")+SUMIFS(Schedule!W$87:W$291,Schedule!$K$87:$K$291,Tailings,Schedule!V$87:V$291,K$56,Schedule!U$87:U$291,J59,Schedule!$G$87:$G$291,Schedule!$F$9,Schedule!$I$87:$I$291,"I"))+(SUMIFS(Schedule!W$87:W$291,Schedule!$K$87:$K$291,Tailings,Schedule!V$87:V$291,K$56,Schedule!U$87:U$291,J59,Schedule!$G$87:$G$291,Schedule!$F$10,Schedule!$I$87:$I$291,"")+SUMIFS(Schedule!W$87:W$291,Schedule!$K$87:$K$291,Tailings,Schedule!V$87:V$291,K$56,Schedule!U$87:U$291,J59,Schedule!$G$87:$G$291,Schedule!$F$10,Schedule!$I$87:$I$291,"I"))+(SUMIFS(Schedule!W$87:W$291,Schedule!$K$87:$K$291,Tailings,Schedule!V$87:V$291,K$56,Schedule!U$87:U$291,J59,Schedule!$G$87:$G$291,Schedule!$F$11,Schedule!$I$87:$I$291,"")+SUMIFS(Schedule!W$87:W$291,Schedule!$K$87:$K$291,Tailings,Schedule!V$87:V$291,K$56,Schedule!U$87:U$291,J59,Schedule!$G$87:$G$291,Schedule!$F$11,Schedule!$I$87:$I$291,"I")),IF($C$3='Sum Res'!$S$5,(SUMIFS(Schedule!W$87:W$291,Schedule!$K$87:$K$291,Tailings,Schedule!V$87:V$291,K$56,Schedule!U$87:U$291,J59,Schedule!$G$87:$G$291,Schedule!$F$9,Schedule!$I$87:$I$291,"")+SUMIFS(Schedule!W$87:W$291,Schedule!$K$87:$K$291,Tailings,Schedule!V$87:V$291,K$56,Schedule!U$87:U$291,J59,Schedule!$G$87:$G$291,Schedule!$F$9,Schedule!$I$87:$I$291,"I"))+(SUMIFS(Schedule!W$87:W$291,Schedule!$K$87:$K$291,Tailings,Schedule!V$87:V$291,K$56,Schedule!U$87:U$291,J59,Schedule!$G$87:$G$291,Schedule!$F$10,Schedule!$I$87:$I$291,"")+SUMIFS(Schedule!W$87:W$291,Schedule!$K$87:$K$291,Tailings,Schedule!V$87:V$291,K$56,Schedule!U$87:U$291,J59,Schedule!$G$87:$G$291,Schedule!$F$10,Schedule!$I$87:$I$291,"I"))+(SUMIFS(Schedule!W$87:W$291,Schedule!$K$87:$K$291,Tailings,Schedule!V$87:V$291,K$56,Schedule!U$87:U$291,J59,Schedule!$G$87:$G$291,Schedule!$F$11,Schedule!$I$87:$I$291,"")+SUMIFS(Schedule!W$87:W$291,Schedule!$K$87:$K$291,Tailings,Schedule!V$87:V$291,K$56,Schedule!U$87:U$291,J59,Schedule!$G$87:$G$291,Schedule!$F$11,Schedule!$I$87:$I$291,"I")),(SUMIFS(Schedule!W$87:W$291,Schedule!$K$87:$K$291,Tailings,Schedule!V$87:V$291,K$56,Schedule!U$87:U$291,J59,Schedule!$G$87:$G$291,Schedule!$F$9,Schedule!$I$87:$I$291,"")+SUMIFS(Schedule!W$87:W$291,Schedule!$K$87:$K$291,Tailings,Schedule!V$87:V$291,K$56,Schedule!U$87:U$291,J59,Schedule!$G$87:$G$291,Schedule!$F$9,Schedule!$I$87:$I$291,"I"))+(SUMIFS(Schedule!W$87:W$291,Schedule!$K$87:$K$291,Tailings,Schedule!V$87:V$291,K$56,Schedule!U$87:U$291,J59,Schedule!$G$87:$G$291,Schedule!$F$10,Schedule!$I$87:$I$291,"")+SUMIFS(Schedule!W$87:W$291,Schedule!$K$87:$K$291,Tailings,Schedule!V$87:V$291,K$56,Schedule!U$87:U$291,J59,Schedule!$G$87:$G$291,Schedule!$F$10,Schedule!$I$87:$I$291,"I"))+(SUMIFS(Schedule!W$87:W$291,Schedule!$K$87:$K$291,Tailings,Schedule!V$87:V$291,K$56,Schedule!U$87:U$291,J59,Schedule!$G$87:$G$291,Schedule!$F$11,Schedule!$I$87:$I$291,"")+SUMIFS(Schedule!W$87:W$291,Schedule!$K$87:$K$291,Tailings,Schedule!V$87:V$291,K$56,Schedule!U$87:U$291,J59,Schedule!$G$87:$G$291,Schedule!$F$11,Schedule!$I$87:$I$291,"I"))+(SUMIFS(Schedule!W$87:W$291,Schedule!$K$87:$K$291,Tailings,Schedule!V$87:V$291,K$56,Schedule!U$87:U$291,J59,Schedule!$G$87:$G$291,Schedule!$F$8,Schedule!$I$87:$I$291,"")+SUMIFS(Schedule!W$87:W$291,Schedule!$K$87:$K$291,Tailings,Schedule!V$87:V$291,K$56,Schedule!U$87:U$291,J59,Schedule!$G$87:$G$291,Schedule!$F$8,Schedule!$I$87:$I$291,"I"))))</f>
        <v>0</v>
      </c>
      <c r="M59" s="289">
        <v>4</v>
      </c>
      <c r="N59" s="280"/>
      <c r="O59" s="281">
        <f>IF($C$3="",(SUMIFS(Schedule!Z$87:Z$291,Schedule!$K$87:$K$291,Tailings,Schedule!Y$87:Y$291,N$56,Schedule!X$87:X$291,M59,Schedule!$G$87:$G$291,Schedule!$F$9,Schedule!$I$87:$I$291,"")+SUMIFS(Schedule!Z$87:Z$291,Schedule!$K$87:$K$291,Tailings,Schedule!Y$87:Y$291,N$56,Schedule!X$87:X$291,M59,Schedule!$G$87:$G$291,Schedule!$F$9,Schedule!$I$87:$I$291,"I"))+(SUMIFS(Schedule!Z$87:Z$291,Schedule!$K$87:$K$291,Tailings,Schedule!Y$87:Y$291,N$56,Schedule!X$87:X$291,M59,Schedule!$G$87:$G$291,Schedule!$F$10,Schedule!$I$87:$I$291,"")+SUMIFS(Schedule!Z$87:Z$291,Schedule!$K$87:$K$291,Tailings,Schedule!Y$87:Y$291,N$56,Schedule!X$87:X$291,M59,Schedule!$G$87:$G$291,Schedule!$F$10,Schedule!$I$87:$I$291,"I"))+(SUMIFS(Schedule!Z$87:Z$291,Schedule!$K$87:$K$291,Tailings,Schedule!Y$87:Y$291,N$56,Schedule!X$87:X$291,M59,Schedule!$G$87:$G$291,Schedule!$F$11,Schedule!$I$87:$I$291,"")+SUMIFS(Schedule!Z$87:Z$291,Schedule!$K$87:$K$291,Tailings,Schedule!Y$87:Y$291,N$56,Schedule!X$87:X$291,M59,Schedule!$G$87:$G$291,Schedule!$F$11,Schedule!$I$87:$I$291,"I")),IF($C$3='Sum Res'!$S$5,(SUMIFS(Schedule!Z$87:Z$291,Schedule!$K$87:$K$291,Tailings,Schedule!Y$87:Y$291,N$56,Schedule!X$87:X$291,M59,Schedule!$G$87:$G$291,Schedule!$F$9,Schedule!$I$87:$I$291,"")+SUMIFS(Schedule!Z$87:Z$291,Schedule!$K$87:$K$291,Tailings,Schedule!Y$87:Y$291,N$56,Schedule!X$87:X$291,M59,Schedule!$G$87:$G$291,Schedule!$F$9,Schedule!$I$87:$I$291,"I"))+(SUMIFS(Schedule!Z$87:Z$291,Schedule!$K$87:$K$291,Tailings,Schedule!Y$87:Y$291,N$56,Schedule!X$87:X$291,M59,Schedule!$G$87:$G$291,Schedule!$F$10,Schedule!$I$87:$I$291,"")+SUMIFS(Schedule!Z$87:Z$291,Schedule!$K$87:$K$291,Tailings,Schedule!Y$87:Y$291,N$56,Schedule!X$87:X$291,M59,Schedule!$G$87:$G$291,Schedule!$F$10,Schedule!$I$87:$I$291,"I"))+(SUMIFS(Schedule!Z$87:Z$291,Schedule!$K$87:$K$291,Tailings,Schedule!Y$87:Y$291,N$56,Schedule!X$87:X$291,M59,Schedule!$G$87:$G$291,Schedule!$F$11,Schedule!$I$87:$I$291,"")+SUMIFS(Schedule!Z$87:Z$291,Schedule!$K$87:$K$291,Tailings,Schedule!Y$87:Y$291,N$56,Schedule!X$87:X$291,M59,Schedule!$G$87:$G$291,Schedule!$F$11,Schedule!$I$87:$I$291,"I")),(SUMIFS(Schedule!Z$87:Z$291,Schedule!$K$87:$K$291,Tailings,Schedule!Y$87:Y$291,N$56,Schedule!X$87:X$291,M59,Schedule!$G$87:$G$291,Schedule!$F$9,Schedule!$I$87:$I$291,"")+SUMIFS(Schedule!Z$87:Z$291,Schedule!$K$87:$K$291,Tailings,Schedule!Y$87:Y$291,N$56,Schedule!X$87:X$291,M59,Schedule!$G$87:$G$291,Schedule!$F$9,Schedule!$I$87:$I$291,"I"))+(SUMIFS(Schedule!Z$87:Z$291,Schedule!$K$87:$K$291,Tailings,Schedule!Y$87:Y$291,N$56,Schedule!X$87:X$291,M59,Schedule!$G$87:$G$291,Schedule!$F$10,Schedule!$I$87:$I$291,"")+SUMIFS(Schedule!Z$87:Z$291,Schedule!$K$87:$K$291,Tailings,Schedule!Y$87:Y$291,N$56,Schedule!X$87:X$291,M59,Schedule!$G$87:$G$291,Schedule!$F$10,Schedule!$I$87:$I$291,"I"))+(SUMIFS(Schedule!Z$87:Z$291,Schedule!$K$87:$K$291,Tailings,Schedule!Y$87:Y$291,N$56,Schedule!X$87:X$291,M59,Schedule!$G$87:$G$291,Schedule!$F$11,Schedule!$I$87:$I$291,"")+SUMIFS(Schedule!Z$87:Z$291,Schedule!$K$87:$K$291,Tailings,Schedule!Y$87:Y$291,N$56,Schedule!X$87:X$291,M59,Schedule!$G$87:$G$291,Schedule!$F$11,Schedule!$I$87:$I$291,"I"))+(SUMIFS(Schedule!Z$87:Z$291,Schedule!$K$87:$K$291,Tailings,Schedule!Y$87:Y$291,N$56,Schedule!X$87:X$291,M59,Schedule!$G$87:$G$291,Schedule!$F$8,Schedule!$I$87:$I$291,"")+SUMIFS(Schedule!Z$87:Z$291,Schedule!$K$87:$K$291,Tailings,Schedule!Y$87:Y$291,N$56,Schedule!X$87:X$291,M59,Schedule!$G$87:$G$291,Schedule!$F$8,Schedule!$I$87:$I$291,"I"))))</f>
        <v>0</v>
      </c>
      <c r="P59" s="289">
        <v>4</v>
      </c>
      <c r="Q59" s="280"/>
      <c r="R59" s="281">
        <f>IF($C$3="",(SUMIFS(Schedule!AC$87:AC$291,Schedule!$K$87:$K$291,Tailings,Schedule!AB$87:AB$291,Q$56,Schedule!AA$87:AA$291,P59,Schedule!$G$87:$G$291,Schedule!$F$9,Schedule!$I$87:$I$291,"")+SUMIFS(Schedule!AC$87:AC$291,Schedule!$K$87:$K$291,Tailings,Schedule!AB$87:AB$291,Q$56,Schedule!AA$87:AA$291,P59,Schedule!$G$87:$G$291,Schedule!$F$9,Schedule!$I$87:$I$291,"I"))+(SUMIFS(Schedule!AC$87:AC$291,Schedule!$K$87:$K$291,Tailings,Schedule!AB$87:AB$291,Q$56,Schedule!AA$87:AA$291,P59,Schedule!$G$87:$G$291,Schedule!$F$10,Schedule!$I$87:$I$291,"")+SUMIFS(Schedule!AC$87:AC$291,Schedule!$K$87:$K$291,Tailings,Schedule!AB$87:AB$291,Q$56,Schedule!AA$87:AA$291,P59,Schedule!$G$87:$G$291,Schedule!$F$10,Schedule!$I$87:$I$291,"I"))+(SUMIFS(Schedule!AC$87:AC$291,Schedule!$K$87:$K$291,Tailings,Schedule!AB$87:AB$291,Q$56,Schedule!AA$87:AA$291,P59,Schedule!$G$87:$G$291,Schedule!$F$11,Schedule!$I$87:$I$291,"")+SUMIFS(Schedule!AC$87:AC$291,Schedule!$K$87:$K$291,Tailings,Schedule!AB$87:AB$291,Q$56,Schedule!AA$87:AA$291,P59,Schedule!$G$87:$G$291,Schedule!$F$11,Schedule!$I$87:$I$291,"I")),IF($C$3='Sum Res'!$S$5,(SUMIFS(Schedule!AC$87:AC$291,Schedule!$K$87:$K$291,Tailings,Schedule!AB$87:AB$291,Q$56,Schedule!AA$87:AA$291,P59,Schedule!$G$87:$G$291,Schedule!$F$9,Schedule!$I$87:$I$291,"")+SUMIFS(Schedule!AC$87:AC$291,Schedule!$K$87:$K$291,Tailings,Schedule!AB$87:AB$291,Q$56,Schedule!AA$87:AA$291,P59,Schedule!$G$87:$G$291,Schedule!$F$9,Schedule!$I$87:$I$291,"I"))+(SUMIFS(Schedule!AC$87:AC$291,Schedule!$K$87:$K$291,Tailings,Schedule!AB$87:AB$291,Q$56,Schedule!AA$87:AA$291,P59,Schedule!$G$87:$G$291,Schedule!$F$10,Schedule!$I$87:$I$291,"")+SUMIFS(Schedule!AC$87:AC$291,Schedule!$K$87:$K$291,Tailings,Schedule!AB$87:AB$291,Q$56,Schedule!AA$87:AA$291,P59,Schedule!$G$87:$G$291,Schedule!$F$10,Schedule!$I$87:$I$291,"I"))+(SUMIFS(Schedule!AC$87:AC$291,Schedule!$K$87:$K$291,Tailings,Schedule!AB$87:AB$291,Q$56,Schedule!AA$87:AA$291,P59,Schedule!$G$87:$G$291,Schedule!$F$11,Schedule!$I$87:$I$291,"")+SUMIFS(Schedule!AC$87:AC$291,Schedule!$K$87:$K$291,Tailings,Schedule!AB$87:AB$291,Q$56,Schedule!AA$87:AA$291,P59,Schedule!$G$87:$G$291,Schedule!$F$11,Schedule!$I$87:$I$291,"I")),(SUMIFS(Schedule!AC$87:AC$291,Schedule!$K$87:$K$291,Tailings,Schedule!AB$87:AB$291,Q$56,Schedule!AA$87:AA$291,P59,Schedule!$G$87:$G$291,Schedule!$F$9,Schedule!$I$87:$I$291,"")+SUMIFS(Schedule!AC$87:AC$291,Schedule!$K$87:$K$291,Tailings,Schedule!AB$87:AB$291,Q$56,Schedule!AA$87:AA$291,P59,Schedule!$G$87:$G$291,Schedule!$F$9,Schedule!$I$87:$I$291,"I"))+(SUMIFS(Schedule!AC$87:AC$291,Schedule!$K$87:$K$291,Tailings,Schedule!AB$87:AB$291,Q$56,Schedule!AA$87:AA$291,P59,Schedule!$G$87:$G$291,Schedule!$F$10,Schedule!$I$87:$I$291,"")+SUMIFS(Schedule!AC$87:AC$291,Schedule!$K$87:$K$291,Tailings,Schedule!AB$87:AB$291,Q$56,Schedule!AA$87:AA$291,P59,Schedule!$G$87:$G$291,Schedule!$F$10,Schedule!$I$87:$I$291,"I"))+(SUMIFS(Schedule!AC$87:AC$291,Schedule!$K$87:$K$291,Tailings,Schedule!AB$87:AB$291,Q$56,Schedule!AA$87:AA$291,P59,Schedule!$G$87:$G$291,Schedule!$F$11,Schedule!$I$87:$I$291,"")+SUMIFS(Schedule!AC$87:AC$291,Schedule!$K$87:$K$291,Tailings,Schedule!AB$87:AB$291,Q$56,Schedule!AA$87:AA$291,P59,Schedule!$G$87:$G$291,Schedule!$F$11,Schedule!$I$87:$I$291,"I"))+(SUMIFS(Schedule!AC$87:AC$291,Schedule!$K$87:$K$291,Tailings,Schedule!AB$87:AB$291,Q$56,Schedule!AA$87:AA$291,P59,Schedule!$G$87:$G$291,Schedule!$F$8,Schedule!$I$87:$I$291,"")+SUMIFS(Schedule!AC$87:AC$291,Schedule!$K$87:$K$291,Tailings,Schedule!AB$87:AB$291,Q$56,Schedule!AA$87:AA$291,P59,Schedule!$G$87:$G$291,Schedule!$F$8,Schedule!$I$87:$I$291,"I"))))</f>
        <v>0</v>
      </c>
      <c r="S59" s="289">
        <v>4</v>
      </c>
      <c r="T59" s="280"/>
      <c r="U59" s="281">
        <f>IF($C$3="",(SUMIFS(Schedule!AF$87:AF$291,Schedule!$K$87:$K$291,Tailings,Schedule!AE$87:AE$291,T$56,Schedule!AD$87:AD$291,S59,Schedule!$G$87:$G$291,Schedule!$F$9,Schedule!$I$87:$I$291,"")+SUMIFS(Schedule!AF$87:AF$291,Schedule!$K$87:$K$291,Tailings,Schedule!AE$87:AE$291,T$56,Schedule!AD$87:AD$291,S59,Schedule!$G$87:$G$291,Schedule!$F$9,Schedule!$I$87:$I$291,"I"))+(SUMIFS(Schedule!AF$87:AF$291,Schedule!$K$87:$K$291,Tailings,Schedule!AE$87:AE$291,T$56,Schedule!AD$87:AD$291,S59,Schedule!$G$87:$G$291,Schedule!$F$10,Schedule!$I$87:$I$291,"")+SUMIFS(Schedule!AF$87:AF$291,Schedule!$K$87:$K$291,Tailings,Schedule!AE$87:AE$291,T$56,Schedule!AD$87:AD$291,S59,Schedule!$G$87:$G$291,Schedule!$F$10,Schedule!$I$87:$I$291,"I"))+(SUMIFS(Schedule!AF$87:AF$291,Schedule!$K$87:$K$291,Tailings,Schedule!AE$87:AE$291,T$56,Schedule!AD$87:AD$291,S59,Schedule!$G$87:$G$291,Schedule!$F$11,Schedule!$I$87:$I$291,"")+SUMIFS(Schedule!AF$87:AF$291,Schedule!$K$87:$K$291,Tailings,Schedule!AE$87:AE$291,T$56,Schedule!AD$87:AD$291,S59,Schedule!$G$87:$G$291,Schedule!$F$11,Schedule!$I$87:$I$291,"I")),IF($C$3='Sum Res'!$S$5,(SUMIFS(Schedule!AF$87:AF$291,Schedule!$K$87:$K$291,Tailings,Schedule!AE$87:AE$291,T$56,Schedule!AD$87:AD$291,S59,Schedule!$G$87:$G$291,Schedule!$F$9,Schedule!$I$87:$I$291,"")+SUMIFS(Schedule!AF$87:AF$291,Schedule!$K$87:$K$291,Tailings,Schedule!AE$87:AE$291,T$56,Schedule!AD$87:AD$291,S59,Schedule!$G$87:$G$291,Schedule!$F$9,Schedule!$I$87:$I$291,"I"))+(SUMIFS(Schedule!AF$87:AF$291,Schedule!$K$87:$K$291,Tailings,Schedule!AE$87:AE$291,T$56,Schedule!AD$87:AD$291,S59,Schedule!$G$87:$G$291,Schedule!$F$10,Schedule!$I$87:$I$291,"")+SUMIFS(Schedule!AF$87:AF$291,Schedule!$K$87:$K$291,Tailings,Schedule!AE$87:AE$291,T$56,Schedule!AD$87:AD$291,S59,Schedule!$G$87:$G$291,Schedule!$F$10,Schedule!$I$87:$I$291,"I"))+(SUMIFS(Schedule!AF$87:AF$291,Schedule!$K$87:$K$291,Tailings,Schedule!AE$87:AE$291,T$56,Schedule!AD$87:AD$291,S59,Schedule!$G$87:$G$291,Schedule!$F$11,Schedule!$I$87:$I$291,"")+SUMIFS(Schedule!AF$87:AF$291,Schedule!$K$87:$K$291,Tailings,Schedule!AE$87:AE$291,T$56,Schedule!AD$87:AD$291,S59,Schedule!$G$87:$G$291,Schedule!$F$11,Schedule!$I$87:$I$291,"I")),(SUMIFS(Schedule!AF$87:AF$291,Schedule!$K$87:$K$291,Tailings,Schedule!AE$87:AE$291,T$56,Schedule!AD$87:AD$291,S59,Schedule!$G$87:$G$291,Schedule!$F$9,Schedule!$I$87:$I$291,"")+SUMIFS(Schedule!AF$87:AF$291,Schedule!$K$87:$K$291,Tailings,Schedule!AE$87:AE$291,T$56,Schedule!AD$87:AD$291,S59,Schedule!$G$87:$G$291,Schedule!$F$9,Schedule!$I$87:$I$291,"I"))+(SUMIFS(Schedule!AF$87:AF$291,Schedule!$K$87:$K$291,Tailings,Schedule!AE$87:AE$291,T$56,Schedule!AD$87:AD$291,S59,Schedule!$G$87:$G$291,Schedule!$F$10,Schedule!$I$87:$I$291,"")+SUMIFS(Schedule!AF$87:AF$291,Schedule!$K$87:$K$291,Tailings,Schedule!AE$87:AE$291,T$56,Schedule!AD$87:AD$291,S59,Schedule!$G$87:$G$291,Schedule!$F$10,Schedule!$I$87:$I$291,"I"))+(SUMIFS(Schedule!AF$87:AF$291,Schedule!$K$87:$K$291,Tailings,Schedule!AE$87:AE$291,T$56,Schedule!AD$87:AD$291,S59,Schedule!$G$87:$G$291,Schedule!$F$11,Schedule!$I$87:$I$291,"")+SUMIFS(Schedule!AF$87:AF$291,Schedule!$K$87:$K$291,Tailings,Schedule!AE$87:AE$291,T$56,Schedule!AD$87:AD$291,S59,Schedule!$G$87:$G$291,Schedule!$F$11,Schedule!$I$87:$I$291,"I"))+(SUMIFS(Schedule!AF$87:AF$291,Schedule!$K$87:$K$291,Tailings,Schedule!AE$87:AE$291,T$56,Schedule!AD$87:AD$291,S59,Schedule!$G$87:$G$291,Schedule!$F$8,Schedule!$I$87:$I$291,"")+SUMIFS(Schedule!AF$87:AF$291,Schedule!$K$87:$K$291,Tailings,Schedule!AE$87:AE$291,T$56,Schedule!AD$87:AD$291,S59,Schedule!$G$87:$G$291,Schedule!$F$8,Schedule!$I$87:$I$291,"I"))))</f>
        <v>0</v>
      </c>
      <c r="V59" s="289">
        <v>4</v>
      </c>
      <c r="W59" s="280"/>
      <c r="X59" s="281">
        <f>IF($C$3="",(SUMIFS(Schedule!AI$87:AI$291,Schedule!$K$87:$K$291,Tailings,Schedule!AH$87:AH$291,W$56,Schedule!AG$87:AG$291,V59,Schedule!$G$87:$G$291,Schedule!$F$9,Schedule!$I$87:$I$291,"")+SUMIFS(Schedule!AI$87:AI$291,Schedule!$K$87:$K$291,Tailings,Schedule!AH$87:AH$291,W$56,Schedule!AG$87:AG$291,V59,Schedule!$G$87:$G$291,Schedule!$F$9,Schedule!$I$87:$I$291,"I"))+(SUMIFS(Schedule!AI$87:AI$291,Schedule!$K$87:$K$291,Tailings,Schedule!AH$87:AH$291,W$56,Schedule!AG$87:AG$291,V59,Schedule!$G$87:$G$291,Schedule!$F$10,Schedule!$I$87:$I$291,"")+SUMIFS(Schedule!AI$87:AI$291,Schedule!$K$87:$K$291,Tailings,Schedule!AH$87:AH$291,W$56,Schedule!AG$87:AG$291,V59,Schedule!$G$87:$G$291,Schedule!$F$10,Schedule!$I$87:$I$291,"I"))+(SUMIFS(Schedule!AI$87:AI$291,Schedule!$K$87:$K$291,Tailings,Schedule!AH$87:AH$291,W$56,Schedule!AG$87:AG$291,V59,Schedule!$G$87:$G$291,Schedule!$F$11,Schedule!$I$87:$I$291,"")+SUMIFS(Schedule!AI$87:AI$291,Schedule!$K$87:$K$291,Tailings,Schedule!AH$87:AH$291,W$56,Schedule!AG$87:AG$291,V59,Schedule!$G$87:$G$291,Schedule!$F$11,Schedule!$I$87:$I$291,"I")),IF($C$3='Sum Res'!$S$5,(SUMIFS(Schedule!AI$87:AI$291,Schedule!$K$87:$K$291,Tailings,Schedule!AH$87:AH$291,W$56,Schedule!AG$87:AG$291,V59,Schedule!$G$87:$G$291,Schedule!$F$9,Schedule!$I$87:$I$291,"")+SUMIFS(Schedule!AI$87:AI$291,Schedule!$K$87:$K$291,Tailings,Schedule!AH$87:AH$291,W$56,Schedule!AG$87:AG$291,V59,Schedule!$G$87:$G$291,Schedule!$F$9,Schedule!$I$87:$I$291,"I"))+(SUMIFS(Schedule!AI$87:AI$291,Schedule!$K$87:$K$291,Tailings,Schedule!AH$87:AH$291,W$56,Schedule!AG$87:AG$291,V59,Schedule!$G$87:$G$291,Schedule!$F$10,Schedule!$I$87:$I$291,"")+SUMIFS(Schedule!AI$87:AI$291,Schedule!$K$87:$K$291,Tailings,Schedule!AH$87:AH$291,W$56,Schedule!AG$87:AG$291,V59,Schedule!$G$87:$G$291,Schedule!$F$10,Schedule!$I$87:$I$291,"I"))+(SUMIFS(Schedule!AI$87:AI$291,Schedule!$K$87:$K$291,Tailings,Schedule!AH$87:AH$291,W$56,Schedule!AG$87:AG$291,V59,Schedule!$G$87:$G$291,Schedule!$F$11,Schedule!$I$87:$I$291,"")+SUMIFS(Schedule!AI$87:AI$291,Schedule!$K$87:$K$291,Tailings,Schedule!AH$87:AH$291,W$56,Schedule!AG$87:AG$291,V59,Schedule!$G$87:$G$291,Schedule!$F$11,Schedule!$I$87:$I$291,"I")),(SUMIFS(Schedule!AI$87:AI$291,Schedule!$K$87:$K$291,Tailings,Schedule!AH$87:AH$291,W$56,Schedule!AG$87:AG$291,V59,Schedule!$G$87:$G$291,Schedule!$F$9,Schedule!$I$87:$I$291,"")+SUMIFS(Schedule!AI$87:AI$291,Schedule!$K$87:$K$291,Tailings,Schedule!AH$87:AH$291,W$56,Schedule!AG$87:AG$291,V59,Schedule!$G$87:$G$291,Schedule!$F$9,Schedule!$I$87:$I$291,"I"))+(SUMIFS(Schedule!AI$87:AI$291,Schedule!$K$87:$K$291,Tailings,Schedule!AH$87:AH$291,W$56,Schedule!AG$87:AG$291,V59,Schedule!$G$87:$G$291,Schedule!$F$10,Schedule!$I$87:$I$291,"")+SUMIFS(Schedule!AI$87:AI$291,Schedule!$K$87:$K$291,Tailings,Schedule!AH$87:AH$291,W$56,Schedule!AG$87:AG$291,V59,Schedule!$G$87:$G$291,Schedule!$F$10,Schedule!$I$87:$I$291,"I"))+(SUMIFS(Schedule!AI$87:AI$291,Schedule!$K$87:$K$291,Tailings,Schedule!AH$87:AH$291,W$56,Schedule!AG$87:AG$291,V59,Schedule!$G$87:$G$291,Schedule!$F$11,Schedule!$I$87:$I$291,"")+SUMIFS(Schedule!AI$87:AI$291,Schedule!$K$87:$K$291,Tailings,Schedule!AH$87:AH$291,W$56,Schedule!AG$87:AG$291,V59,Schedule!$G$87:$G$291,Schedule!$F$11,Schedule!$I$87:$I$291,"I"))+(SUMIFS(Schedule!AI$87:AI$291,Schedule!$K$87:$K$291,Tailings,Schedule!AH$87:AH$291,W$56,Schedule!AG$87:AG$291,V59,Schedule!$G$87:$G$291,Schedule!$F$8,Schedule!$I$87:$I$291,"")+SUMIFS(Schedule!AI$87:AI$291,Schedule!$K$87:$K$291,Tailings,Schedule!AH$87:AH$291,W$56,Schedule!AG$87:AG$291,V59,Schedule!$G$87:$G$291,Schedule!$F$8,Schedule!$I$87:$I$291,"I"))))</f>
        <v>0</v>
      </c>
      <c r="Y59" s="289">
        <v>4</v>
      </c>
      <c r="Z59" s="280"/>
      <c r="AA59" s="281">
        <f>IF($C$3="",(SUMIFS(Schedule!AL$87:AL$291,Schedule!$K$87:$K$291,Tailings,Schedule!AK$87:AK$291,Z$56,Schedule!AJ$87:AJ$291,Y59,Schedule!$G$87:$G$291,Schedule!$F$9,Schedule!$I$87:$I$291,"")+SUMIFS(Schedule!AL$87:AL$291,Schedule!$K$87:$K$291,Tailings,Schedule!AK$87:AK$291,Z$56,Schedule!AJ$87:AJ$291,Y59,Schedule!$G$87:$G$291,Schedule!$F$9,Schedule!$I$87:$I$291,"I"))+(SUMIFS(Schedule!AL$87:AL$291,Schedule!$K$87:$K$291,Tailings,Schedule!AK$87:AK$291,Z$56,Schedule!AJ$87:AJ$291,Y59,Schedule!$G$87:$G$291,Schedule!$F$10,Schedule!$I$87:$I$291,"")+SUMIFS(Schedule!AL$87:AL$291,Schedule!$K$87:$K$291,Tailings,Schedule!AK$87:AK$291,Z$56,Schedule!AJ$87:AJ$291,Y59,Schedule!$G$87:$G$291,Schedule!$F$10,Schedule!$I$87:$I$291,"I"))+(SUMIFS(Schedule!AL$87:AL$291,Schedule!$K$87:$K$291,Tailings,Schedule!AK$87:AK$291,Z$56,Schedule!AJ$87:AJ$291,Y59,Schedule!$G$87:$G$291,Schedule!$F$11,Schedule!$I$87:$I$291,"")+SUMIFS(Schedule!AL$87:AL$291,Schedule!$K$87:$K$291,Tailings,Schedule!AK$87:AK$291,Z$56,Schedule!AJ$87:AJ$291,Y59,Schedule!$G$87:$G$291,Schedule!$F$11,Schedule!$I$87:$I$291,"I")),IF($C$3='Sum Res'!$S$5,(SUMIFS(Schedule!AL$87:AL$291,Schedule!$K$87:$K$291,Tailings,Schedule!AK$87:AK$291,Z$56,Schedule!AJ$87:AJ$291,Y59,Schedule!$G$87:$G$291,Schedule!$F$9,Schedule!$I$87:$I$291,"")+SUMIFS(Schedule!AL$87:AL$291,Schedule!$K$87:$K$291,Tailings,Schedule!AK$87:AK$291,Z$56,Schedule!AJ$87:AJ$291,Y59,Schedule!$G$87:$G$291,Schedule!$F$9,Schedule!$I$87:$I$291,"I"))+(SUMIFS(Schedule!AL$87:AL$291,Schedule!$K$87:$K$291,Tailings,Schedule!AK$87:AK$291,Z$56,Schedule!AJ$87:AJ$291,Y59,Schedule!$G$87:$G$291,Schedule!$F$10,Schedule!$I$87:$I$291,"")+SUMIFS(Schedule!AL$87:AL$291,Schedule!$K$87:$K$291,Tailings,Schedule!AK$87:AK$291,Z$56,Schedule!AJ$87:AJ$291,Y59,Schedule!$G$87:$G$291,Schedule!$F$10,Schedule!$I$87:$I$291,"I"))+(SUMIFS(Schedule!AL$87:AL$291,Schedule!$K$87:$K$291,Tailings,Schedule!AK$87:AK$291,Z$56,Schedule!AJ$87:AJ$291,Y59,Schedule!$G$87:$G$291,Schedule!$F$11,Schedule!$I$87:$I$291,"")+SUMIFS(Schedule!AL$87:AL$291,Schedule!$K$87:$K$291,Tailings,Schedule!AK$87:AK$291,Z$56,Schedule!AJ$87:AJ$291,Y59,Schedule!$G$87:$G$291,Schedule!$F$11,Schedule!$I$87:$I$291,"I")),(SUMIFS(Schedule!AL$87:AL$291,Schedule!$K$87:$K$291,Tailings,Schedule!AK$87:AK$291,Z$56,Schedule!AJ$87:AJ$291,Y59,Schedule!$G$87:$G$291,Schedule!$F$9,Schedule!$I$87:$I$291,"")+SUMIFS(Schedule!AL$87:AL$291,Schedule!$K$87:$K$291,Tailings,Schedule!AK$87:AK$291,Z$56,Schedule!AJ$87:AJ$291,Y59,Schedule!$G$87:$G$291,Schedule!$F$9,Schedule!$I$87:$I$291,"I"))+(SUMIFS(Schedule!AL$87:AL$291,Schedule!$K$87:$K$291,Tailings,Schedule!AK$87:AK$291,Z$56,Schedule!AJ$87:AJ$291,Y59,Schedule!$G$87:$G$291,Schedule!$F$10,Schedule!$I$87:$I$291,"")+SUMIFS(Schedule!AL$87:AL$291,Schedule!$K$87:$K$291,Tailings,Schedule!AK$87:AK$291,Z$56,Schedule!AJ$87:AJ$291,Y59,Schedule!$G$87:$G$291,Schedule!$F$10,Schedule!$I$87:$I$291,"I"))+(SUMIFS(Schedule!AL$87:AL$291,Schedule!$K$87:$K$291,Tailings,Schedule!AK$87:AK$291,Z$56,Schedule!AJ$87:AJ$291,Y59,Schedule!$G$87:$G$291,Schedule!$F$11,Schedule!$I$87:$I$291,"")+SUMIFS(Schedule!AL$87:AL$291,Schedule!$K$87:$K$291,Tailings,Schedule!AK$87:AK$291,Z$56,Schedule!AJ$87:AJ$291,Y59,Schedule!$G$87:$G$291,Schedule!$F$11,Schedule!$I$87:$I$291,"I"))+(SUMIFS(Schedule!AL$87:AL$291,Schedule!$K$87:$K$291,Tailings,Schedule!AK$87:AK$291,Z$56,Schedule!AJ$87:AJ$291,Y59,Schedule!$G$87:$G$291,Schedule!$F$8,Schedule!$I$87:$I$291,"")+SUMIFS(Schedule!AL$87:AL$291,Schedule!$K$87:$K$291,Tailings,Schedule!AK$87:AK$291,Z$56,Schedule!AJ$87:AJ$291,Y59,Schedule!$G$87:$G$291,Schedule!$F$8,Schedule!$I$87:$I$291,"I"))))</f>
        <v>0</v>
      </c>
      <c r="AB59" s="289">
        <v>4</v>
      </c>
      <c r="AC59" s="280"/>
      <c r="AD59" s="281">
        <f>IF($C$3="",(SUMIFS(Schedule!AO$87:AO$291,Schedule!$K$87:$K$291,Tailings,Schedule!AN$87:AN$291,AC$56,Schedule!AM$87:AM$291,AB59,Schedule!$G$87:$G$291,Schedule!$F$9,Schedule!$I$87:$I$291,"")+SUMIFS(Schedule!AO$87:AO$291,Schedule!$K$87:$K$291,Tailings,Schedule!AN$87:AN$291,AC$56,Schedule!AM$87:AM$291,AB59,Schedule!$G$87:$G$291,Schedule!$F$9,Schedule!$I$87:$I$291,"I"))+(SUMIFS(Schedule!AO$87:AO$291,Schedule!$K$87:$K$291,Tailings,Schedule!AN$87:AN$291,AC$56,Schedule!AM$87:AM$291,AB59,Schedule!$G$87:$G$291,Schedule!$F$10,Schedule!$I$87:$I$291,"")+SUMIFS(Schedule!AO$87:AO$291,Schedule!$K$87:$K$291,Tailings,Schedule!AN$87:AN$291,AC$56,Schedule!AM$87:AM$291,AB59,Schedule!$G$87:$G$291,Schedule!$F$10,Schedule!$I$87:$I$291,"I"))+(SUMIFS(Schedule!AO$87:AO$291,Schedule!$K$87:$K$291,Tailings,Schedule!AN$87:AN$291,AC$56,Schedule!AM$87:AM$291,AB59,Schedule!$G$87:$G$291,Schedule!$F$11,Schedule!$I$87:$I$291,"")+SUMIFS(Schedule!AO$87:AO$291,Schedule!$K$87:$K$291,Tailings,Schedule!AN$87:AN$291,AC$56,Schedule!AM$87:AM$291,AB59,Schedule!$G$87:$G$291,Schedule!$F$11,Schedule!$I$87:$I$291,"I")),IF($C$3='Sum Res'!$S$5,(SUMIFS(Schedule!AO$87:AO$291,Schedule!$K$87:$K$291,Tailings,Schedule!AN$87:AN$291,AC$56,Schedule!AM$87:AM$291,AB59,Schedule!$G$87:$G$291,Schedule!$F$9,Schedule!$I$87:$I$291,"")+SUMIFS(Schedule!AO$87:AO$291,Schedule!$K$87:$K$291,Tailings,Schedule!AN$87:AN$291,AC$56,Schedule!AM$87:AM$291,AB59,Schedule!$G$87:$G$291,Schedule!$F$9,Schedule!$I$87:$I$291,"I"))+(SUMIFS(Schedule!AO$87:AO$291,Schedule!$K$87:$K$291,Tailings,Schedule!AN$87:AN$291,AC$56,Schedule!AM$87:AM$291,AB59,Schedule!$G$87:$G$291,Schedule!$F$10,Schedule!$I$87:$I$291,"")+SUMIFS(Schedule!AO$87:AO$291,Schedule!$K$87:$K$291,Tailings,Schedule!AN$87:AN$291,AC$56,Schedule!AM$87:AM$291,AB59,Schedule!$G$87:$G$291,Schedule!$F$10,Schedule!$I$87:$I$291,"I"))+(SUMIFS(Schedule!AO$87:AO$291,Schedule!$K$87:$K$291,Tailings,Schedule!AN$87:AN$291,AC$56,Schedule!AM$87:AM$291,AB59,Schedule!$G$87:$G$291,Schedule!$F$11,Schedule!$I$87:$I$291,"")+SUMIFS(Schedule!AO$87:AO$291,Schedule!$K$87:$K$291,Tailings,Schedule!AN$87:AN$291,AC$56,Schedule!AM$87:AM$291,AB59,Schedule!$G$87:$G$291,Schedule!$F$11,Schedule!$I$87:$I$291,"I")),(SUMIFS(Schedule!AO$87:AO$291,Schedule!$K$87:$K$291,Tailings,Schedule!AN$87:AN$291,AC$56,Schedule!AM$87:AM$291,AB59,Schedule!$G$87:$G$291,Schedule!$F$9,Schedule!$I$87:$I$291,"")+SUMIFS(Schedule!AO$87:AO$291,Schedule!$K$87:$K$291,Tailings,Schedule!AN$87:AN$291,AC$56,Schedule!AM$87:AM$291,AB59,Schedule!$G$87:$G$291,Schedule!$F$9,Schedule!$I$87:$I$291,"I"))+(SUMIFS(Schedule!AO$87:AO$291,Schedule!$K$87:$K$291,Tailings,Schedule!AN$87:AN$291,AC$56,Schedule!AM$87:AM$291,AB59,Schedule!$G$87:$G$291,Schedule!$F$10,Schedule!$I$87:$I$291,"")+SUMIFS(Schedule!AO$87:AO$291,Schedule!$K$87:$K$291,Tailings,Schedule!AN$87:AN$291,AC$56,Schedule!AM$87:AM$291,AB59,Schedule!$G$87:$G$291,Schedule!$F$10,Schedule!$I$87:$I$291,"I"))+(SUMIFS(Schedule!AO$87:AO$291,Schedule!$K$87:$K$291,Tailings,Schedule!AN$87:AN$291,AC$56,Schedule!AM$87:AM$291,AB59,Schedule!$G$87:$G$291,Schedule!$F$11,Schedule!$I$87:$I$291,"")+SUMIFS(Schedule!AO$87:AO$291,Schedule!$K$87:$K$291,Tailings,Schedule!AN$87:AN$291,AC$56,Schedule!AM$87:AM$291,AB59,Schedule!$G$87:$G$291,Schedule!$F$11,Schedule!$I$87:$I$291,"I"))+(SUMIFS(Schedule!AO$87:AO$291,Schedule!$K$87:$K$291,Tailings,Schedule!AN$87:AN$291,AC$56,Schedule!AM$87:AM$291,AB59,Schedule!$G$87:$G$291,Schedule!$F$8,Schedule!$I$87:$I$291,"")+SUMIFS(Schedule!AO$87:AO$291,Schedule!$K$87:$K$291,Tailings,Schedule!AN$87:AN$291,AC$56,Schedule!AM$87:AM$291,AB59,Schedule!$G$87:$G$291,Schedule!$F$8,Schedule!$I$87:$I$291,"I"))))</f>
        <v>0</v>
      </c>
      <c r="AE59" s="282">
        <f t="shared" si="12"/>
        <v>0</v>
      </c>
      <c r="AF59" s="283">
        <f t="shared" si="13"/>
        <v>0</v>
      </c>
      <c r="AJ59" s="177" t="b">
        <f>AND(WallType=Tailings,TASK='Break down of Inv'!$AJ$13)</f>
        <v>0</v>
      </c>
    </row>
    <row r="60" spans="2:36" ht="15.75" thickBot="1" x14ac:dyDescent="0.25">
      <c r="B60" s="580"/>
      <c r="C60" s="562"/>
      <c r="D60" s="290">
        <v>5</v>
      </c>
      <c r="E60" s="291"/>
      <c r="F60" s="292">
        <f>IF($C$3="",(SUMIFS(Schedule!Q$87:Q$291,Schedule!$K$87:$K$291,Tailings,Schedule!P$87:P$291,E$56,Schedule!O$87:O$291,D60,Schedule!$G$87:$G$291,Schedule!$F$9,Schedule!$I$87:$I$291,"")+SUMIFS(Schedule!Q$87:Q$291,Schedule!$K$87:$K$291,Tailings,Schedule!P$87:P$291,E$56,Schedule!O$87:O$291,D60,Schedule!$G$87:$G$291,Schedule!$F$9,Schedule!$I$87:$I$291,"I"))+(SUMIFS(Schedule!Q$87:Q$291,Schedule!$K$87:$K$291,Tailings,Schedule!P$87:P$291,E$56,Schedule!O$87:O$291,D60,Schedule!$G$87:$G$291,Schedule!$F$10,Schedule!$I$87:$I$291,"")+SUMIFS(Schedule!Q$87:Q$291,Schedule!$K$87:$K$291,Tailings,Schedule!P$87:P$291,E$56,Schedule!O$87:O$291,D60,Schedule!$G$87:$G$291,Schedule!$F$10,Schedule!$I$87:$I$291,"I"))+(SUMIFS(Schedule!Q$87:Q$291,Schedule!$K$87:$K$291,Tailings,Schedule!P$87:P$291,E$56,Schedule!O$87:O$291,D60,Schedule!$G$87:$G$291,Schedule!$F$11,Schedule!$I$87:$I$291,"")+SUMIFS(Schedule!Q$87:Q$291,Schedule!$K$87:$K$291,Tailings,Schedule!P$87:P$291,E$56,Schedule!O$87:O$291,D60,Schedule!$G$87:$G$291,Schedule!$F$11,Schedule!$I$87:$I$291,"I")),IF($C$3='Sum Res'!$S$5,(SUMIFS(Schedule!Q$87:Q$291,Schedule!$K$87:$K$291,Tailings,Schedule!P$87:P$291,E$56,Schedule!O$87:O$291,D60,Schedule!$G$87:$G$291,Schedule!$F$9,Schedule!$I$87:$I$291,"")+SUMIFS(Schedule!Q$87:Q$291,Schedule!$K$87:$K$291,Tailings,Schedule!P$87:P$291,E$56,Schedule!O$87:O$291,D60,Schedule!$G$87:$G$291,Schedule!$F$9,Schedule!$I$87:$I$291,"I"))+(SUMIFS(Schedule!Q$87:Q$291,Schedule!$K$87:$K$291,Tailings,Schedule!P$87:P$291,E$56,Schedule!O$87:O$291,D60,Schedule!$G$87:$G$291,Schedule!$F$10,Schedule!$I$87:$I$291,"")+SUMIFS(Schedule!Q$87:Q$291,Schedule!$K$87:$K$291,Tailings,Schedule!P$87:P$291,E$56,Schedule!O$87:O$291,D60,Schedule!$G$87:$G$291,Schedule!$F$10,Schedule!$I$87:$I$291,"I"))+(SUMIFS(Schedule!Q$87:Q$291,Schedule!$K$87:$K$291,Tailings,Schedule!P$87:P$291,E$56,Schedule!O$87:O$291,D60,Schedule!$G$87:$G$291,Schedule!$F$11,Schedule!$I$87:$I$291,"")+SUMIFS(Schedule!Q$87:Q$291,Schedule!$K$87:$K$291,Tailings,Schedule!P$87:P$291,E$56,Schedule!O$87:O$291,D60,Schedule!$G$87:$G$291,Schedule!$F$11,Schedule!$I$87:$I$291,"I")),(SUMIFS(Schedule!Q$87:Q$291,Schedule!$K$87:$K$291,Tailings,Schedule!P$87:P$291,E$56,Schedule!O$87:O$291,D60,Schedule!$G$87:$G$291,Schedule!$F$9,Schedule!$I$87:$I$291,"")+SUMIFS(Schedule!Q$87:Q$291,Schedule!$K$87:$K$291,Tailings,Schedule!P$87:P$291,E$56,Schedule!O$87:O$291,D60,Schedule!$G$87:$G$291,Schedule!$F$9,Schedule!$I$87:$I$291,"I"))+(SUMIFS(Schedule!Q$87:Q$291,Schedule!$K$87:$K$291,Tailings,Schedule!P$87:P$291,E$56,Schedule!O$87:O$291,D60,Schedule!$G$87:$G$291,Schedule!$F$10,Schedule!$I$87:$I$291,"")+SUMIFS(Schedule!Q$87:Q$291,Schedule!$K$87:$K$291,Tailings,Schedule!P$87:P$291,E$56,Schedule!O$87:O$291,D60,Schedule!$G$87:$G$291,Schedule!$F$10,Schedule!$I$87:$I$291,"I"))+(SUMIFS(Schedule!Q$87:Q$291,Schedule!$K$87:$K$291,Tailings,Schedule!P$87:P$291,E$56,Schedule!O$87:O$291,D60,Schedule!$G$87:$G$291,Schedule!$F$11,Schedule!$I$87:$I$291,"")+SUMIFS(Schedule!Q$87:Q$291,Schedule!$K$87:$K$291,Tailings,Schedule!P$87:P$291,E$56,Schedule!O$87:O$291,D60,Schedule!$G$87:$G$291,Schedule!$F$11,Schedule!$I$87:$I$291,"I"))+(SUMIFS(Schedule!Q$87:Q$291,Schedule!$K$87:$K$291,Tailings,Schedule!P$87:P$291,E$56,Schedule!O$87:O$291,D60,Schedule!$G$87:$G$291,Schedule!$F$8,Schedule!$I$87:$I$291,"")+SUMIFS(Schedule!Q$87:Q$291,Schedule!$K$87:$K$291,Tailings,Schedule!P$87:P$291,E$56,Schedule!O$87:O$291,D60,Schedule!$G$87:$G$291,Schedule!$F$8,Schedule!$I$87:$I$291,"I"))))</f>
        <v>0</v>
      </c>
      <c r="G60" s="290">
        <v>5</v>
      </c>
      <c r="H60" s="291"/>
      <c r="I60" s="292">
        <f>IF($C$3="",(SUMIFS(Schedule!T$87:T$291,Schedule!$K$87:$K$291,Tailings,Schedule!S$87:S$291,H$56,Schedule!R$87:R$291,G60,Schedule!$G$87:$G$291,Schedule!$F$9,Schedule!$I$87:$I$291,"")+SUMIFS(Schedule!T$87:T$291,Schedule!$K$87:$K$291,Tailings,Schedule!S$87:S$291,H$56,Schedule!R$87:R$291,G60,Schedule!$G$87:$G$291,Schedule!$F$9,Schedule!$I$87:$I$291,"I"))+(SUMIFS(Schedule!T$87:T$291,Schedule!$K$87:$K$291,Tailings,Schedule!S$87:S$291,H$56,Schedule!R$87:R$291,G60,Schedule!$G$87:$G$291,Schedule!$F$10,Schedule!$I$87:$I$291,"")+SUMIFS(Schedule!T$87:T$291,Schedule!$K$87:$K$291,Tailings,Schedule!S$87:S$291,H$56,Schedule!R$87:R$291,G60,Schedule!$G$87:$G$291,Schedule!$F$10,Schedule!$I$87:$I$291,"I"))+(SUMIFS(Schedule!T$87:T$291,Schedule!$K$87:$K$291,Tailings,Schedule!S$87:S$291,H$56,Schedule!R$87:R$291,G60,Schedule!$G$87:$G$291,Schedule!$F$11,Schedule!$I$87:$I$291,"")+SUMIFS(Schedule!T$87:T$291,Schedule!$K$87:$K$291,Tailings,Schedule!S$87:S$291,H$56,Schedule!R$87:R$291,G60,Schedule!$G$87:$G$291,Schedule!$F$11,Schedule!$I$87:$I$291,"I")),IF($C$3='Sum Res'!$S$5,(SUMIFS(Schedule!T$87:T$291,Schedule!$K$87:$K$291,Tailings,Schedule!S$87:S$291,H$56,Schedule!R$87:R$291,G60,Schedule!$G$87:$G$291,Schedule!$F$9,Schedule!$I$87:$I$291,"")+SUMIFS(Schedule!T$87:T$291,Schedule!$K$87:$K$291,Tailings,Schedule!S$87:S$291,H$56,Schedule!R$87:R$291,G60,Schedule!$G$87:$G$291,Schedule!$F$9,Schedule!$I$87:$I$291,"I"))+(SUMIFS(Schedule!T$87:T$291,Schedule!$K$87:$K$291,Tailings,Schedule!S$87:S$291,H$56,Schedule!R$87:R$291,G60,Schedule!$G$87:$G$291,Schedule!$F$10,Schedule!$I$87:$I$291,"")+SUMIFS(Schedule!T$87:T$291,Schedule!$K$87:$K$291,Tailings,Schedule!S$87:S$291,H$56,Schedule!R$87:R$291,G60,Schedule!$G$87:$G$291,Schedule!$F$10,Schedule!$I$87:$I$291,"I"))+(SUMIFS(Schedule!T$87:T$291,Schedule!$K$87:$K$291,Tailings,Schedule!S$87:S$291,H$56,Schedule!R$87:R$291,G60,Schedule!$G$87:$G$291,Schedule!$F$11,Schedule!$I$87:$I$291,"")+SUMIFS(Schedule!T$87:T$291,Schedule!$K$87:$K$291,Tailings,Schedule!S$87:S$291,H$56,Schedule!R$87:R$291,G60,Schedule!$G$87:$G$291,Schedule!$F$11,Schedule!$I$87:$I$291,"I")),(SUMIFS(Schedule!T$87:T$291,Schedule!$K$87:$K$291,Tailings,Schedule!S$87:S$291,H$56,Schedule!R$87:R$291,G60,Schedule!$G$87:$G$291,Schedule!$F$9,Schedule!$I$87:$I$291,"")+SUMIFS(Schedule!T$87:T$291,Schedule!$K$87:$K$291,Tailings,Schedule!S$87:S$291,H$56,Schedule!R$87:R$291,G60,Schedule!$G$87:$G$291,Schedule!$F$9,Schedule!$I$87:$I$291,"I"))+(SUMIFS(Schedule!T$87:T$291,Schedule!$K$87:$K$291,Tailings,Schedule!S$87:S$291,H$56,Schedule!R$87:R$291,G60,Schedule!$G$87:$G$291,Schedule!$F$10,Schedule!$I$87:$I$291,"")+SUMIFS(Schedule!T$87:T$291,Schedule!$K$87:$K$291,Tailings,Schedule!S$87:S$291,H$56,Schedule!R$87:R$291,G60,Schedule!$G$87:$G$291,Schedule!$F$10,Schedule!$I$87:$I$291,"I"))+(SUMIFS(Schedule!T$87:T$291,Schedule!$K$87:$K$291,Tailings,Schedule!S$87:S$291,H$56,Schedule!R$87:R$291,G60,Schedule!$G$87:$G$291,Schedule!$F$11,Schedule!$I$87:$I$291,"")+SUMIFS(Schedule!T$87:T$291,Schedule!$K$87:$K$291,Tailings,Schedule!S$87:S$291,H$56,Schedule!R$87:R$291,G60,Schedule!$G$87:$G$291,Schedule!$F$11,Schedule!$I$87:$I$291,"I"))+(SUMIFS(Schedule!T$87:T$291,Schedule!$K$87:$K$291,Tailings,Schedule!S$87:S$291,H$56,Schedule!R$87:R$291,G60,Schedule!$G$87:$G$291,Schedule!$F$8,Schedule!$I$87:$I$291,"")+SUMIFS(Schedule!T$87:T$291,Schedule!$K$87:$K$291,Tailings,Schedule!S$87:S$291,H$56,Schedule!R$87:R$291,G60,Schedule!$G$87:$G$291,Schedule!$F$8,Schedule!$I$87:$I$291,"I"))))</f>
        <v>0</v>
      </c>
      <c r="J60" s="290">
        <v>5</v>
      </c>
      <c r="K60" s="291"/>
      <c r="L60" s="292">
        <f>IF($C$3="",(SUMIFS(Schedule!W$87:W$291,Schedule!$K$87:$K$291,Tailings,Schedule!V$87:V$291,K$56,Schedule!U$87:U$291,J60,Schedule!$G$87:$G$291,Schedule!$F$9,Schedule!$I$87:$I$291,"")+SUMIFS(Schedule!W$87:W$291,Schedule!$K$87:$K$291,Tailings,Schedule!V$87:V$291,K$56,Schedule!U$87:U$291,J60,Schedule!$G$87:$G$291,Schedule!$F$9,Schedule!$I$87:$I$291,"I"))+(SUMIFS(Schedule!W$87:W$291,Schedule!$K$87:$K$291,Tailings,Schedule!V$87:V$291,K$56,Schedule!U$87:U$291,J60,Schedule!$G$87:$G$291,Schedule!$F$10,Schedule!$I$87:$I$291,"")+SUMIFS(Schedule!W$87:W$291,Schedule!$K$87:$K$291,Tailings,Schedule!V$87:V$291,K$56,Schedule!U$87:U$291,J60,Schedule!$G$87:$G$291,Schedule!$F$10,Schedule!$I$87:$I$291,"I"))+(SUMIFS(Schedule!W$87:W$291,Schedule!$K$87:$K$291,Tailings,Schedule!V$87:V$291,K$56,Schedule!U$87:U$291,J60,Schedule!$G$87:$G$291,Schedule!$F$11,Schedule!$I$87:$I$291,"")+SUMIFS(Schedule!W$87:W$291,Schedule!$K$87:$K$291,Tailings,Schedule!V$87:V$291,K$56,Schedule!U$87:U$291,J60,Schedule!$G$87:$G$291,Schedule!$F$11,Schedule!$I$87:$I$291,"I")),IF($C$3='Sum Res'!$S$5,(SUMIFS(Schedule!W$87:W$291,Schedule!$K$87:$K$291,Tailings,Schedule!V$87:V$291,K$56,Schedule!U$87:U$291,J60,Schedule!$G$87:$G$291,Schedule!$F$9,Schedule!$I$87:$I$291,"")+SUMIFS(Schedule!W$87:W$291,Schedule!$K$87:$K$291,Tailings,Schedule!V$87:V$291,K$56,Schedule!U$87:U$291,J60,Schedule!$G$87:$G$291,Schedule!$F$9,Schedule!$I$87:$I$291,"I"))+(SUMIFS(Schedule!W$87:W$291,Schedule!$K$87:$K$291,Tailings,Schedule!V$87:V$291,K$56,Schedule!U$87:U$291,J60,Schedule!$G$87:$G$291,Schedule!$F$10,Schedule!$I$87:$I$291,"")+SUMIFS(Schedule!W$87:W$291,Schedule!$K$87:$K$291,Tailings,Schedule!V$87:V$291,K$56,Schedule!U$87:U$291,J60,Schedule!$G$87:$G$291,Schedule!$F$10,Schedule!$I$87:$I$291,"I"))+(SUMIFS(Schedule!W$87:W$291,Schedule!$K$87:$K$291,Tailings,Schedule!V$87:V$291,K$56,Schedule!U$87:U$291,J60,Schedule!$G$87:$G$291,Schedule!$F$11,Schedule!$I$87:$I$291,"")+SUMIFS(Schedule!W$87:W$291,Schedule!$K$87:$K$291,Tailings,Schedule!V$87:V$291,K$56,Schedule!U$87:U$291,J60,Schedule!$G$87:$G$291,Schedule!$F$11,Schedule!$I$87:$I$291,"I")),(SUMIFS(Schedule!W$87:W$291,Schedule!$K$87:$K$291,Tailings,Schedule!V$87:V$291,K$56,Schedule!U$87:U$291,J60,Schedule!$G$87:$G$291,Schedule!$F$9,Schedule!$I$87:$I$291,"")+SUMIFS(Schedule!W$87:W$291,Schedule!$K$87:$K$291,Tailings,Schedule!V$87:V$291,K$56,Schedule!U$87:U$291,J60,Schedule!$G$87:$G$291,Schedule!$F$9,Schedule!$I$87:$I$291,"I"))+(SUMIFS(Schedule!W$87:W$291,Schedule!$K$87:$K$291,Tailings,Schedule!V$87:V$291,K$56,Schedule!U$87:U$291,J60,Schedule!$G$87:$G$291,Schedule!$F$10,Schedule!$I$87:$I$291,"")+SUMIFS(Schedule!W$87:W$291,Schedule!$K$87:$K$291,Tailings,Schedule!V$87:V$291,K$56,Schedule!U$87:U$291,J60,Schedule!$G$87:$G$291,Schedule!$F$10,Schedule!$I$87:$I$291,"I"))+(SUMIFS(Schedule!W$87:W$291,Schedule!$K$87:$K$291,Tailings,Schedule!V$87:V$291,K$56,Schedule!U$87:U$291,J60,Schedule!$G$87:$G$291,Schedule!$F$11,Schedule!$I$87:$I$291,"")+SUMIFS(Schedule!W$87:W$291,Schedule!$K$87:$K$291,Tailings,Schedule!V$87:V$291,K$56,Schedule!U$87:U$291,J60,Schedule!$G$87:$G$291,Schedule!$F$11,Schedule!$I$87:$I$291,"I"))+(SUMIFS(Schedule!W$87:W$291,Schedule!$K$87:$K$291,Tailings,Schedule!V$87:V$291,K$56,Schedule!U$87:U$291,J60,Schedule!$G$87:$G$291,Schedule!$F$8,Schedule!$I$87:$I$291,"")+SUMIFS(Schedule!W$87:W$291,Schedule!$K$87:$K$291,Tailings,Schedule!V$87:V$291,K$56,Schedule!U$87:U$291,J60,Schedule!$G$87:$G$291,Schedule!$F$8,Schedule!$I$87:$I$291,"I"))))</f>
        <v>0</v>
      </c>
      <c r="M60" s="290">
        <v>5</v>
      </c>
      <c r="N60" s="291"/>
      <c r="O60" s="292">
        <f>IF($C$3="",(SUMIFS(Schedule!Z$87:Z$291,Schedule!$K$87:$K$291,Tailings,Schedule!Y$87:Y$291,N$56,Schedule!X$87:X$291,M60,Schedule!$G$87:$G$291,Schedule!$F$9,Schedule!$I$87:$I$291,"")+SUMIFS(Schedule!Z$87:Z$291,Schedule!$K$87:$K$291,Tailings,Schedule!Y$87:Y$291,N$56,Schedule!X$87:X$291,M60,Schedule!$G$87:$G$291,Schedule!$F$9,Schedule!$I$87:$I$291,"I"))+(SUMIFS(Schedule!Z$87:Z$291,Schedule!$K$87:$K$291,Tailings,Schedule!Y$87:Y$291,N$56,Schedule!X$87:X$291,M60,Schedule!$G$87:$G$291,Schedule!$F$10,Schedule!$I$87:$I$291,"")+SUMIFS(Schedule!Z$87:Z$291,Schedule!$K$87:$K$291,Tailings,Schedule!Y$87:Y$291,N$56,Schedule!X$87:X$291,M60,Schedule!$G$87:$G$291,Schedule!$F$10,Schedule!$I$87:$I$291,"I"))+(SUMIFS(Schedule!Z$87:Z$291,Schedule!$K$87:$K$291,Tailings,Schedule!Y$87:Y$291,N$56,Schedule!X$87:X$291,M60,Schedule!$G$87:$G$291,Schedule!$F$11,Schedule!$I$87:$I$291,"")+SUMIFS(Schedule!Z$87:Z$291,Schedule!$K$87:$K$291,Tailings,Schedule!Y$87:Y$291,N$56,Schedule!X$87:X$291,M60,Schedule!$G$87:$G$291,Schedule!$F$11,Schedule!$I$87:$I$291,"I")),IF($C$3='Sum Res'!$S$5,(SUMIFS(Schedule!Z$87:Z$291,Schedule!$K$87:$K$291,Tailings,Schedule!Y$87:Y$291,N$56,Schedule!X$87:X$291,M60,Schedule!$G$87:$G$291,Schedule!$F$9,Schedule!$I$87:$I$291,"")+SUMIFS(Schedule!Z$87:Z$291,Schedule!$K$87:$K$291,Tailings,Schedule!Y$87:Y$291,N$56,Schedule!X$87:X$291,M60,Schedule!$G$87:$G$291,Schedule!$F$9,Schedule!$I$87:$I$291,"I"))+(SUMIFS(Schedule!Z$87:Z$291,Schedule!$K$87:$K$291,Tailings,Schedule!Y$87:Y$291,N$56,Schedule!X$87:X$291,M60,Schedule!$G$87:$G$291,Schedule!$F$10,Schedule!$I$87:$I$291,"")+SUMIFS(Schedule!Z$87:Z$291,Schedule!$K$87:$K$291,Tailings,Schedule!Y$87:Y$291,N$56,Schedule!X$87:X$291,M60,Schedule!$G$87:$G$291,Schedule!$F$10,Schedule!$I$87:$I$291,"I"))+(SUMIFS(Schedule!Z$87:Z$291,Schedule!$K$87:$K$291,Tailings,Schedule!Y$87:Y$291,N$56,Schedule!X$87:X$291,M60,Schedule!$G$87:$G$291,Schedule!$F$11,Schedule!$I$87:$I$291,"")+SUMIFS(Schedule!Z$87:Z$291,Schedule!$K$87:$K$291,Tailings,Schedule!Y$87:Y$291,N$56,Schedule!X$87:X$291,M60,Schedule!$G$87:$G$291,Schedule!$F$11,Schedule!$I$87:$I$291,"I")),(SUMIFS(Schedule!Z$87:Z$291,Schedule!$K$87:$K$291,Tailings,Schedule!Y$87:Y$291,N$56,Schedule!X$87:X$291,M60,Schedule!$G$87:$G$291,Schedule!$F$9,Schedule!$I$87:$I$291,"")+SUMIFS(Schedule!Z$87:Z$291,Schedule!$K$87:$K$291,Tailings,Schedule!Y$87:Y$291,N$56,Schedule!X$87:X$291,M60,Schedule!$G$87:$G$291,Schedule!$F$9,Schedule!$I$87:$I$291,"I"))+(SUMIFS(Schedule!Z$87:Z$291,Schedule!$K$87:$K$291,Tailings,Schedule!Y$87:Y$291,N$56,Schedule!X$87:X$291,M60,Schedule!$G$87:$G$291,Schedule!$F$10,Schedule!$I$87:$I$291,"")+SUMIFS(Schedule!Z$87:Z$291,Schedule!$K$87:$K$291,Tailings,Schedule!Y$87:Y$291,N$56,Schedule!X$87:X$291,M60,Schedule!$G$87:$G$291,Schedule!$F$10,Schedule!$I$87:$I$291,"I"))+(SUMIFS(Schedule!Z$87:Z$291,Schedule!$K$87:$K$291,Tailings,Schedule!Y$87:Y$291,N$56,Schedule!X$87:X$291,M60,Schedule!$G$87:$G$291,Schedule!$F$11,Schedule!$I$87:$I$291,"")+SUMIFS(Schedule!Z$87:Z$291,Schedule!$K$87:$K$291,Tailings,Schedule!Y$87:Y$291,N$56,Schedule!X$87:X$291,M60,Schedule!$G$87:$G$291,Schedule!$F$11,Schedule!$I$87:$I$291,"I"))+(SUMIFS(Schedule!Z$87:Z$291,Schedule!$K$87:$K$291,Tailings,Schedule!Y$87:Y$291,N$56,Schedule!X$87:X$291,M60,Schedule!$G$87:$G$291,Schedule!$F$8,Schedule!$I$87:$I$291,"")+SUMIFS(Schedule!Z$87:Z$291,Schedule!$K$87:$K$291,Tailings,Schedule!Y$87:Y$291,N$56,Schedule!X$87:X$291,M60,Schedule!$G$87:$G$291,Schedule!$F$8,Schedule!$I$87:$I$291,"I"))))</f>
        <v>0</v>
      </c>
      <c r="P60" s="290">
        <v>5</v>
      </c>
      <c r="Q60" s="291"/>
      <c r="R60" s="292">
        <f>IF($C$3="",(SUMIFS(Schedule!AC$87:AC$291,Schedule!$K$87:$K$291,Tailings,Schedule!AB$87:AB$291,Q$56,Schedule!AA$87:AA$291,P60,Schedule!$G$87:$G$291,Schedule!$F$9,Schedule!$I$87:$I$291,"")+SUMIFS(Schedule!AC$87:AC$291,Schedule!$K$87:$K$291,Tailings,Schedule!AB$87:AB$291,Q$56,Schedule!AA$87:AA$291,P60,Schedule!$G$87:$G$291,Schedule!$F$9,Schedule!$I$87:$I$291,"I"))+(SUMIFS(Schedule!AC$87:AC$291,Schedule!$K$87:$K$291,Tailings,Schedule!AB$87:AB$291,Q$56,Schedule!AA$87:AA$291,P60,Schedule!$G$87:$G$291,Schedule!$F$10,Schedule!$I$87:$I$291,"")+SUMIFS(Schedule!AC$87:AC$291,Schedule!$K$87:$K$291,Tailings,Schedule!AB$87:AB$291,Q$56,Schedule!AA$87:AA$291,P60,Schedule!$G$87:$G$291,Schedule!$F$10,Schedule!$I$87:$I$291,"I"))+(SUMIFS(Schedule!AC$87:AC$291,Schedule!$K$87:$K$291,Tailings,Schedule!AB$87:AB$291,Q$56,Schedule!AA$87:AA$291,P60,Schedule!$G$87:$G$291,Schedule!$F$11,Schedule!$I$87:$I$291,"")+SUMIFS(Schedule!AC$87:AC$291,Schedule!$K$87:$K$291,Tailings,Schedule!AB$87:AB$291,Q$56,Schedule!AA$87:AA$291,P60,Schedule!$G$87:$G$291,Schedule!$F$11,Schedule!$I$87:$I$291,"I")),IF($C$3='Sum Res'!$S$5,(SUMIFS(Schedule!AC$87:AC$291,Schedule!$K$87:$K$291,Tailings,Schedule!AB$87:AB$291,Q$56,Schedule!AA$87:AA$291,P60,Schedule!$G$87:$G$291,Schedule!$F$9,Schedule!$I$87:$I$291,"")+SUMIFS(Schedule!AC$87:AC$291,Schedule!$K$87:$K$291,Tailings,Schedule!AB$87:AB$291,Q$56,Schedule!AA$87:AA$291,P60,Schedule!$G$87:$G$291,Schedule!$F$9,Schedule!$I$87:$I$291,"I"))+(SUMIFS(Schedule!AC$87:AC$291,Schedule!$K$87:$K$291,Tailings,Schedule!AB$87:AB$291,Q$56,Schedule!AA$87:AA$291,P60,Schedule!$G$87:$G$291,Schedule!$F$10,Schedule!$I$87:$I$291,"")+SUMIFS(Schedule!AC$87:AC$291,Schedule!$K$87:$K$291,Tailings,Schedule!AB$87:AB$291,Q$56,Schedule!AA$87:AA$291,P60,Schedule!$G$87:$G$291,Schedule!$F$10,Schedule!$I$87:$I$291,"I"))+(SUMIFS(Schedule!AC$87:AC$291,Schedule!$K$87:$K$291,Tailings,Schedule!AB$87:AB$291,Q$56,Schedule!AA$87:AA$291,P60,Schedule!$G$87:$G$291,Schedule!$F$11,Schedule!$I$87:$I$291,"")+SUMIFS(Schedule!AC$87:AC$291,Schedule!$K$87:$K$291,Tailings,Schedule!AB$87:AB$291,Q$56,Schedule!AA$87:AA$291,P60,Schedule!$G$87:$G$291,Schedule!$F$11,Schedule!$I$87:$I$291,"I")),(SUMIFS(Schedule!AC$87:AC$291,Schedule!$K$87:$K$291,Tailings,Schedule!AB$87:AB$291,Q$56,Schedule!AA$87:AA$291,P60,Schedule!$G$87:$G$291,Schedule!$F$9,Schedule!$I$87:$I$291,"")+SUMIFS(Schedule!AC$87:AC$291,Schedule!$K$87:$K$291,Tailings,Schedule!AB$87:AB$291,Q$56,Schedule!AA$87:AA$291,P60,Schedule!$G$87:$G$291,Schedule!$F$9,Schedule!$I$87:$I$291,"I"))+(SUMIFS(Schedule!AC$87:AC$291,Schedule!$K$87:$K$291,Tailings,Schedule!AB$87:AB$291,Q$56,Schedule!AA$87:AA$291,P60,Schedule!$G$87:$G$291,Schedule!$F$10,Schedule!$I$87:$I$291,"")+SUMIFS(Schedule!AC$87:AC$291,Schedule!$K$87:$K$291,Tailings,Schedule!AB$87:AB$291,Q$56,Schedule!AA$87:AA$291,P60,Schedule!$G$87:$G$291,Schedule!$F$10,Schedule!$I$87:$I$291,"I"))+(SUMIFS(Schedule!AC$87:AC$291,Schedule!$K$87:$K$291,Tailings,Schedule!AB$87:AB$291,Q$56,Schedule!AA$87:AA$291,P60,Schedule!$G$87:$G$291,Schedule!$F$11,Schedule!$I$87:$I$291,"")+SUMIFS(Schedule!AC$87:AC$291,Schedule!$K$87:$K$291,Tailings,Schedule!AB$87:AB$291,Q$56,Schedule!AA$87:AA$291,P60,Schedule!$G$87:$G$291,Schedule!$F$11,Schedule!$I$87:$I$291,"I"))+(SUMIFS(Schedule!AC$87:AC$291,Schedule!$K$87:$K$291,Tailings,Schedule!AB$87:AB$291,Q$56,Schedule!AA$87:AA$291,P60,Schedule!$G$87:$G$291,Schedule!$F$8,Schedule!$I$87:$I$291,"")+SUMIFS(Schedule!AC$87:AC$291,Schedule!$K$87:$K$291,Tailings,Schedule!AB$87:AB$291,Q$56,Schedule!AA$87:AA$291,P60,Schedule!$G$87:$G$291,Schedule!$F$8,Schedule!$I$87:$I$291,"I"))))</f>
        <v>0</v>
      </c>
      <c r="S60" s="290">
        <v>5</v>
      </c>
      <c r="T60" s="291"/>
      <c r="U60" s="292">
        <f>IF($C$3="",(SUMIFS(Schedule!AF$87:AF$291,Schedule!$K$87:$K$291,Tailings,Schedule!AE$87:AE$291,T$56,Schedule!AD$87:AD$291,S60,Schedule!$G$87:$G$291,Schedule!$F$9,Schedule!$I$87:$I$291,"")+SUMIFS(Schedule!AF$87:AF$291,Schedule!$K$87:$K$291,Tailings,Schedule!AE$87:AE$291,T$56,Schedule!AD$87:AD$291,S60,Schedule!$G$87:$G$291,Schedule!$F$9,Schedule!$I$87:$I$291,"I"))+(SUMIFS(Schedule!AF$87:AF$291,Schedule!$K$87:$K$291,Tailings,Schedule!AE$87:AE$291,T$56,Schedule!AD$87:AD$291,S60,Schedule!$G$87:$G$291,Schedule!$F$10,Schedule!$I$87:$I$291,"")+SUMIFS(Schedule!AF$87:AF$291,Schedule!$K$87:$K$291,Tailings,Schedule!AE$87:AE$291,T$56,Schedule!AD$87:AD$291,S60,Schedule!$G$87:$G$291,Schedule!$F$10,Schedule!$I$87:$I$291,"I"))+(SUMIFS(Schedule!AF$87:AF$291,Schedule!$K$87:$K$291,Tailings,Schedule!AE$87:AE$291,T$56,Schedule!AD$87:AD$291,S60,Schedule!$G$87:$G$291,Schedule!$F$11,Schedule!$I$87:$I$291,"")+SUMIFS(Schedule!AF$87:AF$291,Schedule!$K$87:$K$291,Tailings,Schedule!AE$87:AE$291,T$56,Schedule!AD$87:AD$291,S60,Schedule!$G$87:$G$291,Schedule!$F$11,Schedule!$I$87:$I$291,"I")),IF($C$3='Sum Res'!$S$5,(SUMIFS(Schedule!AF$87:AF$291,Schedule!$K$87:$K$291,Tailings,Schedule!AE$87:AE$291,T$56,Schedule!AD$87:AD$291,S60,Schedule!$G$87:$G$291,Schedule!$F$9,Schedule!$I$87:$I$291,"")+SUMIFS(Schedule!AF$87:AF$291,Schedule!$K$87:$K$291,Tailings,Schedule!AE$87:AE$291,T$56,Schedule!AD$87:AD$291,S60,Schedule!$G$87:$G$291,Schedule!$F$9,Schedule!$I$87:$I$291,"I"))+(SUMIFS(Schedule!AF$87:AF$291,Schedule!$K$87:$K$291,Tailings,Schedule!AE$87:AE$291,T$56,Schedule!AD$87:AD$291,S60,Schedule!$G$87:$G$291,Schedule!$F$10,Schedule!$I$87:$I$291,"")+SUMIFS(Schedule!AF$87:AF$291,Schedule!$K$87:$K$291,Tailings,Schedule!AE$87:AE$291,T$56,Schedule!AD$87:AD$291,S60,Schedule!$G$87:$G$291,Schedule!$F$10,Schedule!$I$87:$I$291,"I"))+(SUMIFS(Schedule!AF$87:AF$291,Schedule!$K$87:$K$291,Tailings,Schedule!AE$87:AE$291,T$56,Schedule!AD$87:AD$291,S60,Schedule!$G$87:$G$291,Schedule!$F$11,Schedule!$I$87:$I$291,"")+SUMIFS(Schedule!AF$87:AF$291,Schedule!$K$87:$K$291,Tailings,Schedule!AE$87:AE$291,T$56,Schedule!AD$87:AD$291,S60,Schedule!$G$87:$G$291,Schedule!$F$11,Schedule!$I$87:$I$291,"I")),(SUMIFS(Schedule!AF$87:AF$291,Schedule!$K$87:$K$291,Tailings,Schedule!AE$87:AE$291,T$56,Schedule!AD$87:AD$291,S60,Schedule!$G$87:$G$291,Schedule!$F$9,Schedule!$I$87:$I$291,"")+SUMIFS(Schedule!AF$87:AF$291,Schedule!$K$87:$K$291,Tailings,Schedule!AE$87:AE$291,T$56,Schedule!AD$87:AD$291,S60,Schedule!$G$87:$G$291,Schedule!$F$9,Schedule!$I$87:$I$291,"I"))+(SUMIFS(Schedule!AF$87:AF$291,Schedule!$K$87:$K$291,Tailings,Schedule!AE$87:AE$291,T$56,Schedule!AD$87:AD$291,S60,Schedule!$G$87:$G$291,Schedule!$F$10,Schedule!$I$87:$I$291,"")+SUMIFS(Schedule!AF$87:AF$291,Schedule!$K$87:$K$291,Tailings,Schedule!AE$87:AE$291,T$56,Schedule!AD$87:AD$291,S60,Schedule!$G$87:$G$291,Schedule!$F$10,Schedule!$I$87:$I$291,"I"))+(SUMIFS(Schedule!AF$87:AF$291,Schedule!$K$87:$K$291,Tailings,Schedule!AE$87:AE$291,T$56,Schedule!AD$87:AD$291,S60,Schedule!$G$87:$G$291,Schedule!$F$11,Schedule!$I$87:$I$291,"")+SUMIFS(Schedule!AF$87:AF$291,Schedule!$K$87:$K$291,Tailings,Schedule!AE$87:AE$291,T$56,Schedule!AD$87:AD$291,S60,Schedule!$G$87:$G$291,Schedule!$F$11,Schedule!$I$87:$I$291,"I"))+(SUMIFS(Schedule!AF$87:AF$291,Schedule!$K$87:$K$291,Tailings,Schedule!AE$87:AE$291,T$56,Schedule!AD$87:AD$291,S60,Schedule!$G$87:$G$291,Schedule!$F$8,Schedule!$I$87:$I$291,"")+SUMIFS(Schedule!AF$87:AF$291,Schedule!$K$87:$K$291,Tailings,Schedule!AE$87:AE$291,T$56,Schedule!AD$87:AD$291,S60,Schedule!$G$87:$G$291,Schedule!$F$8,Schedule!$I$87:$I$291,"I"))))</f>
        <v>0</v>
      </c>
      <c r="V60" s="290">
        <v>5</v>
      </c>
      <c r="W60" s="291"/>
      <c r="X60" s="292">
        <f>IF($C$3="",(SUMIFS(Schedule!AI$87:AI$291,Schedule!$K$87:$K$291,Tailings,Schedule!AH$87:AH$291,W$56,Schedule!AG$87:AG$291,V60,Schedule!$G$87:$G$291,Schedule!$F$9,Schedule!$I$87:$I$291,"")+SUMIFS(Schedule!AI$87:AI$291,Schedule!$K$87:$K$291,Tailings,Schedule!AH$87:AH$291,W$56,Schedule!AG$87:AG$291,V60,Schedule!$G$87:$G$291,Schedule!$F$9,Schedule!$I$87:$I$291,"I"))+(SUMIFS(Schedule!AI$87:AI$291,Schedule!$K$87:$K$291,Tailings,Schedule!AH$87:AH$291,W$56,Schedule!AG$87:AG$291,V60,Schedule!$G$87:$G$291,Schedule!$F$10,Schedule!$I$87:$I$291,"")+SUMIFS(Schedule!AI$87:AI$291,Schedule!$K$87:$K$291,Tailings,Schedule!AH$87:AH$291,W$56,Schedule!AG$87:AG$291,V60,Schedule!$G$87:$G$291,Schedule!$F$10,Schedule!$I$87:$I$291,"I"))+(SUMIFS(Schedule!AI$87:AI$291,Schedule!$K$87:$K$291,Tailings,Schedule!AH$87:AH$291,W$56,Schedule!AG$87:AG$291,V60,Schedule!$G$87:$G$291,Schedule!$F$11,Schedule!$I$87:$I$291,"")+SUMIFS(Schedule!AI$87:AI$291,Schedule!$K$87:$K$291,Tailings,Schedule!AH$87:AH$291,W$56,Schedule!AG$87:AG$291,V60,Schedule!$G$87:$G$291,Schedule!$F$11,Schedule!$I$87:$I$291,"I")),IF($C$3='Sum Res'!$S$5,(SUMIFS(Schedule!AI$87:AI$291,Schedule!$K$87:$K$291,Tailings,Schedule!AH$87:AH$291,W$56,Schedule!AG$87:AG$291,V60,Schedule!$G$87:$G$291,Schedule!$F$9,Schedule!$I$87:$I$291,"")+SUMIFS(Schedule!AI$87:AI$291,Schedule!$K$87:$K$291,Tailings,Schedule!AH$87:AH$291,W$56,Schedule!AG$87:AG$291,V60,Schedule!$G$87:$G$291,Schedule!$F$9,Schedule!$I$87:$I$291,"I"))+(SUMIFS(Schedule!AI$87:AI$291,Schedule!$K$87:$K$291,Tailings,Schedule!AH$87:AH$291,W$56,Schedule!AG$87:AG$291,V60,Schedule!$G$87:$G$291,Schedule!$F$10,Schedule!$I$87:$I$291,"")+SUMIFS(Schedule!AI$87:AI$291,Schedule!$K$87:$K$291,Tailings,Schedule!AH$87:AH$291,W$56,Schedule!AG$87:AG$291,V60,Schedule!$G$87:$G$291,Schedule!$F$10,Schedule!$I$87:$I$291,"I"))+(SUMIFS(Schedule!AI$87:AI$291,Schedule!$K$87:$K$291,Tailings,Schedule!AH$87:AH$291,W$56,Schedule!AG$87:AG$291,V60,Schedule!$G$87:$G$291,Schedule!$F$11,Schedule!$I$87:$I$291,"")+SUMIFS(Schedule!AI$87:AI$291,Schedule!$K$87:$K$291,Tailings,Schedule!AH$87:AH$291,W$56,Schedule!AG$87:AG$291,V60,Schedule!$G$87:$G$291,Schedule!$F$11,Schedule!$I$87:$I$291,"I")),(SUMIFS(Schedule!AI$87:AI$291,Schedule!$K$87:$K$291,Tailings,Schedule!AH$87:AH$291,W$56,Schedule!AG$87:AG$291,V60,Schedule!$G$87:$G$291,Schedule!$F$9,Schedule!$I$87:$I$291,"")+SUMIFS(Schedule!AI$87:AI$291,Schedule!$K$87:$K$291,Tailings,Schedule!AH$87:AH$291,W$56,Schedule!AG$87:AG$291,V60,Schedule!$G$87:$G$291,Schedule!$F$9,Schedule!$I$87:$I$291,"I"))+(SUMIFS(Schedule!AI$87:AI$291,Schedule!$K$87:$K$291,Tailings,Schedule!AH$87:AH$291,W$56,Schedule!AG$87:AG$291,V60,Schedule!$G$87:$G$291,Schedule!$F$10,Schedule!$I$87:$I$291,"")+SUMIFS(Schedule!AI$87:AI$291,Schedule!$K$87:$K$291,Tailings,Schedule!AH$87:AH$291,W$56,Schedule!AG$87:AG$291,V60,Schedule!$G$87:$G$291,Schedule!$F$10,Schedule!$I$87:$I$291,"I"))+(SUMIFS(Schedule!AI$87:AI$291,Schedule!$K$87:$K$291,Tailings,Schedule!AH$87:AH$291,W$56,Schedule!AG$87:AG$291,V60,Schedule!$G$87:$G$291,Schedule!$F$11,Schedule!$I$87:$I$291,"")+SUMIFS(Schedule!AI$87:AI$291,Schedule!$K$87:$K$291,Tailings,Schedule!AH$87:AH$291,W$56,Schedule!AG$87:AG$291,V60,Schedule!$G$87:$G$291,Schedule!$F$11,Schedule!$I$87:$I$291,"I"))+(SUMIFS(Schedule!AI$87:AI$291,Schedule!$K$87:$K$291,Tailings,Schedule!AH$87:AH$291,W$56,Schedule!AG$87:AG$291,V60,Schedule!$G$87:$G$291,Schedule!$F$8,Schedule!$I$87:$I$291,"")+SUMIFS(Schedule!AI$87:AI$291,Schedule!$K$87:$K$291,Tailings,Schedule!AH$87:AH$291,W$56,Schedule!AG$87:AG$291,V60,Schedule!$G$87:$G$291,Schedule!$F$8,Schedule!$I$87:$I$291,"I"))))</f>
        <v>0</v>
      </c>
      <c r="Y60" s="290">
        <v>5</v>
      </c>
      <c r="Z60" s="291"/>
      <c r="AA60" s="292">
        <f>IF($C$3="",(SUMIFS(Schedule!AL$87:AL$291,Schedule!$K$87:$K$291,Tailings,Schedule!AK$87:AK$291,Z$56,Schedule!AJ$87:AJ$291,Y60,Schedule!$G$87:$G$291,Schedule!$F$9,Schedule!$I$87:$I$291,"")+SUMIFS(Schedule!AL$87:AL$291,Schedule!$K$87:$K$291,Tailings,Schedule!AK$87:AK$291,Z$56,Schedule!AJ$87:AJ$291,Y60,Schedule!$G$87:$G$291,Schedule!$F$9,Schedule!$I$87:$I$291,"I"))+(SUMIFS(Schedule!AL$87:AL$291,Schedule!$K$87:$K$291,Tailings,Schedule!AK$87:AK$291,Z$56,Schedule!AJ$87:AJ$291,Y60,Schedule!$G$87:$G$291,Schedule!$F$10,Schedule!$I$87:$I$291,"")+SUMIFS(Schedule!AL$87:AL$291,Schedule!$K$87:$K$291,Tailings,Schedule!AK$87:AK$291,Z$56,Schedule!AJ$87:AJ$291,Y60,Schedule!$G$87:$G$291,Schedule!$F$10,Schedule!$I$87:$I$291,"I"))+(SUMIFS(Schedule!AL$87:AL$291,Schedule!$K$87:$K$291,Tailings,Schedule!AK$87:AK$291,Z$56,Schedule!AJ$87:AJ$291,Y60,Schedule!$G$87:$G$291,Schedule!$F$11,Schedule!$I$87:$I$291,"")+SUMIFS(Schedule!AL$87:AL$291,Schedule!$K$87:$K$291,Tailings,Schedule!AK$87:AK$291,Z$56,Schedule!AJ$87:AJ$291,Y60,Schedule!$G$87:$G$291,Schedule!$F$11,Schedule!$I$87:$I$291,"I")),IF($C$3='Sum Res'!$S$5,(SUMIFS(Schedule!AL$87:AL$291,Schedule!$K$87:$K$291,Tailings,Schedule!AK$87:AK$291,Z$56,Schedule!AJ$87:AJ$291,Y60,Schedule!$G$87:$G$291,Schedule!$F$9,Schedule!$I$87:$I$291,"")+SUMIFS(Schedule!AL$87:AL$291,Schedule!$K$87:$K$291,Tailings,Schedule!AK$87:AK$291,Z$56,Schedule!AJ$87:AJ$291,Y60,Schedule!$G$87:$G$291,Schedule!$F$9,Schedule!$I$87:$I$291,"I"))+(SUMIFS(Schedule!AL$87:AL$291,Schedule!$K$87:$K$291,Tailings,Schedule!AK$87:AK$291,Z$56,Schedule!AJ$87:AJ$291,Y60,Schedule!$G$87:$G$291,Schedule!$F$10,Schedule!$I$87:$I$291,"")+SUMIFS(Schedule!AL$87:AL$291,Schedule!$K$87:$K$291,Tailings,Schedule!AK$87:AK$291,Z$56,Schedule!AJ$87:AJ$291,Y60,Schedule!$G$87:$G$291,Schedule!$F$10,Schedule!$I$87:$I$291,"I"))+(SUMIFS(Schedule!AL$87:AL$291,Schedule!$K$87:$K$291,Tailings,Schedule!AK$87:AK$291,Z$56,Schedule!AJ$87:AJ$291,Y60,Schedule!$G$87:$G$291,Schedule!$F$11,Schedule!$I$87:$I$291,"")+SUMIFS(Schedule!AL$87:AL$291,Schedule!$K$87:$K$291,Tailings,Schedule!AK$87:AK$291,Z$56,Schedule!AJ$87:AJ$291,Y60,Schedule!$G$87:$G$291,Schedule!$F$11,Schedule!$I$87:$I$291,"I")),(SUMIFS(Schedule!AL$87:AL$291,Schedule!$K$87:$K$291,Tailings,Schedule!AK$87:AK$291,Z$56,Schedule!AJ$87:AJ$291,Y60,Schedule!$G$87:$G$291,Schedule!$F$9,Schedule!$I$87:$I$291,"")+SUMIFS(Schedule!AL$87:AL$291,Schedule!$K$87:$K$291,Tailings,Schedule!AK$87:AK$291,Z$56,Schedule!AJ$87:AJ$291,Y60,Schedule!$G$87:$G$291,Schedule!$F$9,Schedule!$I$87:$I$291,"I"))+(SUMIFS(Schedule!AL$87:AL$291,Schedule!$K$87:$K$291,Tailings,Schedule!AK$87:AK$291,Z$56,Schedule!AJ$87:AJ$291,Y60,Schedule!$G$87:$G$291,Schedule!$F$10,Schedule!$I$87:$I$291,"")+SUMIFS(Schedule!AL$87:AL$291,Schedule!$K$87:$K$291,Tailings,Schedule!AK$87:AK$291,Z$56,Schedule!AJ$87:AJ$291,Y60,Schedule!$G$87:$G$291,Schedule!$F$10,Schedule!$I$87:$I$291,"I"))+(SUMIFS(Schedule!AL$87:AL$291,Schedule!$K$87:$K$291,Tailings,Schedule!AK$87:AK$291,Z$56,Schedule!AJ$87:AJ$291,Y60,Schedule!$G$87:$G$291,Schedule!$F$11,Schedule!$I$87:$I$291,"")+SUMIFS(Schedule!AL$87:AL$291,Schedule!$K$87:$K$291,Tailings,Schedule!AK$87:AK$291,Z$56,Schedule!AJ$87:AJ$291,Y60,Schedule!$G$87:$G$291,Schedule!$F$11,Schedule!$I$87:$I$291,"I"))+(SUMIFS(Schedule!AL$87:AL$291,Schedule!$K$87:$K$291,Tailings,Schedule!AK$87:AK$291,Z$56,Schedule!AJ$87:AJ$291,Y60,Schedule!$G$87:$G$291,Schedule!$F$8,Schedule!$I$87:$I$291,"")+SUMIFS(Schedule!AL$87:AL$291,Schedule!$K$87:$K$291,Tailings,Schedule!AK$87:AK$291,Z$56,Schedule!AJ$87:AJ$291,Y60,Schedule!$G$87:$G$291,Schedule!$F$8,Schedule!$I$87:$I$291,"I"))))</f>
        <v>0</v>
      </c>
      <c r="AB60" s="290">
        <v>5</v>
      </c>
      <c r="AC60" s="291"/>
      <c r="AD60" s="292">
        <f>IF($C$3="",(SUMIFS(Schedule!AO$87:AO$291,Schedule!$K$87:$K$291,Tailings,Schedule!AN$87:AN$291,AC$56,Schedule!AM$87:AM$291,AB60,Schedule!$G$87:$G$291,Schedule!$F$9,Schedule!$I$87:$I$291,"")+SUMIFS(Schedule!AO$87:AO$291,Schedule!$K$87:$K$291,Tailings,Schedule!AN$87:AN$291,AC$56,Schedule!AM$87:AM$291,AB60,Schedule!$G$87:$G$291,Schedule!$F$9,Schedule!$I$87:$I$291,"I"))+(SUMIFS(Schedule!AO$87:AO$291,Schedule!$K$87:$K$291,Tailings,Schedule!AN$87:AN$291,AC$56,Schedule!AM$87:AM$291,AB60,Schedule!$G$87:$G$291,Schedule!$F$10,Schedule!$I$87:$I$291,"")+SUMIFS(Schedule!AO$87:AO$291,Schedule!$K$87:$K$291,Tailings,Schedule!AN$87:AN$291,AC$56,Schedule!AM$87:AM$291,AB60,Schedule!$G$87:$G$291,Schedule!$F$10,Schedule!$I$87:$I$291,"I"))+(SUMIFS(Schedule!AO$87:AO$291,Schedule!$K$87:$K$291,Tailings,Schedule!AN$87:AN$291,AC$56,Schedule!AM$87:AM$291,AB60,Schedule!$G$87:$G$291,Schedule!$F$11,Schedule!$I$87:$I$291,"")+SUMIFS(Schedule!AO$87:AO$291,Schedule!$K$87:$K$291,Tailings,Schedule!AN$87:AN$291,AC$56,Schedule!AM$87:AM$291,AB60,Schedule!$G$87:$G$291,Schedule!$F$11,Schedule!$I$87:$I$291,"I")),IF($C$3='Sum Res'!$S$5,(SUMIFS(Schedule!AO$87:AO$291,Schedule!$K$87:$K$291,Tailings,Schedule!AN$87:AN$291,AC$56,Schedule!AM$87:AM$291,AB60,Schedule!$G$87:$G$291,Schedule!$F$9,Schedule!$I$87:$I$291,"")+SUMIFS(Schedule!AO$87:AO$291,Schedule!$K$87:$K$291,Tailings,Schedule!AN$87:AN$291,AC$56,Schedule!AM$87:AM$291,AB60,Schedule!$G$87:$G$291,Schedule!$F$9,Schedule!$I$87:$I$291,"I"))+(SUMIFS(Schedule!AO$87:AO$291,Schedule!$K$87:$K$291,Tailings,Schedule!AN$87:AN$291,AC$56,Schedule!AM$87:AM$291,AB60,Schedule!$G$87:$G$291,Schedule!$F$10,Schedule!$I$87:$I$291,"")+SUMIFS(Schedule!AO$87:AO$291,Schedule!$K$87:$K$291,Tailings,Schedule!AN$87:AN$291,AC$56,Schedule!AM$87:AM$291,AB60,Schedule!$G$87:$G$291,Schedule!$F$10,Schedule!$I$87:$I$291,"I"))+(SUMIFS(Schedule!AO$87:AO$291,Schedule!$K$87:$K$291,Tailings,Schedule!AN$87:AN$291,AC$56,Schedule!AM$87:AM$291,AB60,Schedule!$G$87:$G$291,Schedule!$F$11,Schedule!$I$87:$I$291,"")+SUMIFS(Schedule!AO$87:AO$291,Schedule!$K$87:$K$291,Tailings,Schedule!AN$87:AN$291,AC$56,Schedule!AM$87:AM$291,AB60,Schedule!$G$87:$G$291,Schedule!$F$11,Schedule!$I$87:$I$291,"I")),(SUMIFS(Schedule!AO$87:AO$291,Schedule!$K$87:$K$291,Tailings,Schedule!AN$87:AN$291,AC$56,Schedule!AM$87:AM$291,AB60,Schedule!$G$87:$G$291,Schedule!$F$9,Schedule!$I$87:$I$291,"")+SUMIFS(Schedule!AO$87:AO$291,Schedule!$K$87:$K$291,Tailings,Schedule!AN$87:AN$291,AC$56,Schedule!AM$87:AM$291,AB60,Schedule!$G$87:$G$291,Schedule!$F$9,Schedule!$I$87:$I$291,"I"))+(SUMIFS(Schedule!AO$87:AO$291,Schedule!$K$87:$K$291,Tailings,Schedule!AN$87:AN$291,AC$56,Schedule!AM$87:AM$291,AB60,Schedule!$G$87:$G$291,Schedule!$F$10,Schedule!$I$87:$I$291,"")+SUMIFS(Schedule!AO$87:AO$291,Schedule!$K$87:$K$291,Tailings,Schedule!AN$87:AN$291,AC$56,Schedule!AM$87:AM$291,AB60,Schedule!$G$87:$G$291,Schedule!$F$10,Schedule!$I$87:$I$291,"I"))+(SUMIFS(Schedule!AO$87:AO$291,Schedule!$K$87:$K$291,Tailings,Schedule!AN$87:AN$291,AC$56,Schedule!AM$87:AM$291,AB60,Schedule!$G$87:$G$291,Schedule!$F$11,Schedule!$I$87:$I$291,"")+SUMIFS(Schedule!AO$87:AO$291,Schedule!$K$87:$K$291,Tailings,Schedule!AN$87:AN$291,AC$56,Schedule!AM$87:AM$291,AB60,Schedule!$G$87:$G$291,Schedule!$F$11,Schedule!$I$87:$I$291,"I"))+(SUMIFS(Schedule!AO$87:AO$291,Schedule!$K$87:$K$291,Tailings,Schedule!AN$87:AN$291,AC$56,Schedule!AM$87:AM$291,AB60,Schedule!$G$87:$G$291,Schedule!$F$8,Schedule!$I$87:$I$291,"")+SUMIFS(Schedule!AO$87:AO$291,Schedule!$K$87:$K$291,Tailings,Schedule!AN$87:AN$291,AC$56,Schedule!AM$87:AM$291,AB60,Schedule!$G$87:$G$291,Schedule!$F$8,Schedule!$I$87:$I$291,"I"))))</f>
        <v>0</v>
      </c>
      <c r="AE60" s="293">
        <f>AD60+AA60+X60+U60+R60+O60+L60+I60+F60</f>
        <v>0</v>
      </c>
      <c r="AF60" s="288">
        <f t="shared" si="13"/>
        <v>0</v>
      </c>
      <c r="AJ60" s="177" t="b">
        <f>AND(WallType=Tailings,TASK='Break down of Inv'!$AJ$12)</f>
        <v>0</v>
      </c>
    </row>
    <row r="61" spans="2:36" ht="15.75" thickBot="1" x14ac:dyDescent="0.3">
      <c r="B61" s="580"/>
      <c r="C61" s="294" t="s">
        <v>17</v>
      </c>
      <c r="D61" s="295"/>
      <c r="E61" s="296"/>
      <c r="F61" s="297">
        <f>SUM(F56:F60)</f>
        <v>0</v>
      </c>
      <c r="G61" s="295"/>
      <c r="H61" s="296"/>
      <c r="I61" s="297">
        <f>SUM(I56:I60)</f>
        <v>0</v>
      </c>
      <c r="J61" s="295"/>
      <c r="K61" s="296"/>
      <c r="L61" s="297">
        <f>SUM(L56:L60)</f>
        <v>0</v>
      </c>
      <c r="M61" s="295"/>
      <c r="N61" s="296"/>
      <c r="O61" s="297">
        <f>SUM(O56:O60)</f>
        <v>0</v>
      </c>
      <c r="P61" s="295"/>
      <c r="Q61" s="296"/>
      <c r="R61" s="297">
        <f>SUM(R56:R60)</f>
        <v>0</v>
      </c>
      <c r="S61" s="295"/>
      <c r="T61" s="296"/>
      <c r="U61" s="297">
        <f>SUM(U56:U60)</f>
        <v>0</v>
      </c>
      <c r="V61" s="295"/>
      <c r="W61" s="296"/>
      <c r="X61" s="297">
        <f>SUM(X56:X60)</f>
        <v>0</v>
      </c>
      <c r="Y61" s="295"/>
      <c r="Z61" s="296"/>
      <c r="AA61" s="297">
        <f>SUM(AA56:AA60)</f>
        <v>0</v>
      </c>
      <c r="AB61" s="295"/>
      <c r="AC61" s="296"/>
      <c r="AD61" s="297">
        <f>SUM(AD56:AD60)</f>
        <v>0</v>
      </c>
      <c r="AE61" s="297">
        <f>AD61+AA61+X61+U61+R61+O61+L61+I61+F61</f>
        <v>0</v>
      </c>
      <c r="AF61" s="298">
        <f>AE61/48</f>
        <v>0</v>
      </c>
    </row>
    <row r="62" spans="2:36" ht="15" x14ac:dyDescent="0.2">
      <c r="B62" s="580"/>
      <c r="C62" s="582" t="s">
        <v>131</v>
      </c>
      <c r="D62" s="273">
        <v>1</v>
      </c>
      <c r="E62" s="274" t="s">
        <v>114</v>
      </c>
      <c r="F62" s="275">
        <f>IF($C$3="",(SUMIFS(Schedule!Q$87:Q$291,Schedule!$K$87:$K$291,Tailings,Schedule!P$87:P$291,E$62,Schedule!O$87:O$291,D62,Schedule!$G$87:$G$291,Schedule!$F$9,Schedule!$I$87:$I$291,"")+SUMIFS(Schedule!Q$87:Q$291,Schedule!$K$87:$K$291,Tailings,Schedule!P$87:P$291,E$62,Schedule!O$87:O$291,D62,Schedule!$G$87:$G$291,Schedule!$F$9,Schedule!$I$87:$I$291,"I"))+(SUMIFS(Schedule!Q$87:Q$291,Schedule!$K$87:$K$291,Tailings,Schedule!P$87:P$291,E$62,Schedule!O$87:O$291,D62,Schedule!$G$87:$G$291,Schedule!$F$10,Schedule!$I$87:$I$291,"")+SUMIFS(Schedule!Q$87:Q$291,Schedule!$K$87:$K$291,Tailings,Schedule!P$87:P$291,E$62,Schedule!O$87:O$291,D62,Schedule!$G$87:$G$291,Schedule!$F$10,Schedule!$I$87:$I$291,"I"))+(SUMIFS(Schedule!Q$87:Q$291,Schedule!$K$87:$K$291,Tailings,Schedule!P$87:P$291,E$62,Schedule!O$87:O$291,D62,Schedule!$G$87:$G$291,Schedule!$F$11,Schedule!$I$87:$I$291,"")+SUMIFS(Schedule!Q$87:Q$291,Schedule!$K$87:$K$291,Tailings,Schedule!P$87:P$291,E$62,Schedule!O$87:O$291,D62,Schedule!$G$87:$G$291,Schedule!$F$11,Schedule!$I$87:$I$291,"I")),IF($C$3='Sum Res'!$S$5,(SUMIFS(Schedule!Q$87:Q$291,Schedule!$K$87:$K$291,Tailings,Schedule!P$87:P$291,E$62,Schedule!O$87:O$291,D62,Schedule!$G$87:$G$291,Schedule!$F$9,Schedule!$I$87:$I$291,"")+SUMIFS(Schedule!Q$87:Q$291,Schedule!$K$87:$K$291,Tailings,Schedule!P$87:P$291,E$62,Schedule!O$87:O$291,D62,Schedule!$G$87:$G$291,Schedule!$F$9,Schedule!$I$87:$I$291,"I"))+(SUMIFS(Schedule!Q$87:Q$291,Schedule!$K$87:$K$291,Tailings,Schedule!P$87:P$291,E$62,Schedule!O$87:O$291,D62,Schedule!$G$87:$G$291,Schedule!$F$10,Schedule!$I$87:$I$291,"")+SUMIFS(Schedule!Q$87:Q$291,Schedule!$K$87:$K$291,Tailings,Schedule!P$87:P$291,E$62,Schedule!O$87:O$291,D62,Schedule!$G$87:$G$291,Schedule!$F$10,Schedule!$I$87:$I$291,"I"))+(SUMIFS(Schedule!Q$87:Q$291,Schedule!$K$87:$K$291,Tailings,Schedule!P$87:P$291,E$62,Schedule!O$87:O$291,D62,Schedule!$G$87:$G$291,Schedule!$F$11,Schedule!$I$87:$I$291,"")+SUMIFS(Schedule!Q$87:Q$291,Schedule!$K$87:$K$291,Tailings,Schedule!P$87:P$291,E$62,Schedule!O$87:O$291,D62,Schedule!$G$87:$G$291,Schedule!$F$11,Schedule!$I$87:$I$291,"I")),(SUMIFS(Schedule!Q$87:Q$291,Schedule!$K$87:$K$291,Tailings,Schedule!P$87:P$291,E$62,Schedule!O$87:O$291,D62,Schedule!$G$87:$G$291,Schedule!$F$9,Schedule!$I$87:$I$291,"")+SUMIFS(Schedule!Q$87:Q$291,Schedule!$K$87:$K$291,Tailings,Schedule!P$87:P$291,E$62,Schedule!O$87:O$291,D62,Schedule!$G$87:$G$291,Schedule!$F$9,Schedule!$I$87:$I$291,"I"))+(SUMIFS(Schedule!Q$87:Q$291,Schedule!$K$87:$K$291,Tailings,Schedule!P$87:P$291,E$62,Schedule!O$87:O$291,D62,Schedule!$G$87:$G$291,Schedule!$F$10,Schedule!$I$87:$I$291,"")+SUMIFS(Schedule!Q$87:Q$291,Schedule!$K$87:$K$291,Tailings,Schedule!P$87:P$291,E$62,Schedule!O$87:O$291,D62,Schedule!$G$87:$G$291,Schedule!$F$10,Schedule!$I$87:$I$291,"I"))+(SUMIFS(Schedule!Q$87:Q$291,Schedule!$K$87:$K$291,Tailings,Schedule!P$87:P$291,E$62,Schedule!O$87:O$291,D62,Schedule!$G$87:$G$291,Schedule!$F$11,Schedule!$I$87:$I$291,"")+SUMIFS(Schedule!Q$87:Q$291,Schedule!$K$87:$K$291,Tailings,Schedule!P$87:P$291,E$62,Schedule!O$87:O$291,D62,Schedule!$G$87:$G$291,Schedule!$F$11,Schedule!$I$87:$I$291,"I"))+(SUMIFS(Schedule!Q$87:Q$291,Schedule!$K$87:$K$291,Tailings,Schedule!P$87:P$291,E$62,Schedule!O$87:O$291,D62,Schedule!$G$87:$G$291,Schedule!$F$8,Schedule!$I$87:$I$291,"")+SUMIFS(Schedule!Q$87:Q$291,Schedule!$K$87:$K$291,Tailings,Schedule!P$87:P$291,E$62,Schedule!O$87:O$291,D62,Schedule!$G$87:$G$291,Schedule!$F$8,Schedule!$I$87:$I$291,"I"))))</f>
        <v>0</v>
      </c>
      <c r="G62" s="273">
        <v>1</v>
      </c>
      <c r="H62" s="274" t="s">
        <v>114</v>
      </c>
      <c r="I62" s="275">
        <f>IF($C$3="",(SUMIFS(Schedule!T$87:T$291,Schedule!$K$87:$K$291,Tailings,Schedule!S$87:S$291,H$62,Schedule!R$87:R$291,G62,Schedule!$G$87:$G$291,Schedule!$F$9,Schedule!$I$87:$I$291,"")+SUMIFS(Schedule!T$87:T$291,Schedule!$K$87:$K$291,Tailings,Schedule!S$87:S$291,H$62,Schedule!R$87:R$291,G62,Schedule!$G$87:$G$291,Schedule!$F$9,Schedule!$I$87:$I$291,"I"))+(SUMIFS(Schedule!T$87:T$291,Schedule!$K$87:$K$291,Tailings,Schedule!S$87:S$291,H$62,Schedule!R$87:R$291,G62,Schedule!$G$87:$G$291,Schedule!$F$10,Schedule!$I$87:$I$291,"")+SUMIFS(Schedule!T$87:T$291,Schedule!$K$87:$K$291,Tailings,Schedule!S$87:S$291,H$62,Schedule!R$87:R$291,G62,Schedule!$G$87:$G$291,Schedule!$F$10,Schedule!$I$87:$I$291,"I"))+(SUMIFS(Schedule!T$87:T$291,Schedule!$K$87:$K$291,Tailings,Schedule!S$87:S$291,H$62,Schedule!R$87:R$291,G62,Schedule!$G$87:$G$291,Schedule!$F$11,Schedule!$I$87:$I$291,"")+SUMIFS(Schedule!T$87:T$291,Schedule!$K$87:$K$291,Tailings,Schedule!S$87:S$291,H$62,Schedule!R$87:R$291,G62,Schedule!$G$87:$G$291,Schedule!$F$11,Schedule!$I$87:$I$291,"I")),IF($C$3='Sum Res'!$S$5,(SUMIFS(Schedule!T$87:T$291,Schedule!$K$87:$K$291,Tailings,Schedule!S$87:S$291,H$62,Schedule!R$87:R$291,G62,Schedule!$G$87:$G$291,Schedule!$F$9,Schedule!$I$87:$I$291,"")+SUMIFS(Schedule!T$87:T$291,Schedule!$K$87:$K$291,Tailings,Schedule!S$87:S$291,H$62,Schedule!R$87:R$291,G62,Schedule!$G$87:$G$291,Schedule!$F$9,Schedule!$I$87:$I$291,"I"))+(SUMIFS(Schedule!T$87:T$291,Schedule!$K$87:$K$291,Tailings,Schedule!S$87:S$291,H$62,Schedule!R$87:R$291,G62,Schedule!$G$87:$G$291,Schedule!$F$10,Schedule!$I$87:$I$291,"")+SUMIFS(Schedule!T$87:T$291,Schedule!$K$87:$K$291,Tailings,Schedule!S$87:S$291,H$62,Schedule!R$87:R$291,G62,Schedule!$G$87:$G$291,Schedule!$F$10,Schedule!$I$87:$I$291,"I"))+(SUMIFS(Schedule!T$87:T$291,Schedule!$K$87:$K$291,Tailings,Schedule!S$87:S$291,H$62,Schedule!R$87:R$291,G62,Schedule!$G$87:$G$291,Schedule!$F$11,Schedule!$I$87:$I$291,"")+SUMIFS(Schedule!T$87:T$291,Schedule!$K$87:$K$291,Tailings,Schedule!S$87:S$291,H$62,Schedule!R$87:R$291,G62,Schedule!$G$87:$G$291,Schedule!$F$11,Schedule!$I$87:$I$291,"I")),(SUMIFS(Schedule!T$87:T$291,Schedule!$K$87:$K$291,Tailings,Schedule!S$87:S$291,H$62,Schedule!R$87:R$291,G62,Schedule!$G$87:$G$291,Schedule!$F$9,Schedule!$I$87:$I$291,"")+SUMIFS(Schedule!T$87:T$291,Schedule!$K$87:$K$291,Tailings,Schedule!S$87:S$291,H$62,Schedule!R$87:R$291,G62,Schedule!$G$87:$G$291,Schedule!$F$9,Schedule!$I$87:$I$291,"I"))+(SUMIFS(Schedule!T$87:T$291,Schedule!$K$87:$K$291,Tailings,Schedule!S$87:S$291,H$62,Schedule!R$87:R$291,G62,Schedule!$G$87:$G$291,Schedule!$F$10,Schedule!$I$87:$I$291,"")+SUMIFS(Schedule!T$87:T$291,Schedule!$K$87:$K$291,Tailings,Schedule!S$87:S$291,H$62,Schedule!R$87:R$291,G62,Schedule!$G$87:$G$291,Schedule!$F$10,Schedule!$I$87:$I$291,"I"))+(SUMIFS(Schedule!T$87:T$291,Schedule!$K$87:$K$291,Tailings,Schedule!S$87:S$291,H$62,Schedule!R$87:R$291,G62,Schedule!$G$87:$G$291,Schedule!$F$11,Schedule!$I$87:$I$291,"")+SUMIFS(Schedule!T$87:T$291,Schedule!$K$87:$K$291,Tailings,Schedule!S$87:S$291,H$62,Schedule!R$87:R$291,G62,Schedule!$G$87:$G$291,Schedule!$F$11,Schedule!$I$87:$I$291,"I"))+(SUMIFS(Schedule!T$87:T$291,Schedule!$K$87:$K$291,Tailings,Schedule!S$87:S$291,H$62,Schedule!R$87:R$291,G62,Schedule!$G$87:$G$291,Schedule!$F$8,Schedule!$I$87:$I$291,"")+SUMIFS(Schedule!T$87:T$291,Schedule!$K$87:$K$291,Tailings,Schedule!S$87:S$291,H$62,Schedule!R$87:R$291,G62,Schedule!$G$87:$G$291,Schedule!$F$8,Schedule!$I$87:$I$291,"I"))))</f>
        <v>0</v>
      </c>
      <c r="J62" s="273">
        <v>1</v>
      </c>
      <c r="K62" s="274" t="s">
        <v>114</v>
      </c>
      <c r="L62" s="275">
        <f>IF($C$3="",(SUMIFS(Schedule!W$87:W$291,Schedule!$K$87:$K$291,Tailings,Schedule!V$87:V$291,K$62,Schedule!U$87:U$291,J62,Schedule!$G$87:$G$291,Schedule!$F$9,Schedule!$I$87:$I$291,"")+SUMIFS(Schedule!W$87:W$291,Schedule!$K$87:$K$291,Tailings,Schedule!V$87:V$291,K$62,Schedule!U$87:U$291,J62,Schedule!$G$87:$G$291,Schedule!$F$9,Schedule!$I$87:$I$291,"I"))+(SUMIFS(Schedule!W$87:W$291,Schedule!$K$87:$K$291,Tailings,Schedule!V$87:V$291,K$62,Schedule!U$87:U$291,J62,Schedule!$G$87:$G$291,Schedule!$F$10,Schedule!$I$87:$I$291,"")+SUMIFS(Schedule!W$87:W$291,Schedule!$K$87:$K$291,Tailings,Schedule!V$87:V$291,K$62,Schedule!U$87:U$291,J62,Schedule!$G$87:$G$291,Schedule!$F$10,Schedule!$I$87:$I$291,"I"))+(SUMIFS(Schedule!W$87:W$291,Schedule!$K$87:$K$291,Tailings,Schedule!V$87:V$291,K$62,Schedule!U$87:U$291,J62,Schedule!$G$87:$G$291,Schedule!$F$11,Schedule!$I$87:$I$291,"")+SUMIFS(Schedule!W$87:W$291,Schedule!$K$87:$K$291,Tailings,Schedule!V$87:V$291,K$62,Schedule!U$87:U$291,J62,Schedule!$G$87:$G$291,Schedule!$F$11,Schedule!$I$87:$I$291,"I")),IF($C$3='Sum Res'!$S$5,(SUMIFS(Schedule!W$87:W$291,Schedule!$K$87:$K$291,Tailings,Schedule!V$87:V$291,K$62,Schedule!U$87:U$291,J62,Schedule!$G$87:$G$291,Schedule!$F$9,Schedule!$I$87:$I$291,"")+SUMIFS(Schedule!W$87:W$291,Schedule!$K$87:$K$291,Tailings,Schedule!V$87:V$291,K$62,Schedule!U$87:U$291,J62,Schedule!$G$87:$G$291,Schedule!$F$9,Schedule!$I$87:$I$291,"I"))+(SUMIFS(Schedule!W$87:W$291,Schedule!$K$87:$K$291,Tailings,Schedule!V$87:V$291,K$62,Schedule!U$87:U$291,J62,Schedule!$G$87:$G$291,Schedule!$F$10,Schedule!$I$87:$I$291,"")+SUMIFS(Schedule!W$87:W$291,Schedule!$K$87:$K$291,Tailings,Schedule!V$87:V$291,K$62,Schedule!U$87:U$291,J62,Schedule!$G$87:$G$291,Schedule!$F$10,Schedule!$I$87:$I$291,"I"))+(SUMIFS(Schedule!W$87:W$291,Schedule!$K$87:$K$291,Tailings,Schedule!V$87:V$291,K$62,Schedule!U$87:U$291,J62,Schedule!$G$87:$G$291,Schedule!$F$11,Schedule!$I$87:$I$291,"")+SUMIFS(Schedule!W$87:W$291,Schedule!$K$87:$K$291,Tailings,Schedule!V$87:V$291,K$62,Schedule!U$87:U$291,J62,Schedule!$G$87:$G$291,Schedule!$F$11,Schedule!$I$87:$I$291,"I")),(SUMIFS(Schedule!W$87:W$291,Schedule!$K$87:$K$291,Tailings,Schedule!V$87:V$291,K$62,Schedule!U$87:U$291,J62,Schedule!$G$87:$G$291,Schedule!$F$9,Schedule!$I$87:$I$291,"")+SUMIFS(Schedule!W$87:W$291,Schedule!$K$87:$K$291,Tailings,Schedule!V$87:V$291,K$62,Schedule!U$87:U$291,J62,Schedule!$G$87:$G$291,Schedule!$F$9,Schedule!$I$87:$I$291,"I"))+(SUMIFS(Schedule!W$87:W$291,Schedule!$K$87:$K$291,Tailings,Schedule!V$87:V$291,K$62,Schedule!U$87:U$291,J62,Schedule!$G$87:$G$291,Schedule!$F$10,Schedule!$I$87:$I$291,"")+SUMIFS(Schedule!W$87:W$291,Schedule!$K$87:$K$291,Tailings,Schedule!V$87:V$291,K$62,Schedule!U$87:U$291,J62,Schedule!$G$87:$G$291,Schedule!$F$10,Schedule!$I$87:$I$291,"I"))+(SUMIFS(Schedule!W$87:W$291,Schedule!$K$87:$K$291,Tailings,Schedule!V$87:V$291,K$62,Schedule!U$87:U$291,J62,Schedule!$G$87:$G$291,Schedule!$F$11,Schedule!$I$87:$I$291,"")+SUMIFS(Schedule!W$87:W$291,Schedule!$K$87:$K$291,Tailings,Schedule!V$87:V$291,K$62,Schedule!U$87:U$291,J62,Schedule!$G$87:$G$291,Schedule!$F$11,Schedule!$I$87:$I$291,"I"))+(SUMIFS(Schedule!W$87:W$291,Schedule!$K$87:$K$291,Tailings,Schedule!V$87:V$291,K$62,Schedule!U$87:U$291,J62,Schedule!$G$87:$G$291,Schedule!$F$8,Schedule!$I$87:$I$291,"")+SUMIFS(Schedule!W$87:W$291,Schedule!$K$87:$K$291,Tailings,Schedule!V$87:V$291,K$62,Schedule!U$87:U$291,J62,Schedule!$G$87:$G$291,Schedule!$F$8,Schedule!$I$87:$I$291,"I"))))</f>
        <v>0</v>
      </c>
      <c r="M62" s="273">
        <v>1</v>
      </c>
      <c r="N62" s="274" t="s">
        <v>114</v>
      </c>
      <c r="O62" s="275">
        <f>IF($C$3="",(SUMIFS(Schedule!Z$87:Z$291,Schedule!$K$87:$K$291,Tailings,Schedule!Y$87:Y$291,N$62,Schedule!X$87:X$291,M62,Schedule!$G$87:$G$291,Schedule!$F$9,Schedule!$I$87:$I$291,"")+SUMIFS(Schedule!Z$87:Z$291,Schedule!$K$87:$K$291,Tailings,Schedule!Y$87:Y$291,N$62,Schedule!X$87:X$291,M62,Schedule!$G$87:$G$291,Schedule!$F$9,Schedule!$I$87:$I$291,"I"))+(SUMIFS(Schedule!Z$87:Z$291,Schedule!$K$87:$K$291,Tailings,Schedule!Y$87:Y$291,N$62,Schedule!X$87:X$291,M62,Schedule!$G$87:$G$291,Schedule!$F$10,Schedule!$I$87:$I$291,"")+SUMIFS(Schedule!Z$87:Z$291,Schedule!$K$87:$K$291,Tailings,Schedule!Y$87:Y$291,N$62,Schedule!X$87:X$291,M62,Schedule!$G$87:$G$291,Schedule!$F$10,Schedule!$I$87:$I$291,"I"))+(SUMIFS(Schedule!Z$87:Z$291,Schedule!$K$87:$K$291,Tailings,Schedule!Y$87:Y$291,N$62,Schedule!X$87:X$291,M62,Schedule!$G$87:$G$291,Schedule!$F$11,Schedule!$I$87:$I$291,"")+SUMIFS(Schedule!Z$87:Z$291,Schedule!$K$87:$K$291,Tailings,Schedule!Y$87:Y$291,N$62,Schedule!X$87:X$291,M62,Schedule!$G$87:$G$291,Schedule!$F$11,Schedule!$I$87:$I$291,"I")),IF($C$3='Sum Res'!$S$5,(SUMIFS(Schedule!Z$87:Z$291,Schedule!$K$87:$K$291,Tailings,Schedule!Y$87:Y$291,N$62,Schedule!X$87:X$291,M62,Schedule!$G$87:$G$291,Schedule!$F$9,Schedule!$I$87:$I$291,"")+SUMIFS(Schedule!Z$87:Z$291,Schedule!$K$87:$K$291,Tailings,Schedule!Y$87:Y$291,N$62,Schedule!X$87:X$291,M62,Schedule!$G$87:$G$291,Schedule!$F$9,Schedule!$I$87:$I$291,"I"))+(SUMIFS(Schedule!Z$87:Z$291,Schedule!$K$87:$K$291,Tailings,Schedule!Y$87:Y$291,N$62,Schedule!X$87:X$291,M62,Schedule!$G$87:$G$291,Schedule!$F$10,Schedule!$I$87:$I$291,"")+SUMIFS(Schedule!Z$87:Z$291,Schedule!$K$87:$K$291,Tailings,Schedule!Y$87:Y$291,N$62,Schedule!X$87:X$291,M62,Schedule!$G$87:$G$291,Schedule!$F$10,Schedule!$I$87:$I$291,"I"))+(SUMIFS(Schedule!Z$87:Z$291,Schedule!$K$87:$K$291,Tailings,Schedule!Y$87:Y$291,N$62,Schedule!X$87:X$291,M62,Schedule!$G$87:$G$291,Schedule!$F$11,Schedule!$I$87:$I$291,"")+SUMIFS(Schedule!Z$87:Z$291,Schedule!$K$87:$K$291,Tailings,Schedule!Y$87:Y$291,N$62,Schedule!X$87:X$291,M62,Schedule!$G$87:$G$291,Schedule!$F$11,Schedule!$I$87:$I$291,"I")),(SUMIFS(Schedule!Z$87:Z$291,Schedule!$K$87:$K$291,Tailings,Schedule!Y$87:Y$291,N$62,Schedule!X$87:X$291,M62,Schedule!$G$87:$G$291,Schedule!$F$9,Schedule!$I$87:$I$291,"")+SUMIFS(Schedule!Z$87:Z$291,Schedule!$K$87:$K$291,Tailings,Schedule!Y$87:Y$291,N$62,Schedule!X$87:X$291,M62,Schedule!$G$87:$G$291,Schedule!$F$9,Schedule!$I$87:$I$291,"I"))+(SUMIFS(Schedule!Z$87:Z$291,Schedule!$K$87:$K$291,Tailings,Schedule!Y$87:Y$291,N$62,Schedule!X$87:X$291,M62,Schedule!$G$87:$G$291,Schedule!$F$10,Schedule!$I$87:$I$291,"")+SUMIFS(Schedule!Z$87:Z$291,Schedule!$K$87:$K$291,Tailings,Schedule!Y$87:Y$291,N$62,Schedule!X$87:X$291,M62,Schedule!$G$87:$G$291,Schedule!$F$10,Schedule!$I$87:$I$291,"I"))+(SUMIFS(Schedule!Z$87:Z$291,Schedule!$K$87:$K$291,Tailings,Schedule!Y$87:Y$291,N$62,Schedule!X$87:X$291,M62,Schedule!$G$87:$G$291,Schedule!$F$11,Schedule!$I$87:$I$291,"")+SUMIFS(Schedule!Z$87:Z$291,Schedule!$K$87:$K$291,Tailings,Schedule!Y$87:Y$291,N$62,Schedule!X$87:X$291,M62,Schedule!$G$87:$G$291,Schedule!$F$11,Schedule!$I$87:$I$291,"I"))+(SUMIFS(Schedule!Z$87:Z$291,Schedule!$K$87:$K$291,Tailings,Schedule!Y$87:Y$291,N$62,Schedule!X$87:X$291,M62,Schedule!$G$87:$G$291,Schedule!$F$8,Schedule!$I$87:$I$291,"")+SUMIFS(Schedule!Z$87:Z$291,Schedule!$K$87:$K$291,Tailings,Schedule!Y$87:Y$291,N$62,Schedule!X$87:X$291,M62,Schedule!$G$87:$G$291,Schedule!$F$8,Schedule!$I$87:$I$291,"I"))))</f>
        <v>0</v>
      </c>
      <c r="P62" s="273">
        <v>1</v>
      </c>
      <c r="Q62" s="274" t="s">
        <v>114</v>
      </c>
      <c r="R62" s="275">
        <f>IF($C$3="",(SUMIFS(Schedule!AC$87:AC$291,Schedule!$K$87:$K$291,Tailings,Schedule!AB$87:AB$291,Q$62,Schedule!AA$87:AA$291,P62,Schedule!$G$87:$G$291,Schedule!$F$9,Schedule!$I$87:$I$291,"")+SUMIFS(Schedule!AC$87:AC$291,Schedule!$K$87:$K$291,Tailings,Schedule!AB$87:AB$291,Q$62,Schedule!AA$87:AA$291,P62,Schedule!$G$87:$G$291,Schedule!$F$9,Schedule!$I$87:$I$291,"I"))+(SUMIFS(Schedule!AC$87:AC$291,Schedule!$K$87:$K$291,Tailings,Schedule!AB$87:AB$291,Q$62,Schedule!AA$87:AA$291,P62,Schedule!$G$87:$G$291,Schedule!$F$10,Schedule!$I$87:$I$291,"")+SUMIFS(Schedule!AC$87:AC$291,Schedule!$K$87:$K$291,Tailings,Schedule!AB$87:AB$291,Q$62,Schedule!AA$87:AA$291,P62,Schedule!$G$87:$G$291,Schedule!$F$10,Schedule!$I$87:$I$291,"I"))+(SUMIFS(Schedule!AC$87:AC$291,Schedule!$K$87:$K$291,Tailings,Schedule!AB$87:AB$291,Q$62,Schedule!AA$87:AA$291,P62,Schedule!$G$87:$G$291,Schedule!$F$11,Schedule!$I$87:$I$291,"")+SUMIFS(Schedule!AC$87:AC$291,Schedule!$K$87:$K$291,Tailings,Schedule!AB$87:AB$291,Q$62,Schedule!AA$87:AA$291,P62,Schedule!$G$87:$G$291,Schedule!$F$11,Schedule!$I$87:$I$291,"I")),IF($C$3='Sum Res'!$S$5,(SUMIFS(Schedule!AC$87:AC$291,Schedule!$K$87:$K$291,Tailings,Schedule!AB$87:AB$291,Q$62,Schedule!AA$87:AA$291,P62,Schedule!$G$87:$G$291,Schedule!$F$9,Schedule!$I$87:$I$291,"")+SUMIFS(Schedule!AC$87:AC$291,Schedule!$K$87:$K$291,Tailings,Schedule!AB$87:AB$291,Q$62,Schedule!AA$87:AA$291,P62,Schedule!$G$87:$G$291,Schedule!$F$9,Schedule!$I$87:$I$291,"I"))+(SUMIFS(Schedule!AC$87:AC$291,Schedule!$K$87:$K$291,Tailings,Schedule!AB$87:AB$291,Q$62,Schedule!AA$87:AA$291,P62,Schedule!$G$87:$G$291,Schedule!$F$10,Schedule!$I$87:$I$291,"")+SUMIFS(Schedule!AC$87:AC$291,Schedule!$K$87:$K$291,Tailings,Schedule!AB$87:AB$291,Q$62,Schedule!AA$87:AA$291,P62,Schedule!$G$87:$G$291,Schedule!$F$10,Schedule!$I$87:$I$291,"I"))+(SUMIFS(Schedule!AC$87:AC$291,Schedule!$K$87:$K$291,Tailings,Schedule!AB$87:AB$291,Q$62,Schedule!AA$87:AA$291,P62,Schedule!$G$87:$G$291,Schedule!$F$11,Schedule!$I$87:$I$291,"")+SUMIFS(Schedule!AC$87:AC$291,Schedule!$K$87:$K$291,Tailings,Schedule!AB$87:AB$291,Q$62,Schedule!AA$87:AA$291,P62,Schedule!$G$87:$G$291,Schedule!$F$11,Schedule!$I$87:$I$291,"I")),(SUMIFS(Schedule!AC$87:AC$291,Schedule!$K$87:$K$291,Tailings,Schedule!AB$87:AB$291,Q$62,Schedule!AA$87:AA$291,P62,Schedule!$G$87:$G$291,Schedule!$F$9,Schedule!$I$87:$I$291,"")+SUMIFS(Schedule!AC$87:AC$291,Schedule!$K$87:$K$291,Tailings,Schedule!AB$87:AB$291,Q$62,Schedule!AA$87:AA$291,P62,Schedule!$G$87:$G$291,Schedule!$F$9,Schedule!$I$87:$I$291,"I"))+(SUMIFS(Schedule!AC$87:AC$291,Schedule!$K$87:$K$291,Tailings,Schedule!AB$87:AB$291,Q$62,Schedule!AA$87:AA$291,P62,Schedule!$G$87:$G$291,Schedule!$F$10,Schedule!$I$87:$I$291,"")+SUMIFS(Schedule!AC$87:AC$291,Schedule!$K$87:$K$291,Tailings,Schedule!AB$87:AB$291,Q$62,Schedule!AA$87:AA$291,P62,Schedule!$G$87:$G$291,Schedule!$F$10,Schedule!$I$87:$I$291,"I"))+(SUMIFS(Schedule!AC$87:AC$291,Schedule!$K$87:$K$291,Tailings,Schedule!AB$87:AB$291,Q$62,Schedule!AA$87:AA$291,P62,Schedule!$G$87:$G$291,Schedule!$F$11,Schedule!$I$87:$I$291,"")+SUMIFS(Schedule!AC$87:AC$291,Schedule!$K$87:$K$291,Tailings,Schedule!AB$87:AB$291,Q$62,Schedule!AA$87:AA$291,P62,Schedule!$G$87:$G$291,Schedule!$F$11,Schedule!$I$87:$I$291,"I"))+(SUMIFS(Schedule!AC$87:AC$291,Schedule!$K$87:$K$291,Tailings,Schedule!AB$87:AB$291,Q$62,Schedule!AA$87:AA$291,P62,Schedule!$G$87:$G$291,Schedule!$F$8,Schedule!$I$87:$I$291,"")+SUMIFS(Schedule!AC$87:AC$291,Schedule!$K$87:$K$291,Tailings,Schedule!AB$87:AB$291,Q$62,Schedule!AA$87:AA$291,P62,Schedule!$G$87:$G$291,Schedule!$F$8,Schedule!$I$87:$I$291,"I"))))</f>
        <v>0</v>
      </c>
      <c r="S62" s="273">
        <v>1</v>
      </c>
      <c r="T62" s="274" t="s">
        <v>114</v>
      </c>
      <c r="U62" s="275">
        <f>IF($C$3="",(SUMIFS(Schedule!AF$87:AF$291,Schedule!$K$87:$K$291,Tailings,Schedule!AE$87:AE$291,T$62,Schedule!AD$87:AD$291,S62,Schedule!$G$87:$G$291,Schedule!$F$9,Schedule!$I$87:$I$291,"")+SUMIFS(Schedule!AF$87:AF$291,Schedule!$K$87:$K$291,Tailings,Schedule!AE$87:AE$291,T$62,Schedule!AD$87:AD$291,S62,Schedule!$G$87:$G$291,Schedule!$F$9,Schedule!$I$87:$I$291,"I"))+(SUMIFS(Schedule!AF$87:AF$291,Schedule!$K$87:$K$291,Tailings,Schedule!AE$87:AE$291,T$62,Schedule!AD$87:AD$291,S62,Schedule!$G$87:$G$291,Schedule!$F$10,Schedule!$I$87:$I$291,"")+SUMIFS(Schedule!AF$87:AF$291,Schedule!$K$87:$K$291,Tailings,Schedule!AE$87:AE$291,T$62,Schedule!AD$87:AD$291,S62,Schedule!$G$87:$G$291,Schedule!$F$10,Schedule!$I$87:$I$291,"I"))+(SUMIFS(Schedule!AF$87:AF$291,Schedule!$K$87:$K$291,Tailings,Schedule!AE$87:AE$291,T$62,Schedule!AD$87:AD$291,S62,Schedule!$G$87:$G$291,Schedule!$F$11,Schedule!$I$87:$I$291,"")+SUMIFS(Schedule!AF$87:AF$291,Schedule!$K$87:$K$291,Tailings,Schedule!AE$87:AE$291,T$62,Schedule!AD$87:AD$291,S62,Schedule!$G$87:$G$291,Schedule!$F$11,Schedule!$I$87:$I$291,"I")),IF($C$3='Sum Res'!$S$5,(SUMIFS(Schedule!AF$87:AF$291,Schedule!$K$87:$K$291,Tailings,Schedule!AE$87:AE$291,T$62,Schedule!AD$87:AD$291,S62,Schedule!$G$87:$G$291,Schedule!$F$9,Schedule!$I$87:$I$291,"")+SUMIFS(Schedule!AF$87:AF$291,Schedule!$K$87:$K$291,Tailings,Schedule!AE$87:AE$291,T$62,Schedule!AD$87:AD$291,S62,Schedule!$G$87:$G$291,Schedule!$F$9,Schedule!$I$87:$I$291,"I"))+(SUMIFS(Schedule!AF$87:AF$291,Schedule!$K$87:$K$291,Tailings,Schedule!AE$87:AE$291,T$62,Schedule!AD$87:AD$291,S62,Schedule!$G$87:$G$291,Schedule!$F$10,Schedule!$I$87:$I$291,"")+SUMIFS(Schedule!AF$87:AF$291,Schedule!$K$87:$K$291,Tailings,Schedule!AE$87:AE$291,T$62,Schedule!AD$87:AD$291,S62,Schedule!$G$87:$G$291,Schedule!$F$10,Schedule!$I$87:$I$291,"I"))+(SUMIFS(Schedule!AF$87:AF$291,Schedule!$K$87:$K$291,Tailings,Schedule!AE$87:AE$291,T$62,Schedule!AD$87:AD$291,S62,Schedule!$G$87:$G$291,Schedule!$F$11,Schedule!$I$87:$I$291,"")+SUMIFS(Schedule!AF$87:AF$291,Schedule!$K$87:$K$291,Tailings,Schedule!AE$87:AE$291,T$62,Schedule!AD$87:AD$291,S62,Schedule!$G$87:$G$291,Schedule!$F$11,Schedule!$I$87:$I$291,"I")),(SUMIFS(Schedule!AF$87:AF$291,Schedule!$K$87:$K$291,Tailings,Schedule!AE$87:AE$291,T$62,Schedule!AD$87:AD$291,S62,Schedule!$G$87:$G$291,Schedule!$F$9,Schedule!$I$87:$I$291,"")+SUMIFS(Schedule!AF$87:AF$291,Schedule!$K$87:$K$291,Tailings,Schedule!AE$87:AE$291,T$62,Schedule!AD$87:AD$291,S62,Schedule!$G$87:$G$291,Schedule!$F$9,Schedule!$I$87:$I$291,"I"))+(SUMIFS(Schedule!AF$87:AF$291,Schedule!$K$87:$K$291,Tailings,Schedule!AE$87:AE$291,T$62,Schedule!AD$87:AD$291,S62,Schedule!$G$87:$G$291,Schedule!$F$10,Schedule!$I$87:$I$291,"")+SUMIFS(Schedule!AF$87:AF$291,Schedule!$K$87:$K$291,Tailings,Schedule!AE$87:AE$291,T$62,Schedule!AD$87:AD$291,S62,Schedule!$G$87:$G$291,Schedule!$F$10,Schedule!$I$87:$I$291,"I"))+(SUMIFS(Schedule!AF$87:AF$291,Schedule!$K$87:$K$291,Tailings,Schedule!AE$87:AE$291,T$62,Schedule!AD$87:AD$291,S62,Schedule!$G$87:$G$291,Schedule!$F$11,Schedule!$I$87:$I$291,"")+SUMIFS(Schedule!AF$87:AF$291,Schedule!$K$87:$K$291,Tailings,Schedule!AE$87:AE$291,T$62,Schedule!AD$87:AD$291,S62,Schedule!$G$87:$G$291,Schedule!$F$11,Schedule!$I$87:$I$291,"I"))+(SUMIFS(Schedule!AF$87:AF$291,Schedule!$K$87:$K$291,Tailings,Schedule!AE$87:AE$291,T$62,Schedule!AD$87:AD$291,S62,Schedule!$G$87:$G$291,Schedule!$F$8,Schedule!$I$87:$I$291,"")+SUMIFS(Schedule!AF$87:AF$291,Schedule!$K$87:$K$291,Tailings,Schedule!AE$87:AE$291,T$62,Schedule!AD$87:AD$291,S62,Schedule!$G$87:$G$291,Schedule!$F$8,Schedule!$I$87:$I$291,"I"))))</f>
        <v>0</v>
      </c>
      <c r="V62" s="273">
        <v>1</v>
      </c>
      <c r="W62" s="274" t="s">
        <v>114</v>
      </c>
      <c r="X62" s="275">
        <f>IF($C$3="",(SUMIFS(Schedule!AI$87:AI$291,Schedule!$K$87:$K$291,Tailings,Schedule!AH$87:AH$291,W$62,Schedule!AG$87:AG$291,V62,Schedule!$G$87:$G$291,Schedule!$F$9,Schedule!$I$87:$I$291,"")+SUMIFS(Schedule!AI$87:AI$291,Schedule!$K$87:$K$291,Tailings,Schedule!AH$87:AH$291,W$62,Schedule!AG$87:AG$291,V62,Schedule!$G$87:$G$291,Schedule!$F$9,Schedule!$I$87:$I$291,"I"))+(SUMIFS(Schedule!AI$87:AI$291,Schedule!$K$87:$K$291,Tailings,Schedule!AH$87:AH$291,W$62,Schedule!AG$87:AG$291,V62,Schedule!$G$87:$G$291,Schedule!$F$10,Schedule!$I$87:$I$291,"")+SUMIFS(Schedule!AI$87:AI$291,Schedule!$K$87:$K$291,Tailings,Schedule!AH$87:AH$291,W$62,Schedule!AG$87:AG$291,V62,Schedule!$G$87:$G$291,Schedule!$F$10,Schedule!$I$87:$I$291,"I"))+(SUMIFS(Schedule!AI$87:AI$291,Schedule!$K$87:$K$291,Tailings,Schedule!AH$87:AH$291,W$62,Schedule!AG$87:AG$291,V62,Schedule!$G$87:$G$291,Schedule!$F$11,Schedule!$I$87:$I$291,"")+SUMIFS(Schedule!AI$87:AI$291,Schedule!$K$87:$K$291,Tailings,Schedule!AH$87:AH$291,W$62,Schedule!AG$87:AG$291,V62,Schedule!$G$87:$G$291,Schedule!$F$11,Schedule!$I$87:$I$291,"I")),IF($C$3='Sum Res'!$S$5,(SUMIFS(Schedule!AI$87:AI$291,Schedule!$K$87:$K$291,Tailings,Schedule!AH$87:AH$291,W$62,Schedule!AG$87:AG$291,V62,Schedule!$G$87:$G$291,Schedule!$F$9,Schedule!$I$87:$I$291,"")+SUMIFS(Schedule!AI$87:AI$291,Schedule!$K$87:$K$291,Tailings,Schedule!AH$87:AH$291,W$62,Schedule!AG$87:AG$291,V62,Schedule!$G$87:$G$291,Schedule!$F$9,Schedule!$I$87:$I$291,"I"))+(SUMIFS(Schedule!AI$87:AI$291,Schedule!$K$87:$K$291,Tailings,Schedule!AH$87:AH$291,W$62,Schedule!AG$87:AG$291,V62,Schedule!$G$87:$G$291,Schedule!$F$10,Schedule!$I$87:$I$291,"")+SUMIFS(Schedule!AI$87:AI$291,Schedule!$K$87:$K$291,Tailings,Schedule!AH$87:AH$291,W$62,Schedule!AG$87:AG$291,V62,Schedule!$G$87:$G$291,Schedule!$F$10,Schedule!$I$87:$I$291,"I"))+(SUMIFS(Schedule!AI$87:AI$291,Schedule!$K$87:$K$291,Tailings,Schedule!AH$87:AH$291,W$62,Schedule!AG$87:AG$291,V62,Schedule!$G$87:$G$291,Schedule!$F$11,Schedule!$I$87:$I$291,"")+SUMIFS(Schedule!AI$87:AI$291,Schedule!$K$87:$K$291,Tailings,Schedule!AH$87:AH$291,W$62,Schedule!AG$87:AG$291,V62,Schedule!$G$87:$G$291,Schedule!$F$11,Schedule!$I$87:$I$291,"I")),(SUMIFS(Schedule!AI$87:AI$291,Schedule!$K$87:$K$291,Tailings,Schedule!AH$87:AH$291,W$62,Schedule!AG$87:AG$291,V62,Schedule!$G$87:$G$291,Schedule!$F$9,Schedule!$I$87:$I$291,"")+SUMIFS(Schedule!AI$87:AI$291,Schedule!$K$87:$K$291,Tailings,Schedule!AH$87:AH$291,W$62,Schedule!AG$87:AG$291,V62,Schedule!$G$87:$G$291,Schedule!$F$9,Schedule!$I$87:$I$291,"I"))+(SUMIFS(Schedule!AI$87:AI$291,Schedule!$K$87:$K$291,Tailings,Schedule!AH$87:AH$291,W$62,Schedule!AG$87:AG$291,V62,Schedule!$G$87:$G$291,Schedule!$F$10,Schedule!$I$87:$I$291,"")+SUMIFS(Schedule!AI$87:AI$291,Schedule!$K$87:$K$291,Tailings,Schedule!AH$87:AH$291,W$62,Schedule!AG$87:AG$291,V62,Schedule!$G$87:$G$291,Schedule!$F$10,Schedule!$I$87:$I$291,"I"))+(SUMIFS(Schedule!AI$87:AI$291,Schedule!$K$87:$K$291,Tailings,Schedule!AH$87:AH$291,W$62,Schedule!AG$87:AG$291,V62,Schedule!$G$87:$G$291,Schedule!$F$11,Schedule!$I$87:$I$291,"")+SUMIFS(Schedule!AI$87:AI$291,Schedule!$K$87:$K$291,Tailings,Schedule!AH$87:AH$291,W$62,Schedule!AG$87:AG$291,V62,Schedule!$G$87:$G$291,Schedule!$F$11,Schedule!$I$87:$I$291,"I"))+(SUMIFS(Schedule!AI$87:AI$291,Schedule!$K$87:$K$291,Tailings,Schedule!AH$87:AH$291,W$62,Schedule!AG$87:AG$291,V62,Schedule!$G$87:$G$291,Schedule!$F$8,Schedule!$I$87:$I$291,"")+SUMIFS(Schedule!AI$87:AI$291,Schedule!$K$87:$K$291,Tailings,Schedule!AH$87:AH$291,W$62,Schedule!AG$87:AG$291,V62,Schedule!$G$87:$G$291,Schedule!$F$8,Schedule!$I$87:$I$291,"I"))))</f>
        <v>0</v>
      </c>
      <c r="Y62" s="273">
        <v>1</v>
      </c>
      <c r="Z62" s="274" t="s">
        <v>114</v>
      </c>
      <c r="AA62" s="275">
        <f>IF($C$3="",(SUMIFS(Schedule!AL$87:AL$291,Schedule!$K$87:$K$291,Tailings,Schedule!AK$87:AK$291,Z$62,Schedule!AJ$87:AJ$291,Y62,Schedule!$G$87:$G$291,Schedule!$F$9,Schedule!$I$87:$I$291,"")+SUMIFS(Schedule!AL$87:AL$291,Schedule!$K$87:$K$291,Tailings,Schedule!AK$87:AK$291,Z$62,Schedule!AJ$87:AJ$291,Y62,Schedule!$G$87:$G$291,Schedule!$F$9,Schedule!$I$87:$I$291,"I"))+(SUMIFS(Schedule!AL$87:AL$291,Schedule!$K$87:$K$291,Tailings,Schedule!AK$87:AK$291,Z$62,Schedule!AJ$87:AJ$291,Y62,Schedule!$G$87:$G$291,Schedule!$F$10,Schedule!$I$87:$I$291,"")+SUMIFS(Schedule!AL$87:AL$291,Schedule!$K$87:$K$291,Tailings,Schedule!AK$87:AK$291,Z$62,Schedule!AJ$87:AJ$291,Y62,Schedule!$G$87:$G$291,Schedule!$F$10,Schedule!$I$87:$I$291,"I"))+(SUMIFS(Schedule!AL$87:AL$291,Schedule!$K$87:$K$291,Tailings,Schedule!AK$87:AK$291,Z$62,Schedule!AJ$87:AJ$291,Y62,Schedule!$G$87:$G$291,Schedule!$F$11,Schedule!$I$87:$I$291,"")+SUMIFS(Schedule!AL$87:AL$291,Schedule!$K$87:$K$291,Tailings,Schedule!AK$87:AK$291,Z$62,Schedule!AJ$87:AJ$291,Y62,Schedule!$G$87:$G$291,Schedule!$F$11,Schedule!$I$87:$I$291,"I")),IF($C$3='Sum Res'!$S$5,(SUMIFS(Schedule!AL$87:AL$291,Schedule!$K$87:$K$291,Tailings,Schedule!AK$87:AK$291,Z$62,Schedule!AJ$87:AJ$291,Y62,Schedule!$G$87:$G$291,Schedule!$F$9,Schedule!$I$87:$I$291,"")+SUMIFS(Schedule!AL$87:AL$291,Schedule!$K$87:$K$291,Tailings,Schedule!AK$87:AK$291,Z$62,Schedule!AJ$87:AJ$291,Y62,Schedule!$G$87:$G$291,Schedule!$F$9,Schedule!$I$87:$I$291,"I"))+(SUMIFS(Schedule!AL$87:AL$291,Schedule!$K$87:$K$291,Tailings,Schedule!AK$87:AK$291,Z$62,Schedule!AJ$87:AJ$291,Y62,Schedule!$G$87:$G$291,Schedule!$F$10,Schedule!$I$87:$I$291,"")+SUMIFS(Schedule!AL$87:AL$291,Schedule!$K$87:$K$291,Tailings,Schedule!AK$87:AK$291,Z$62,Schedule!AJ$87:AJ$291,Y62,Schedule!$G$87:$G$291,Schedule!$F$10,Schedule!$I$87:$I$291,"I"))+(SUMIFS(Schedule!AL$87:AL$291,Schedule!$K$87:$K$291,Tailings,Schedule!AK$87:AK$291,Z$62,Schedule!AJ$87:AJ$291,Y62,Schedule!$G$87:$G$291,Schedule!$F$11,Schedule!$I$87:$I$291,"")+SUMIFS(Schedule!AL$87:AL$291,Schedule!$K$87:$K$291,Tailings,Schedule!AK$87:AK$291,Z$62,Schedule!AJ$87:AJ$291,Y62,Schedule!$G$87:$G$291,Schedule!$F$11,Schedule!$I$87:$I$291,"I")),(SUMIFS(Schedule!AL$87:AL$291,Schedule!$K$87:$K$291,Tailings,Schedule!AK$87:AK$291,Z$62,Schedule!AJ$87:AJ$291,Y62,Schedule!$G$87:$G$291,Schedule!$F$9,Schedule!$I$87:$I$291,"")+SUMIFS(Schedule!AL$87:AL$291,Schedule!$K$87:$K$291,Tailings,Schedule!AK$87:AK$291,Z$62,Schedule!AJ$87:AJ$291,Y62,Schedule!$G$87:$G$291,Schedule!$F$9,Schedule!$I$87:$I$291,"I"))+(SUMIFS(Schedule!AL$87:AL$291,Schedule!$K$87:$K$291,Tailings,Schedule!AK$87:AK$291,Z$62,Schedule!AJ$87:AJ$291,Y62,Schedule!$G$87:$G$291,Schedule!$F$10,Schedule!$I$87:$I$291,"")+SUMIFS(Schedule!AL$87:AL$291,Schedule!$K$87:$K$291,Tailings,Schedule!AK$87:AK$291,Z$62,Schedule!AJ$87:AJ$291,Y62,Schedule!$G$87:$G$291,Schedule!$F$10,Schedule!$I$87:$I$291,"I"))+(SUMIFS(Schedule!AL$87:AL$291,Schedule!$K$87:$K$291,Tailings,Schedule!AK$87:AK$291,Z$62,Schedule!AJ$87:AJ$291,Y62,Schedule!$G$87:$G$291,Schedule!$F$11,Schedule!$I$87:$I$291,"")+SUMIFS(Schedule!AL$87:AL$291,Schedule!$K$87:$K$291,Tailings,Schedule!AK$87:AK$291,Z$62,Schedule!AJ$87:AJ$291,Y62,Schedule!$G$87:$G$291,Schedule!$F$11,Schedule!$I$87:$I$291,"I"))+(SUMIFS(Schedule!AL$87:AL$291,Schedule!$K$87:$K$291,Tailings,Schedule!AK$87:AK$291,Z$62,Schedule!AJ$87:AJ$291,Y62,Schedule!$G$87:$G$291,Schedule!$F$8,Schedule!$I$87:$I$291,"")+SUMIFS(Schedule!AL$87:AL$291,Schedule!$K$87:$K$291,Tailings,Schedule!AK$87:AK$291,Z$62,Schedule!AJ$87:AJ$291,Y62,Schedule!$G$87:$G$291,Schedule!$F$8,Schedule!$I$87:$I$291,"I"))))</f>
        <v>0</v>
      </c>
      <c r="AB62" s="273">
        <v>1</v>
      </c>
      <c r="AC62" s="274" t="s">
        <v>114</v>
      </c>
      <c r="AD62" s="275">
        <f>IF($C$3="",(SUMIFS(Schedule!AO$87:AO$291,Schedule!$K$87:$K$291,Tailings,Schedule!AN$87:AN$291,AC$62,Schedule!AM$87:AM$291,AB62,Schedule!$G$87:$G$291,Schedule!$F$9,Schedule!$I$87:$I$291,"")+SUMIFS(Schedule!AO$87:AO$291,Schedule!$K$87:$K$291,Tailings,Schedule!AN$87:AN$291,AC$62,Schedule!AM$87:AM$291,AB62,Schedule!$G$87:$G$291,Schedule!$F$9,Schedule!$I$87:$I$291,"I"))+(SUMIFS(Schedule!AO$87:AO$291,Schedule!$K$87:$K$291,Tailings,Schedule!AN$87:AN$291,AC$62,Schedule!AM$87:AM$291,AB62,Schedule!$G$87:$G$291,Schedule!$F$10,Schedule!$I$87:$I$291,"")+SUMIFS(Schedule!AO$87:AO$291,Schedule!$K$87:$K$291,Tailings,Schedule!AN$87:AN$291,AC$62,Schedule!AM$87:AM$291,AB62,Schedule!$G$87:$G$291,Schedule!$F$10,Schedule!$I$87:$I$291,"I"))+(SUMIFS(Schedule!AO$87:AO$291,Schedule!$K$87:$K$291,Tailings,Schedule!AN$87:AN$291,AC$62,Schedule!AM$87:AM$291,AB62,Schedule!$G$87:$G$291,Schedule!$F$11,Schedule!$I$87:$I$291,"")+SUMIFS(Schedule!AO$87:AO$291,Schedule!$K$87:$K$291,Tailings,Schedule!AN$87:AN$291,AC$62,Schedule!AM$87:AM$291,AB62,Schedule!$G$87:$G$291,Schedule!$F$11,Schedule!$I$87:$I$291,"I")),IF($C$3='Sum Res'!$S$5,(SUMIFS(Schedule!AO$87:AO$291,Schedule!$K$87:$K$291,Tailings,Schedule!AN$87:AN$291,AC$62,Schedule!AM$87:AM$291,AB62,Schedule!$G$87:$G$291,Schedule!$F$9,Schedule!$I$87:$I$291,"")+SUMIFS(Schedule!AO$87:AO$291,Schedule!$K$87:$K$291,Tailings,Schedule!AN$87:AN$291,AC$62,Schedule!AM$87:AM$291,AB62,Schedule!$G$87:$G$291,Schedule!$F$9,Schedule!$I$87:$I$291,"I"))+(SUMIFS(Schedule!AO$87:AO$291,Schedule!$K$87:$K$291,Tailings,Schedule!AN$87:AN$291,AC$62,Schedule!AM$87:AM$291,AB62,Schedule!$G$87:$G$291,Schedule!$F$10,Schedule!$I$87:$I$291,"")+SUMIFS(Schedule!AO$87:AO$291,Schedule!$K$87:$K$291,Tailings,Schedule!AN$87:AN$291,AC$62,Schedule!AM$87:AM$291,AB62,Schedule!$G$87:$G$291,Schedule!$F$10,Schedule!$I$87:$I$291,"I"))+(SUMIFS(Schedule!AO$87:AO$291,Schedule!$K$87:$K$291,Tailings,Schedule!AN$87:AN$291,AC$62,Schedule!AM$87:AM$291,AB62,Schedule!$G$87:$G$291,Schedule!$F$11,Schedule!$I$87:$I$291,"")+SUMIFS(Schedule!AO$87:AO$291,Schedule!$K$87:$K$291,Tailings,Schedule!AN$87:AN$291,AC$62,Schedule!AM$87:AM$291,AB62,Schedule!$G$87:$G$291,Schedule!$F$11,Schedule!$I$87:$I$291,"I")),(SUMIFS(Schedule!AO$87:AO$291,Schedule!$K$87:$K$291,Tailings,Schedule!AN$87:AN$291,AC$62,Schedule!AM$87:AM$291,AB62,Schedule!$G$87:$G$291,Schedule!$F$9,Schedule!$I$87:$I$291,"")+SUMIFS(Schedule!AO$87:AO$291,Schedule!$K$87:$K$291,Tailings,Schedule!AN$87:AN$291,AC$62,Schedule!AM$87:AM$291,AB62,Schedule!$G$87:$G$291,Schedule!$F$9,Schedule!$I$87:$I$291,"I"))+(SUMIFS(Schedule!AO$87:AO$291,Schedule!$K$87:$K$291,Tailings,Schedule!AN$87:AN$291,AC$62,Schedule!AM$87:AM$291,AB62,Schedule!$G$87:$G$291,Schedule!$F$10,Schedule!$I$87:$I$291,"")+SUMIFS(Schedule!AO$87:AO$291,Schedule!$K$87:$K$291,Tailings,Schedule!AN$87:AN$291,AC$62,Schedule!AM$87:AM$291,AB62,Schedule!$G$87:$G$291,Schedule!$F$10,Schedule!$I$87:$I$291,"I"))+(SUMIFS(Schedule!AO$87:AO$291,Schedule!$K$87:$K$291,Tailings,Schedule!AN$87:AN$291,AC$62,Schedule!AM$87:AM$291,AB62,Schedule!$G$87:$G$291,Schedule!$F$11,Schedule!$I$87:$I$291,"")+SUMIFS(Schedule!AO$87:AO$291,Schedule!$K$87:$K$291,Tailings,Schedule!AN$87:AN$291,AC$62,Schedule!AM$87:AM$291,AB62,Schedule!$G$87:$G$291,Schedule!$F$11,Schedule!$I$87:$I$291,"I"))+(SUMIFS(Schedule!AO$87:AO$291,Schedule!$K$87:$K$291,Tailings,Schedule!AN$87:AN$291,AC$62,Schedule!AM$87:AM$291,AB62,Schedule!$G$87:$G$291,Schedule!$F$8,Schedule!$I$87:$I$291,"")+SUMIFS(Schedule!AO$87:AO$291,Schedule!$K$87:$K$291,Tailings,Schedule!AN$87:AN$291,AC$62,Schedule!AM$87:AM$291,AB62,Schedule!$G$87:$G$291,Schedule!$F$8,Schedule!$I$87:$I$291,"I"))))</f>
        <v>0</v>
      </c>
      <c r="AE62" s="276">
        <f t="shared" ref="AE62:AE65" si="14">AD62+AA62+X62+U62+R62+O62+L62+I62+F62</f>
        <v>0</v>
      </c>
      <c r="AF62" s="277">
        <f t="shared" ref="AF62:AF78" si="15">AE62/48</f>
        <v>0</v>
      </c>
    </row>
    <row r="63" spans="2:36" ht="15" x14ac:dyDescent="0.2">
      <c r="B63" s="580"/>
      <c r="C63" s="583"/>
      <c r="D63" s="289">
        <v>2</v>
      </c>
      <c r="E63" s="280"/>
      <c r="F63" s="281">
        <f>IF($C$3="",(SUMIFS(Schedule!Q$87:Q$291,Schedule!$K$87:$K$291,Tailings,Schedule!P$87:P$291,E$62,Schedule!O$87:O$291,D63,Schedule!$G$87:$G$291,Schedule!$F$9,Schedule!$I$87:$I$291,"")+SUMIFS(Schedule!Q$87:Q$291,Schedule!$K$87:$K$291,Tailings,Schedule!P$87:P$291,E$62,Schedule!O$87:O$291,D63,Schedule!$G$87:$G$291,Schedule!$F$9,Schedule!$I$87:$I$291,"I"))+(SUMIFS(Schedule!Q$87:Q$291,Schedule!$K$87:$K$291,Tailings,Schedule!P$87:P$291,E$62,Schedule!O$87:O$291,D63,Schedule!$G$87:$G$291,Schedule!$F$10,Schedule!$I$87:$I$291,"")+SUMIFS(Schedule!Q$87:Q$291,Schedule!$K$87:$K$291,Tailings,Schedule!P$87:P$291,E$62,Schedule!O$87:O$291,D63,Schedule!$G$87:$G$291,Schedule!$F$10,Schedule!$I$87:$I$291,"I"))+(SUMIFS(Schedule!Q$87:Q$291,Schedule!$K$87:$K$291,Tailings,Schedule!P$87:P$291,E$62,Schedule!O$87:O$291,D63,Schedule!$G$87:$G$291,Schedule!$F$11,Schedule!$I$87:$I$291,"")+SUMIFS(Schedule!Q$87:Q$291,Schedule!$K$87:$K$291,Tailings,Schedule!P$87:P$291,E$62,Schedule!O$87:O$291,D63,Schedule!$G$87:$G$291,Schedule!$F$11,Schedule!$I$87:$I$291,"I")),IF($C$3='Sum Res'!$S$5,(SUMIFS(Schedule!Q$87:Q$291,Schedule!$K$87:$K$291,Tailings,Schedule!P$87:P$291,E$62,Schedule!O$87:O$291,D63,Schedule!$G$87:$G$291,Schedule!$F$9,Schedule!$I$87:$I$291,"")+SUMIFS(Schedule!Q$87:Q$291,Schedule!$K$87:$K$291,Tailings,Schedule!P$87:P$291,E$62,Schedule!O$87:O$291,D63,Schedule!$G$87:$G$291,Schedule!$F$9,Schedule!$I$87:$I$291,"I"))+(SUMIFS(Schedule!Q$87:Q$291,Schedule!$K$87:$K$291,Tailings,Schedule!P$87:P$291,E$62,Schedule!O$87:O$291,D63,Schedule!$G$87:$G$291,Schedule!$F$10,Schedule!$I$87:$I$291,"")+SUMIFS(Schedule!Q$87:Q$291,Schedule!$K$87:$K$291,Tailings,Schedule!P$87:P$291,E$62,Schedule!O$87:O$291,D63,Schedule!$G$87:$G$291,Schedule!$F$10,Schedule!$I$87:$I$291,"I"))+(SUMIFS(Schedule!Q$87:Q$291,Schedule!$K$87:$K$291,Tailings,Schedule!P$87:P$291,E$62,Schedule!O$87:O$291,D63,Schedule!$G$87:$G$291,Schedule!$F$11,Schedule!$I$87:$I$291,"")+SUMIFS(Schedule!Q$87:Q$291,Schedule!$K$87:$K$291,Tailings,Schedule!P$87:P$291,E$62,Schedule!O$87:O$291,D63,Schedule!$G$87:$G$291,Schedule!$F$11,Schedule!$I$87:$I$291,"I")),(SUMIFS(Schedule!Q$87:Q$291,Schedule!$K$87:$K$291,Tailings,Schedule!P$87:P$291,E$62,Schedule!O$87:O$291,D63,Schedule!$G$87:$G$291,Schedule!$F$9,Schedule!$I$87:$I$291,"")+SUMIFS(Schedule!Q$87:Q$291,Schedule!$K$87:$K$291,Tailings,Schedule!P$87:P$291,E$62,Schedule!O$87:O$291,D63,Schedule!$G$87:$G$291,Schedule!$F$9,Schedule!$I$87:$I$291,"I"))+(SUMIFS(Schedule!Q$87:Q$291,Schedule!$K$87:$K$291,Tailings,Schedule!P$87:P$291,E$62,Schedule!O$87:O$291,D63,Schedule!$G$87:$G$291,Schedule!$F$10,Schedule!$I$87:$I$291,"")+SUMIFS(Schedule!Q$87:Q$291,Schedule!$K$87:$K$291,Tailings,Schedule!P$87:P$291,E$62,Schedule!O$87:O$291,D63,Schedule!$G$87:$G$291,Schedule!$F$10,Schedule!$I$87:$I$291,"I"))+(SUMIFS(Schedule!Q$87:Q$291,Schedule!$K$87:$K$291,Tailings,Schedule!P$87:P$291,E$62,Schedule!O$87:O$291,D63,Schedule!$G$87:$G$291,Schedule!$F$11,Schedule!$I$87:$I$291,"")+SUMIFS(Schedule!Q$87:Q$291,Schedule!$K$87:$K$291,Tailings,Schedule!P$87:P$291,E$62,Schedule!O$87:O$291,D63,Schedule!$G$87:$G$291,Schedule!$F$11,Schedule!$I$87:$I$291,"I"))+(SUMIFS(Schedule!Q$87:Q$291,Schedule!$K$87:$K$291,Tailings,Schedule!P$87:P$291,E$62,Schedule!O$87:O$291,D63,Schedule!$G$87:$G$291,Schedule!$F$8,Schedule!$I$87:$I$291,"")+SUMIFS(Schedule!Q$87:Q$291,Schedule!$K$87:$K$291,Tailings,Schedule!P$87:P$291,E$62,Schedule!O$87:O$291,D63,Schedule!$G$87:$G$291,Schedule!$F$8,Schedule!$I$87:$I$291,"I"))))</f>
        <v>0</v>
      </c>
      <c r="G63" s="289">
        <v>2</v>
      </c>
      <c r="H63" s="280"/>
      <c r="I63" s="281">
        <f>IF($C$3="",(SUMIFS(Schedule!T$87:T$291,Schedule!$K$87:$K$291,Tailings,Schedule!S$87:S$291,H$62,Schedule!R$87:R$291,G63,Schedule!$G$87:$G$291,Schedule!$F$9,Schedule!$I$87:$I$291,"")+SUMIFS(Schedule!T$87:T$291,Schedule!$K$87:$K$291,Tailings,Schedule!S$87:S$291,H$62,Schedule!R$87:R$291,G63,Schedule!$G$87:$G$291,Schedule!$F$9,Schedule!$I$87:$I$291,"I"))+(SUMIFS(Schedule!T$87:T$291,Schedule!$K$87:$K$291,Tailings,Schedule!S$87:S$291,H$62,Schedule!R$87:R$291,G63,Schedule!$G$87:$G$291,Schedule!$F$10,Schedule!$I$87:$I$291,"")+SUMIFS(Schedule!T$87:T$291,Schedule!$K$87:$K$291,Tailings,Schedule!S$87:S$291,H$62,Schedule!R$87:R$291,G63,Schedule!$G$87:$G$291,Schedule!$F$10,Schedule!$I$87:$I$291,"I"))+(SUMIFS(Schedule!T$87:T$291,Schedule!$K$87:$K$291,Tailings,Schedule!S$87:S$291,H$62,Schedule!R$87:R$291,G63,Schedule!$G$87:$G$291,Schedule!$F$11,Schedule!$I$87:$I$291,"")+SUMIFS(Schedule!T$87:T$291,Schedule!$K$87:$K$291,Tailings,Schedule!S$87:S$291,H$62,Schedule!R$87:R$291,G63,Schedule!$G$87:$G$291,Schedule!$F$11,Schedule!$I$87:$I$291,"I")),IF($C$3='Sum Res'!$S$5,(SUMIFS(Schedule!T$87:T$291,Schedule!$K$87:$K$291,Tailings,Schedule!S$87:S$291,H$62,Schedule!R$87:R$291,G63,Schedule!$G$87:$G$291,Schedule!$F$9,Schedule!$I$87:$I$291,"")+SUMIFS(Schedule!T$87:T$291,Schedule!$K$87:$K$291,Tailings,Schedule!S$87:S$291,H$62,Schedule!R$87:R$291,G63,Schedule!$G$87:$G$291,Schedule!$F$9,Schedule!$I$87:$I$291,"I"))+(SUMIFS(Schedule!T$87:T$291,Schedule!$K$87:$K$291,Tailings,Schedule!S$87:S$291,H$62,Schedule!R$87:R$291,G63,Schedule!$G$87:$G$291,Schedule!$F$10,Schedule!$I$87:$I$291,"")+SUMIFS(Schedule!T$87:T$291,Schedule!$K$87:$K$291,Tailings,Schedule!S$87:S$291,H$62,Schedule!R$87:R$291,G63,Schedule!$G$87:$G$291,Schedule!$F$10,Schedule!$I$87:$I$291,"I"))+(SUMIFS(Schedule!T$87:T$291,Schedule!$K$87:$K$291,Tailings,Schedule!S$87:S$291,H$62,Schedule!R$87:R$291,G63,Schedule!$G$87:$G$291,Schedule!$F$11,Schedule!$I$87:$I$291,"")+SUMIFS(Schedule!T$87:T$291,Schedule!$K$87:$K$291,Tailings,Schedule!S$87:S$291,H$62,Schedule!R$87:R$291,G63,Schedule!$G$87:$G$291,Schedule!$F$11,Schedule!$I$87:$I$291,"I")),(SUMIFS(Schedule!T$87:T$291,Schedule!$K$87:$K$291,Tailings,Schedule!S$87:S$291,H$62,Schedule!R$87:R$291,G63,Schedule!$G$87:$G$291,Schedule!$F$9,Schedule!$I$87:$I$291,"")+SUMIFS(Schedule!T$87:T$291,Schedule!$K$87:$K$291,Tailings,Schedule!S$87:S$291,H$62,Schedule!R$87:R$291,G63,Schedule!$G$87:$G$291,Schedule!$F$9,Schedule!$I$87:$I$291,"I"))+(SUMIFS(Schedule!T$87:T$291,Schedule!$K$87:$K$291,Tailings,Schedule!S$87:S$291,H$62,Schedule!R$87:R$291,G63,Schedule!$G$87:$G$291,Schedule!$F$10,Schedule!$I$87:$I$291,"")+SUMIFS(Schedule!T$87:T$291,Schedule!$K$87:$K$291,Tailings,Schedule!S$87:S$291,H$62,Schedule!R$87:R$291,G63,Schedule!$G$87:$G$291,Schedule!$F$10,Schedule!$I$87:$I$291,"I"))+(SUMIFS(Schedule!T$87:T$291,Schedule!$K$87:$K$291,Tailings,Schedule!S$87:S$291,H$62,Schedule!R$87:R$291,G63,Schedule!$G$87:$G$291,Schedule!$F$11,Schedule!$I$87:$I$291,"")+SUMIFS(Schedule!T$87:T$291,Schedule!$K$87:$K$291,Tailings,Schedule!S$87:S$291,H$62,Schedule!R$87:R$291,G63,Schedule!$G$87:$G$291,Schedule!$F$11,Schedule!$I$87:$I$291,"I"))+(SUMIFS(Schedule!T$87:T$291,Schedule!$K$87:$K$291,Tailings,Schedule!S$87:S$291,H$62,Schedule!R$87:R$291,G63,Schedule!$G$87:$G$291,Schedule!$F$8,Schedule!$I$87:$I$291,"")+SUMIFS(Schedule!T$87:T$291,Schedule!$K$87:$K$291,Tailings,Schedule!S$87:S$291,H$62,Schedule!R$87:R$291,G63,Schedule!$G$87:$G$291,Schedule!$F$8,Schedule!$I$87:$I$291,"I"))))</f>
        <v>0</v>
      </c>
      <c r="J63" s="289">
        <v>2</v>
      </c>
      <c r="K63" s="280"/>
      <c r="L63" s="281">
        <f>IF($C$3="",(SUMIFS(Schedule!W$87:W$291,Schedule!$K$87:$K$291,Tailings,Schedule!V$87:V$291,K$62,Schedule!U$87:U$291,J63,Schedule!$G$87:$G$291,Schedule!$F$9,Schedule!$I$87:$I$291,"")+SUMIFS(Schedule!W$87:W$291,Schedule!$K$87:$K$291,Tailings,Schedule!V$87:V$291,K$62,Schedule!U$87:U$291,J63,Schedule!$G$87:$G$291,Schedule!$F$9,Schedule!$I$87:$I$291,"I"))+(SUMIFS(Schedule!W$87:W$291,Schedule!$K$87:$K$291,Tailings,Schedule!V$87:V$291,K$62,Schedule!U$87:U$291,J63,Schedule!$G$87:$G$291,Schedule!$F$10,Schedule!$I$87:$I$291,"")+SUMIFS(Schedule!W$87:W$291,Schedule!$K$87:$K$291,Tailings,Schedule!V$87:V$291,K$62,Schedule!U$87:U$291,J63,Schedule!$G$87:$G$291,Schedule!$F$10,Schedule!$I$87:$I$291,"I"))+(SUMIFS(Schedule!W$87:W$291,Schedule!$K$87:$K$291,Tailings,Schedule!V$87:V$291,K$62,Schedule!U$87:U$291,J63,Schedule!$G$87:$G$291,Schedule!$F$11,Schedule!$I$87:$I$291,"")+SUMIFS(Schedule!W$87:W$291,Schedule!$K$87:$K$291,Tailings,Schedule!V$87:V$291,K$62,Schedule!U$87:U$291,J63,Schedule!$G$87:$G$291,Schedule!$F$11,Schedule!$I$87:$I$291,"I")),IF($C$3='Sum Res'!$S$5,(SUMIFS(Schedule!W$87:W$291,Schedule!$K$87:$K$291,Tailings,Schedule!V$87:V$291,K$62,Schedule!U$87:U$291,J63,Schedule!$G$87:$G$291,Schedule!$F$9,Schedule!$I$87:$I$291,"")+SUMIFS(Schedule!W$87:W$291,Schedule!$K$87:$K$291,Tailings,Schedule!V$87:V$291,K$62,Schedule!U$87:U$291,J63,Schedule!$G$87:$G$291,Schedule!$F$9,Schedule!$I$87:$I$291,"I"))+(SUMIFS(Schedule!W$87:W$291,Schedule!$K$87:$K$291,Tailings,Schedule!V$87:V$291,K$62,Schedule!U$87:U$291,J63,Schedule!$G$87:$G$291,Schedule!$F$10,Schedule!$I$87:$I$291,"")+SUMIFS(Schedule!W$87:W$291,Schedule!$K$87:$K$291,Tailings,Schedule!V$87:V$291,K$62,Schedule!U$87:U$291,J63,Schedule!$G$87:$G$291,Schedule!$F$10,Schedule!$I$87:$I$291,"I"))+(SUMIFS(Schedule!W$87:W$291,Schedule!$K$87:$K$291,Tailings,Schedule!V$87:V$291,K$62,Schedule!U$87:U$291,J63,Schedule!$G$87:$G$291,Schedule!$F$11,Schedule!$I$87:$I$291,"")+SUMIFS(Schedule!W$87:W$291,Schedule!$K$87:$K$291,Tailings,Schedule!V$87:V$291,K$62,Schedule!U$87:U$291,J63,Schedule!$G$87:$G$291,Schedule!$F$11,Schedule!$I$87:$I$291,"I")),(SUMIFS(Schedule!W$87:W$291,Schedule!$K$87:$K$291,Tailings,Schedule!V$87:V$291,K$62,Schedule!U$87:U$291,J63,Schedule!$G$87:$G$291,Schedule!$F$9,Schedule!$I$87:$I$291,"")+SUMIFS(Schedule!W$87:W$291,Schedule!$K$87:$K$291,Tailings,Schedule!V$87:V$291,K$62,Schedule!U$87:U$291,J63,Schedule!$G$87:$G$291,Schedule!$F$9,Schedule!$I$87:$I$291,"I"))+(SUMIFS(Schedule!W$87:W$291,Schedule!$K$87:$K$291,Tailings,Schedule!V$87:V$291,K$62,Schedule!U$87:U$291,J63,Schedule!$G$87:$G$291,Schedule!$F$10,Schedule!$I$87:$I$291,"")+SUMIFS(Schedule!W$87:W$291,Schedule!$K$87:$K$291,Tailings,Schedule!V$87:V$291,K$62,Schedule!U$87:U$291,J63,Schedule!$G$87:$G$291,Schedule!$F$10,Schedule!$I$87:$I$291,"I"))+(SUMIFS(Schedule!W$87:W$291,Schedule!$K$87:$K$291,Tailings,Schedule!V$87:V$291,K$62,Schedule!U$87:U$291,J63,Schedule!$G$87:$G$291,Schedule!$F$11,Schedule!$I$87:$I$291,"")+SUMIFS(Schedule!W$87:W$291,Schedule!$K$87:$K$291,Tailings,Schedule!V$87:V$291,K$62,Schedule!U$87:U$291,J63,Schedule!$G$87:$G$291,Schedule!$F$11,Schedule!$I$87:$I$291,"I"))+(SUMIFS(Schedule!W$87:W$291,Schedule!$K$87:$K$291,Tailings,Schedule!V$87:V$291,K$62,Schedule!U$87:U$291,J63,Schedule!$G$87:$G$291,Schedule!$F$8,Schedule!$I$87:$I$291,"")+SUMIFS(Schedule!W$87:W$291,Schedule!$K$87:$K$291,Tailings,Schedule!V$87:V$291,K$62,Schedule!U$87:U$291,J63,Schedule!$G$87:$G$291,Schedule!$F$8,Schedule!$I$87:$I$291,"I"))))</f>
        <v>0</v>
      </c>
      <c r="M63" s="289">
        <v>2</v>
      </c>
      <c r="N63" s="280"/>
      <c r="O63" s="281">
        <f>IF($C$3="",(SUMIFS(Schedule!Z$87:Z$291,Schedule!$K$87:$K$291,Tailings,Schedule!Y$87:Y$291,N$62,Schedule!X$87:X$291,M63,Schedule!$G$87:$G$291,Schedule!$F$9,Schedule!$I$87:$I$291,"")+SUMIFS(Schedule!Z$87:Z$291,Schedule!$K$87:$K$291,Tailings,Schedule!Y$87:Y$291,N$62,Schedule!X$87:X$291,M63,Schedule!$G$87:$G$291,Schedule!$F$9,Schedule!$I$87:$I$291,"I"))+(SUMIFS(Schedule!Z$87:Z$291,Schedule!$K$87:$K$291,Tailings,Schedule!Y$87:Y$291,N$62,Schedule!X$87:X$291,M63,Schedule!$G$87:$G$291,Schedule!$F$10,Schedule!$I$87:$I$291,"")+SUMIFS(Schedule!Z$87:Z$291,Schedule!$K$87:$K$291,Tailings,Schedule!Y$87:Y$291,N$62,Schedule!X$87:X$291,M63,Schedule!$G$87:$G$291,Schedule!$F$10,Schedule!$I$87:$I$291,"I"))+(SUMIFS(Schedule!Z$87:Z$291,Schedule!$K$87:$K$291,Tailings,Schedule!Y$87:Y$291,N$62,Schedule!X$87:X$291,M63,Schedule!$G$87:$G$291,Schedule!$F$11,Schedule!$I$87:$I$291,"")+SUMIFS(Schedule!Z$87:Z$291,Schedule!$K$87:$K$291,Tailings,Schedule!Y$87:Y$291,N$62,Schedule!X$87:X$291,M63,Schedule!$G$87:$G$291,Schedule!$F$11,Schedule!$I$87:$I$291,"I")),IF($C$3='Sum Res'!$S$5,(SUMIFS(Schedule!Z$87:Z$291,Schedule!$K$87:$K$291,Tailings,Schedule!Y$87:Y$291,N$62,Schedule!X$87:X$291,M63,Schedule!$G$87:$G$291,Schedule!$F$9,Schedule!$I$87:$I$291,"")+SUMIFS(Schedule!Z$87:Z$291,Schedule!$K$87:$K$291,Tailings,Schedule!Y$87:Y$291,N$62,Schedule!X$87:X$291,M63,Schedule!$G$87:$G$291,Schedule!$F$9,Schedule!$I$87:$I$291,"I"))+(SUMIFS(Schedule!Z$87:Z$291,Schedule!$K$87:$K$291,Tailings,Schedule!Y$87:Y$291,N$62,Schedule!X$87:X$291,M63,Schedule!$G$87:$G$291,Schedule!$F$10,Schedule!$I$87:$I$291,"")+SUMIFS(Schedule!Z$87:Z$291,Schedule!$K$87:$K$291,Tailings,Schedule!Y$87:Y$291,N$62,Schedule!X$87:X$291,M63,Schedule!$G$87:$G$291,Schedule!$F$10,Schedule!$I$87:$I$291,"I"))+(SUMIFS(Schedule!Z$87:Z$291,Schedule!$K$87:$K$291,Tailings,Schedule!Y$87:Y$291,N$62,Schedule!X$87:X$291,M63,Schedule!$G$87:$G$291,Schedule!$F$11,Schedule!$I$87:$I$291,"")+SUMIFS(Schedule!Z$87:Z$291,Schedule!$K$87:$K$291,Tailings,Schedule!Y$87:Y$291,N$62,Schedule!X$87:X$291,M63,Schedule!$G$87:$G$291,Schedule!$F$11,Schedule!$I$87:$I$291,"I")),(SUMIFS(Schedule!Z$87:Z$291,Schedule!$K$87:$K$291,Tailings,Schedule!Y$87:Y$291,N$62,Schedule!X$87:X$291,M63,Schedule!$G$87:$G$291,Schedule!$F$9,Schedule!$I$87:$I$291,"")+SUMIFS(Schedule!Z$87:Z$291,Schedule!$K$87:$K$291,Tailings,Schedule!Y$87:Y$291,N$62,Schedule!X$87:X$291,M63,Schedule!$G$87:$G$291,Schedule!$F$9,Schedule!$I$87:$I$291,"I"))+(SUMIFS(Schedule!Z$87:Z$291,Schedule!$K$87:$K$291,Tailings,Schedule!Y$87:Y$291,N$62,Schedule!X$87:X$291,M63,Schedule!$G$87:$G$291,Schedule!$F$10,Schedule!$I$87:$I$291,"")+SUMIFS(Schedule!Z$87:Z$291,Schedule!$K$87:$K$291,Tailings,Schedule!Y$87:Y$291,N$62,Schedule!X$87:X$291,M63,Schedule!$G$87:$G$291,Schedule!$F$10,Schedule!$I$87:$I$291,"I"))+(SUMIFS(Schedule!Z$87:Z$291,Schedule!$K$87:$K$291,Tailings,Schedule!Y$87:Y$291,N$62,Schedule!X$87:X$291,M63,Schedule!$G$87:$G$291,Schedule!$F$11,Schedule!$I$87:$I$291,"")+SUMIFS(Schedule!Z$87:Z$291,Schedule!$K$87:$K$291,Tailings,Schedule!Y$87:Y$291,N$62,Schedule!X$87:X$291,M63,Schedule!$G$87:$G$291,Schedule!$F$11,Schedule!$I$87:$I$291,"I"))+(SUMIFS(Schedule!Z$87:Z$291,Schedule!$K$87:$K$291,Tailings,Schedule!Y$87:Y$291,N$62,Schedule!X$87:X$291,M63,Schedule!$G$87:$G$291,Schedule!$F$8,Schedule!$I$87:$I$291,"")+SUMIFS(Schedule!Z$87:Z$291,Schedule!$K$87:$K$291,Tailings,Schedule!Y$87:Y$291,N$62,Schedule!X$87:X$291,M63,Schedule!$G$87:$G$291,Schedule!$F$8,Schedule!$I$87:$I$291,"I"))))</f>
        <v>0</v>
      </c>
      <c r="P63" s="289">
        <v>2</v>
      </c>
      <c r="Q63" s="280"/>
      <c r="R63" s="281">
        <f>IF($C$3="",(SUMIFS(Schedule!AC$87:AC$291,Schedule!$K$87:$K$291,Tailings,Schedule!AB$87:AB$291,Q$62,Schedule!AA$87:AA$291,P63,Schedule!$G$87:$G$291,Schedule!$F$9,Schedule!$I$87:$I$291,"")+SUMIFS(Schedule!AC$87:AC$291,Schedule!$K$87:$K$291,Tailings,Schedule!AB$87:AB$291,Q$62,Schedule!AA$87:AA$291,P63,Schedule!$G$87:$G$291,Schedule!$F$9,Schedule!$I$87:$I$291,"I"))+(SUMIFS(Schedule!AC$87:AC$291,Schedule!$K$87:$K$291,Tailings,Schedule!AB$87:AB$291,Q$62,Schedule!AA$87:AA$291,P63,Schedule!$G$87:$G$291,Schedule!$F$10,Schedule!$I$87:$I$291,"")+SUMIFS(Schedule!AC$87:AC$291,Schedule!$K$87:$K$291,Tailings,Schedule!AB$87:AB$291,Q$62,Schedule!AA$87:AA$291,P63,Schedule!$G$87:$G$291,Schedule!$F$10,Schedule!$I$87:$I$291,"I"))+(SUMIFS(Schedule!AC$87:AC$291,Schedule!$K$87:$K$291,Tailings,Schedule!AB$87:AB$291,Q$62,Schedule!AA$87:AA$291,P63,Schedule!$G$87:$G$291,Schedule!$F$11,Schedule!$I$87:$I$291,"")+SUMIFS(Schedule!AC$87:AC$291,Schedule!$K$87:$K$291,Tailings,Schedule!AB$87:AB$291,Q$62,Schedule!AA$87:AA$291,P63,Schedule!$G$87:$G$291,Schedule!$F$11,Schedule!$I$87:$I$291,"I")),IF($C$3='Sum Res'!$S$5,(SUMIFS(Schedule!AC$87:AC$291,Schedule!$K$87:$K$291,Tailings,Schedule!AB$87:AB$291,Q$62,Schedule!AA$87:AA$291,P63,Schedule!$G$87:$G$291,Schedule!$F$9,Schedule!$I$87:$I$291,"")+SUMIFS(Schedule!AC$87:AC$291,Schedule!$K$87:$K$291,Tailings,Schedule!AB$87:AB$291,Q$62,Schedule!AA$87:AA$291,P63,Schedule!$G$87:$G$291,Schedule!$F$9,Schedule!$I$87:$I$291,"I"))+(SUMIFS(Schedule!AC$87:AC$291,Schedule!$K$87:$K$291,Tailings,Schedule!AB$87:AB$291,Q$62,Schedule!AA$87:AA$291,P63,Schedule!$G$87:$G$291,Schedule!$F$10,Schedule!$I$87:$I$291,"")+SUMIFS(Schedule!AC$87:AC$291,Schedule!$K$87:$K$291,Tailings,Schedule!AB$87:AB$291,Q$62,Schedule!AA$87:AA$291,P63,Schedule!$G$87:$G$291,Schedule!$F$10,Schedule!$I$87:$I$291,"I"))+(SUMIFS(Schedule!AC$87:AC$291,Schedule!$K$87:$K$291,Tailings,Schedule!AB$87:AB$291,Q$62,Schedule!AA$87:AA$291,P63,Schedule!$G$87:$G$291,Schedule!$F$11,Schedule!$I$87:$I$291,"")+SUMIFS(Schedule!AC$87:AC$291,Schedule!$K$87:$K$291,Tailings,Schedule!AB$87:AB$291,Q$62,Schedule!AA$87:AA$291,P63,Schedule!$G$87:$G$291,Schedule!$F$11,Schedule!$I$87:$I$291,"I")),(SUMIFS(Schedule!AC$87:AC$291,Schedule!$K$87:$K$291,Tailings,Schedule!AB$87:AB$291,Q$62,Schedule!AA$87:AA$291,P63,Schedule!$G$87:$G$291,Schedule!$F$9,Schedule!$I$87:$I$291,"")+SUMIFS(Schedule!AC$87:AC$291,Schedule!$K$87:$K$291,Tailings,Schedule!AB$87:AB$291,Q$62,Schedule!AA$87:AA$291,P63,Schedule!$G$87:$G$291,Schedule!$F$9,Schedule!$I$87:$I$291,"I"))+(SUMIFS(Schedule!AC$87:AC$291,Schedule!$K$87:$K$291,Tailings,Schedule!AB$87:AB$291,Q$62,Schedule!AA$87:AA$291,P63,Schedule!$G$87:$G$291,Schedule!$F$10,Schedule!$I$87:$I$291,"")+SUMIFS(Schedule!AC$87:AC$291,Schedule!$K$87:$K$291,Tailings,Schedule!AB$87:AB$291,Q$62,Schedule!AA$87:AA$291,P63,Schedule!$G$87:$G$291,Schedule!$F$10,Schedule!$I$87:$I$291,"I"))+(SUMIFS(Schedule!AC$87:AC$291,Schedule!$K$87:$K$291,Tailings,Schedule!AB$87:AB$291,Q$62,Schedule!AA$87:AA$291,P63,Schedule!$G$87:$G$291,Schedule!$F$11,Schedule!$I$87:$I$291,"")+SUMIFS(Schedule!AC$87:AC$291,Schedule!$K$87:$K$291,Tailings,Schedule!AB$87:AB$291,Q$62,Schedule!AA$87:AA$291,P63,Schedule!$G$87:$G$291,Schedule!$F$11,Schedule!$I$87:$I$291,"I"))+(SUMIFS(Schedule!AC$87:AC$291,Schedule!$K$87:$K$291,Tailings,Schedule!AB$87:AB$291,Q$62,Schedule!AA$87:AA$291,P63,Schedule!$G$87:$G$291,Schedule!$F$8,Schedule!$I$87:$I$291,"")+SUMIFS(Schedule!AC$87:AC$291,Schedule!$K$87:$K$291,Tailings,Schedule!AB$87:AB$291,Q$62,Schedule!AA$87:AA$291,P63,Schedule!$G$87:$G$291,Schedule!$F$8,Schedule!$I$87:$I$291,"I"))))</f>
        <v>0</v>
      </c>
      <c r="S63" s="289">
        <v>2</v>
      </c>
      <c r="T63" s="280"/>
      <c r="U63" s="281">
        <f>IF($C$3="",(SUMIFS(Schedule!AF$87:AF$291,Schedule!$K$87:$K$291,Tailings,Schedule!AE$87:AE$291,T$62,Schedule!AD$87:AD$291,S63,Schedule!$G$87:$G$291,Schedule!$F$9,Schedule!$I$87:$I$291,"")+SUMIFS(Schedule!AF$87:AF$291,Schedule!$K$87:$K$291,Tailings,Schedule!AE$87:AE$291,T$62,Schedule!AD$87:AD$291,S63,Schedule!$G$87:$G$291,Schedule!$F$9,Schedule!$I$87:$I$291,"I"))+(SUMIFS(Schedule!AF$87:AF$291,Schedule!$K$87:$K$291,Tailings,Schedule!AE$87:AE$291,T$62,Schedule!AD$87:AD$291,S63,Schedule!$G$87:$G$291,Schedule!$F$10,Schedule!$I$87:$I$291,"")+SUMIFS(Schedule!AF$87:AF$291,Schedule!$K$87:$K$291,Tailings,Schedule!AE$87:AE$291,T$62,Schedule!AD$87:AD$291,S63,Schedule!$G$87:$G$291,Schedule!$F$10,Schedule!$I$87:$I$291,"I"))+(SUMIFS(Schedule!AF$87:AF$291,Schedule!$K$87:$K$291,Tailings,Schedule!AE$87:AE$291,T$62,Schedule!AD$87:AD$291,S63,Schedule!$G$87:$G$291,Schedule!$F$11,Schedule!$I$87:$I$291,"")+SUMIFS(Schedule!AF$87:AF$291,Schedule!$K$87:$K$291,Tailings,Schedule!AE$87:AE$291,T$62,Schedule!AD$87:AD$291,S63,Schedule!$G$87:$G$291,Schedule!$F$11,Schedule!$I$87:$I$291,"I")),IF($C$3='Sum Res'!$S$5,(SUMIFS(Schedule!AF$87:AF$291,Schedule!$K$87:$K$291,Tailings,Schedule!AE$87:AE$291,T$62,Schedule!AD$87:AD$291,S63,Schedule!$G$87:$G$291,Schedule!$F$9,Schedule!$I$87:$I$291,"")+SUMIFS(Schedule!AF$87:AF$291,Schedule!$K$87:$K$291,Tailings,Schedule!AE$87:AE$291,T$62,Schedule!AD$87:AD$291,S63,Schedule!$G$87:$G$291,Schedule!$F$9,Schedule!$I$87:$I$291,"I"))+(SUMIFS(Schedule!AF$87:AF$291,Schedule!$K$87:$K$291,Tailings,Schedule!AE$87:AE$291,T$62,Schedule!AD$87:AD$291,S63,Schedule!$G$87:$G$291,Schedule!$F$10,Schedule!$I$87:$I$291,"")+SUMIFS(Schedule!AF$87:AF$291,Schedule!$K$87:$K$291,Tailings,Schedule!AE$87:AE$291,T$62,Schedule!AD$87:AD$291,S63,Schedule!$G$87:$G$291,Schedule!$F$10,Schedule!$I$87:$I$291,"I"))+(SUMIFS(Schedule!AF$87:AF$291,Schedule!$K$87:$K$291,Tailings,Schedule!AE$87:AE$291,T$62,Schedule!AD$87:AD$291,S63,Schedule!$G$87:$G$291,Schedule!$F$11,Schedule!$I$87:$I$291,"")+SUMIFS(Schedule!AF$87:AF$291,Schedule!$K$87:$K$291,Tailings,Schedule!AE$87:AE$291,T$62,Schedule!AD$87:AD$291,S63,Schedule!$G$87:$G$291,Schedule!$F$11,Schedule!$I$87:$I$291,"I")),(SUMIFS(Schedule!AF$87:AF$291,Schedule!$K$87:$K$291,Tailings,Schedule!AE$87:AE$291,T$62,Schedule!AD$87:AD$291,S63,Schedule!$G$87:$G$291,Schedule!$F$9,Schedule!$I$87:$I$291,"")+SUMIFS(Schedule!AF$87:AF$291,Schedule!$K$87:$K$291,Tailings,Schedule!AE$87:AE$291,T$62,Schedule!AD$87:AD$291,S63,Schedule!$G$87:$G$291,Schedule!$F$9,Schedule!$I$87:$I$291,"I"))+(SUMIFS(Schedule!AF$87:AF$291,Schedule!$K$87:$K$291,Tailings,Schedule!AE$87:AE$291,T$62,Schedule!AD$87:AD$291,S63,Schedule!$G$87:$G$291,Schedule!$F$10,Schedule!$I$87:$I$291,"")+SUMIFS(Schedule!AF$87:AF$291,Schedule!$K$87:$K$291,Tailings,Schedule!AE$87:AE$291,T$62,Schedule!AD$87:AD$291,S63,Schedule!$G$87:$G$291,Schedule!$F$10,Schedule!$I$87:$I$291,"I"))+(SUMIFS(Schedule!AF$87:AF$291,Schedule!$K$87:$K$291,Tailings,Schedule!AE$87:AE$291,T$62,Schedule!AD$87:AD$291,S63,Schedule!$G$87:$G$291,Schedule!$F$11,Schedule!$I$87:$I$291,"")+SUMIFS(Schedule!AF$87:AF$291,Schedule!$K$87:$K$291,Tailings,Schedule!AE$87:AE$291,T$62,Schedule!AD$87:AD$291,S63,Schedule!$G$87:$G$291,Schedule!$F$11,Schedule!$I$87:$I$291,"I"))+(SUMIFS(Schedule!AF$87:AF$291,Schedule!$K$87:$K$291,Tailings,Schedule!AE$87:AE$291,T$62,Schedule!AD$87:AD$291,S63,Schedule!$G$87:$G$291,Schedule!$F$8,Schedule!$I$87:$I$291,"")+SUMIFS(Schedule!AF$87:AF$291,Schedule!$K$87:$K$291,Tailings,Schedule!AE$87:AE$291,T$62,Schedule!AD$87:AD$291,S63,Schedule!$G$87:$G$291,Schedule!$F$8,Schedule!$I$87:$I$291,"I"))))</f>
        <v>0</v>
      </c>
      <c r="V63" s="289">
        <v>2</v>
      </c>
      <c r="W63" s="280"/>
      <c r="X63" s="281">
        <f>IF($C$3="",(SUMIFS(Schedule!AI$87:AI$291,Schedule!$K$87:$K$291,Tailings,Schedule!AH$87:AH$291,W$62,Schedule!AG$87:AG$291,V63,Schedule!$G$87:$G$291,Schedule!$F$9,Schedule!$I$87:$I$291,"")+SUMIFS(Schedule!AI$87:AI$291,Schedule!$K$87:$K$291,Tailings,Schedule!AH$87:AH$291,W$62,Schedule!AG$87:AG$291,V63,Schedule!$G$87:$G$291,Schedule!$F$9,Schedule!$I$87:$I$291,"I"))+(SUMIFS(Schedule!AI$87:AI$291,Schedule!$K$87:$K$291,Tailings,Schedule!AH$87:AH$291,W$62,Schedule!AG$87:AG$291,V63,Schedule!$G$87:$G$291,Schedule!$F$10,Schedule!$I$87:$I$291,"")+SUMIFS(Schedule!AI$87:AI$291,Schedule!$K$87:$K$291,Tailings,Schedule!AH$87:AH$291,W$62,Schedule!AG$87:AG$291,V63,Schedule!$G$87:$G$291,Schedule!$F$10,Schedule!$I$87:$I$291,"I"))+(SUMIFS(Schedule!AI$87:AI$291,Schedule!$K$87:$K$291,Tailings,Schedule!AH$87:AH$291,W$62,Schedule!AG$87:AG$291,V63,Schedule!$G$87:$G$291,Schedule!$F$11,Schedule!$I$87:$I$291,"")+SUMIFS(Schedule!AI$87:AI$291,Schedule!$K$87:$K$291,Tailings,Schedule!AH$87:AH$291,W$62,Schedule!AG$87:AG$291,V63,Schedule!$G$87:$G$291,Schedule!$F$11,Schedule!$I$87:$I$291,"I")),IF($C$3='Sum Res'!$S$5,(SUMIFS(Schedule!AI$87:AI$291,Schedule!$K$87:$K$291,Tailings,Schedule!AH$87:AH$291,W$62,Schedule!AG$87:AG$291,V63,Schedule!$G$87:$G$291,Schedule!$F$9,Schedule!$I$87:$I$291,"")+SUMIFS(Schedule!AI$87:AI$291,Schedule!$K$87:$K$291,Tailings,Schedule!AH$87:AH$291,W$62,Schedule!AG$87:AG$291,V63,Schedule!$G$87:$G$291,Schedule!$F$9,Schedule!$I$87:$I$291,"I"))+(SUMIFS(Schedule!AI$87:AI$291,Schedule!$K$87:$K$291,Tailings,Schedule!AH$87:AH$291,W$62,Schedule!AG$87:AG$291,V63,Schedule!$G$87:$G$291,Schedule!$F$10,Schedule!$I$87:$I$291,"")+SUMIFS(Schedule!AI$87:AI$291,Schedule!$K$87:$K$291,Tailings,Schedule!AH$87:AH$291,W$62,Schedule!AG$87:AG$291,V63,Schedule!$G$87:$G$291,Schedule!$F$10,Schedule!$I$87:$I$291,"I"))+(SUMIFS(Schedule!AI$87:AI$291,Schedule!$K$87:$K$291,Tailings,Schedule!AH$87:AH$291,W$62,Schedule!AG$87:AG$291,V63,Schedule!$G$87:$G$291,Schedule!$F$11,Schedule!$I$87:$I$291,"")+SUMIFS(Schedule!AI$87:AI$291,Schedule!$K$87:$K$291,Tailings,Schedule!AH$87:AH$291,W$62,Schedule!AG$87:AG$291,V63,Schedule!$G$87:$G$291,Schedule!$F$11,Schedule!$I$87:$I$291,"I")),(SUMIFS(Schedule!AI$87:AI$291,Schedule!$K$87:$K$291,Tailings,Schedule!AH$87:AH$291,W$62,Schedule!AG$87:AG$291,V63,Schedule!$G$87:$G$291,Schedule!$F$9,Schedule!$I$87:$I$291,"")+SUMIFS(Schedule!AI$87:AI$291,Schedule!$K$87:$K$291,Tailings,Schedule!AH$87:AH$291,W$62,Schedule!AG$87:AG$291,V63,Schedule!$G$87:$G$291,Schedule!$F$9,Schedule!$I$87:$I$291,"I"))+(SUMIFS(Schedule!AI$87:AI$291,Schedule!$K$87:$K$291,Tailings,Schedule!AH$87:AH$291,W$62,Schedule!AG$87:AG$291,V63,Schedule!$G$87:$G$291,Schedule!$F$10,Schedule!$I$87:$I$291,"")+SUMIFS(Schedule!AI$87:AI$291,Schedule!$K$87:$K$291,Tailings,Schedule!AH$87:AH$291,W$62,Schedule!AG$87:AG$291,V63,Schedule!$G$87:$G$291,Schedule!$F$10,Schedule!$I$87:$I$291,"I"))+(SUMIFS(Schedule!AI$87:AI$291,Schedule!$K$87:$K$291,Tailings,Schedule!AH$87:AH$291,W$62,Schedule!AG$87:AG$291,V63,Schedule!$G$87:$G$291,Schedule!$F$11,Schedule!$I$87:$I$291,"")+SUMIFS(Schedule!AI$87:AI$291,Schedule!$K$87:$K$291,Tailings,Schedule!AH$87:AH$291,W$62,Schedule!AG$87:AG$291,V63,Schedule!$G$87:$G$291,Schedule!$F$11,Schedule!$I$87:$I$291,"I"))+(SUMIFS(Schedule!AI$87:AI$291,Schedule!$K$87:$K$291,Tailings,Schedule!AH$87:AH$291,W$62,Schedule!AG$87:AG$291,V63,Schedule!$G$87:$G$291,Schedule!$F$8,Schedule!$I$87:$I$291,"")+SUMIFS(Schedule!AI$87:AI$291,Schedule!$K$87:$K$291,Tailings,Schedule!AH$87:AH$291,W$62,Schedule!AG$87:AG$291,V63,Schedule!$G$87:$G$291,Schedule!$F$8,Schedule!$I$87:$I$291,"I"))))</f>
        <v>0</v>
      </c>
      <c r="Y63" s="289">
        <v>2</v>
      </c>
      <c r="Z63" s="280"/>
      <c r="AA63" s="281">
        <f>IF($C$3="",(SUMIFS(Schedule!AL$87:AL$291,Schedule!$K$87:$K$291,Tailings,Schedule!AK$87:AK$291,Z$62,Schedule!AJ$87:AJ$291,Y63,Schedule!$G$87:$G$291,Schedule!$F$9,Schedule!$I$87:$I$291,"")+SUMIFS(Schedule!AL$87:AL$291,Schedule!$K$87:$K$291,Tailings,Schedule!AK$87:AK$291,Z$62,Schedule!AJ$87:AJ$291,Y63,Schedule!$G$87:$G$291,Schedule!$F$9,Schedule!$I$87:$I$291,"I"))+(SUMIFS(Schedule!AL$87:AL$291,Schedule!$K$87:$K$291,Tailings,Schedule!AK$87:AK$291,Z$62,Schedule!AJ$87:AJ$291,Y63,Schedule!$G$87:$G$291,Schedule!$F$10,Schedule!$I$87:$I$291,"")+SUMIFS(Schedule!AL$87:AL$291,Schedule!$K$87:$K$291,Tailings,Schedule!AK$87:AK$291,Z$62,Schedule!AJ$87:AJ$291,Y63,Schedule!$G$87:$G$291,Schedule!$F$10,Schedule!$I$87:$I$291,"I"))+(SUMIFS(Schedule!AL$87:AL$291,Schedule!$K$87:$K$291,Tailings,Schedule!AK$87:AK$291,Z$62,Schedule!AJ$87:AJ$291,Y63,Schedule!$G$87:$G$291,Schedule!$F$11,Schedule!$I$87:$I$291,"")+SUMIFS(Schedule!AL$87:AL$291,Schedule!$K$87:$K$291,Tailings,Schedule!AK$87:AK$291,Z$62,Schedule!AJ$87:AJ$291,Y63,Schedule!$G$87:$G$291,Schedule!$F$11,Schedule!$I$87:$I$291,"I")),IF($C$3='Sum Res'!$S$5,(SUMIFS(Schedule!AL$87:AL$291,Schedule!$K$87:$K$291,Tailings,Schedule!AK$87:AK$291,Z$62,Schedule!AJ$87:AJ$291,Y63,Schedule!$G$87:$G$291,Schedule!$F$9,Schedule!$I$87:$I$291,"")+SUMIFS(Schedule!AL$87:AL$291,Schedule!$K$87:$K$291,Tailings,Schedule!AK$87:AK$291,Z$62,Schedule!AJ$87:AJ$291,Y63,Schedule!$G$87:$G$291,Schedule!$F$9,Schedule!$I$87:$I$291,"I"))+(SUMIFS(Schedule!AL$87:AL$291,Schedule!$K$87:$K$291,Tailings,Schedule!AK$87:AK$291,Z$62,Schedule!AJ$87:AJ$291,Y63,Schedule!$G$87:$G$291,Schedule!$F$10,Schedule!$I$87:$I$291,"")+SUMIFS(Schedule!AL$87:AL$291,Schedule!$K$87:$K$291,Tailings,Schedule!AK$87:AK$291,Z$62,Schedule!AJ$87:AJ$291,Y63,Schedule!$G$87:$G$291,Schedule!$F$10,Schedule!$I$87:$I$291,"I"))+(SUMIFS(Schedule!AL$87:AL$291,Schedule!$K$87:$K$291,Tailings,Schedule!AK$87:AK$291,Z$62,Schedule!AJ$87:AJ$291,Y63,Schedule!$G$87:$G$291,Schedule!$F$11,Schedule!$I$87:$I$291,"")+SUMIFS(Schedule!AL$87:AL$291,Schedule!$K$87:$K$291,Tailings,Schedule!AK$87:AK$291,Z$62,Schedule!AJ$87:AJ$291,Y63,Schedule!$G$87:$G$291,Schedule!$F$11,Schedule!$I$87:$I$291,"I")),(SUMIFS(Schedule!AL$87:AL$291,Schedule!$K$87:$K$291,Tailings,Schedule!AK$87:AK$291,Z$62,Schedule!AJ$87:AJ$291,Y63,Schedule!$G$87:$G$291,Schedule!$F$9,Schedule!$I$87:$I$291,"")+SUMIFS(Schedule!AL$87:AL$291,Schedule!$K$87:$K$291,Tailings,Schedule!AK$87:AK$291,Z$62,Schedule!AJ$87:AJ$291,Y63,Schedule!$G$87:$G$291,Schedule!$F$9,Schedule!$I$87:$I$291,"I"))+(SUMIFS(Schedule!AL$87:AL$291,Schedule!$K$87:$K$291,Tailings,Schedule!AK$87:AK$291,Z$62,Schedule!AJ$87:AJ$291,Y63,Schedule!$G$87:$G$291,Schedule!$F$10,Schedule!$I$87:$I$291,"")+SUMIFS(Schedule!AL$87:AL$291,Schedule!$K$87:$K$291,Tailings,Schedule!AK$87:AK$291,Z$62,Schedule!AJ$87:AJ$291,Y63,Schedule!$G$87:$G$291,Schedule!$F$10,Schedule!$I$87:$I$291,"I"))+(SUMIFS(Schedule!AL$87:AL$291,Schedule!$K$87:$K$291,Tailings,Schedule!AK$87:AK$291,Z$62,Schedule!AJ$87:AJ$291,Y63,Schedule!$G$87:$G$291,Schedule!$F$11,Schedule!$I$87:$I$291,"")+SUMIFS(Schedule!AL$87:AL$291,Schedule!$K$87:$K$291,Tailings,Schedule!AK$87:AK$291,Z$62,Schedule!AJ$87:AJ$291,Y63,Schedule!$G$87:$G$291,Schedule!$F$11,Schedule!$I$87:$I$291,"I"))+(SUMIFS(Schedule!AL$87:AL$291,Schedule!$K$87:$K$291,Tailings,Schedule!AK$87:AK$291,Z$62,Schedule!AJ$87:AJ$291,Y63,Schedule!$G$87:$G$291,Schedule!$F$8,Schedule!$I$87:$I$291,"")+SUMIFS(Schedule!AL$87:AL$291,Schedule!$K$87:$K$291,Tailings,Schedule!AK$87:AK$291,Z$62,Schedule!AJ$87:AJ$291,Y63,Schedule!$G$87:$G$291,Schedule!$F$8,Schedule!$I$87:$I$291,"I"))))</f>
        <v>0</v>
      </c>
      <c r="AB63" s="289">
        <v>2</v>
      </c>
      <c r="AC63" s="280"/>
      <c r="AD63" s="281">
        <f>IF($C$3="",(SUMIFS(Schedule!AO$87:AO$291,Schedule!$K$87:$K$291,Tailings,Schedule!AN$87:AN$291,AC$62,Schedule!AM$87:AM$291,AB63,Schedule!$G$87:$G$291,Schedule!$F$9,Schedule!$I$87:$I$291,"")+SUMIFS(Schedule!AO$87:AO$291,Schedule!$K$87:$K$291,Tailings,Schedule!AN$87:AN$291,AC$62,Schedule!AM$87:AM$291,AB63,Schedule!$G$87:$G$291,Schedule!$F$9,Schedule!$I$87:$I$291,"I"))+(SUMIFS(Schedule!AO$87:AO$291,Schedule!$K$87:$K$291,Tailings,Schedule!AN$87:AN$291,AC$62,Schedule!AM$87:AM$291,AB63,Schedule!$G$87:$G$291,Schedule!$F$10,Schedule!$I$87:$I$291,"")+SUMIFS(Schedule!AO$87:AO$291,Schedule!$K$87:$K$291,Tailings,Schedule!AN$87:AN$291,AC$62,Schedule!AM$87:AM$291,AB63,Schedule!$G$87:$G$291,Schedule!$F$10,Schedule!$I$87:$I$291,"I"))+(SUMIFS(Schedule!AO$87:AO$291,Schedule!$K$87:$K$291,Tailings,Schedule!AN$87:AN$291,AC$62,Schedule!AM$87:AM$291,AB63,Schedule!$G$87:$G$291,Schedule!$F$11,Schedule!$I$87:$I$291,"")+SUMIFS(Schedule!AO$87:AO$291,Schedule!$K$87:$K$291,Tailings,Schedule!AN$87:AN$291,AC$62,Schedule!AM$87:AM$291,AB63,Schedule!$G$87:$G$291,Schedule!$F$11,Schedule!$I$87:$I$291,"I")),IF($C$3='Sum Res'!$S$5,(SUMIFS(Schedule!AO$87:AO$291,Schedule!$K$87:$K$291,Tailings,Schedule!AN$87:AN$291,AC$62,Schedule!AM$87:AM$291,AB63,Schedule!$G$87:$G$291,Schedule!$F$9,Schedule!$I$87:$I$291,"")+SUMIFS(Schedule!AO$87:AO$291,Schedule!$K$87:$K$291,Tailings,Schedule!AN$87:AN$291,AC$62,Schedule!AM$87:AM$291,AB63,Schedule!$G$87:$G$291,Schedule!$F$9,Schedule!$I$87:$I$291,"I"))+(SUMIFS(Schedule!AO$87:AO$291,Schedule!$K$87:$K$291,Tailings,Schedule!AN$87:AN$291,AC$62,Schedule!AM$87:AM$291,AB63,Schedule!$G$87:$G$291,Schedule!$F$10,Schedule!$I$87:$I$291,"")+SUMIFS(Schedule!AO$87:AO$291,Schedule!$K$87:$K$291,Tailings,Schedule!AN$87:AN$291,AC$62,Schedule!AM$87:AM$291,AB63,Schedule!$G$87:$G$291,Schedule!$F$10,Schedule!$I$87:$I$291,"I"))+(SUMIFS(Schedule!AO$87:AO$291,Schedule!$K$87:$K$291,Tailings,Schedule!AN$87:AN$291,AC$62,Schedule!AM$87:AM$291,AB63,Schedule!$G$87:$G$291,Schedule!$F$11,Schedule!$I$87:$I$291,"")+SUMIFS(Schedule!AO$87:AO$291,Schedule!$K$87:$K$291,Tailings,Schedule!AN$87:AN$291,AC$62,Schedule!AM$87:AM$291,AB63,Schedule!$G$87:$G$291,Schedule!$F$11,Schedule!$I$87:$I$291,"I")),(SUMIFS(Schedule!AO$87:AO$291,Schedule!$K$87:$K$291,Tailings,Schedule!AN$87:AN$291,AC$62,Schedule!AM$87:AM$291,AB63,Schedule!$G$87:$G$291,Schedule!$F$9,Schedule!$I$87:$I$291,"")+SUMIFS(Schedule!AO$87:AO$291,Schedule!$K$87:$K$291,Tailings,Schedule!AN$87:AN$291,AC$62,Schedule!AM$87:AM$291,AB63,Schedule!$G$87:$G$291,Schedule!$F$9,Schedule!$I$87:$I$291,"I"))+(SUMIFS(Schedule!AO$87:AO$291,Schedule!$K$87:$K$291,Tailings,Schedule!AN$87:AN$291,AC$62,Schedule!AM$87:AM$291,AB63,Schedule!$G$87:$G$291,Schedule!$F$10,Schedule!$I$87:$I$291,"")+SUMIFS(Schedule!AO$87:AO$291,Schedule!$K$87:$K$291,Tailings,Schedule!AN$87:AN$291,AC$62,Schedule!AM$87:AM$291,AB63,Schedule!$G$87:$G$291,Schedule!$F$10,Schedule!$I$87:$I$291,"I"))+(SUMIFS(Schedule!AO$87:AO$291,Schedule!$K$87:$K$291,Tailings,Schedule!AN$87:AN$291,AC$62,Schedule!AM$87:AM$291,AB63,Schedule!$G$87:$G$291,Schedule!$F$11,Schedule!$I$87:$I$291,"")+SUMIFS(Schedule!AO$87:AO$291,Schedule!$K$87:$K$291,Tailings,Schedule!AN$87:AN$291,AC$62,Schedule!AM$87:AM$291,AB63,Schedule!$G$87:$G$291,Schedule!$F$11,Schedule!$I$87:$I$291,"I"))+(SUMIFS(Schedule!AO$87:AO$291,Schedule!$K$87:$K$291,Tailings,Schedule!AN$87:AN$291,AC$62,Schedule!AM$87:AM$291,AB63,Schedule!$G$87:$G$291,Schedule!$F$8,Schedule!$I$87:$I$291,"")+SUMIFS(Schedule!AO$87:AO$291,Schedule!$K$87:$K$291,Tailings,Schedule!AN$87:AN$291,AC$62,Schedule!AM$87:AM$291,AB63,Schedule!$G$87:$G$291,Schedule!$F$8,Schedule!$I$87:$I$291,"I"))))</f>
        <v>0</v>
      </c>
      <c r="AE63" s="282">
        <f t="shared" si="14"/>
        <v>0</v>
      </c>
      <c r="AF63" s="283">
        <f t="shared" si="15"/>
        <v>0</v>
      </c>
    </row>
    <row r="64" spans="2:36" ht="15" x14ac:dyDescent="0.2">
      <c r="B64" s="580"/>
      <c r="C64" s="583"/>
      <c r="D64" s="284">
        <v>3</v>
      </c>
      <c r="E64" s="285"/>
      <c r="F64" s="286">
        <f>IF($C$3="",(SUMIFS(Schedule!Q$87:Q$291,Schedule!$K$87:$K$291,Tailings,Schedule!P$87:P$291,E$62,Schedule!O$87:O$291,D64,Schedule!$G$87:$G$291,Schedule!$F$9,Schedule!$I$87:$I$291,"")+SUMIFS(Schedule!Q$87:Q$291,Schedule!$K$87:$K$291,Tailings,Schedule!P$87:P$291,E$62,Schedule!O$87:O$291,D64,Schedule!$G$87:$G$291,Schedule!$F$9,Schedule!$I$87:$I$291,"I"))+(SUMIFS(Schedule!Q$87:Q$291,Schedule!$K$87:$K$291,Tailings,Schedule!P$87:P$291,E$62,Schedule!O$87:O$291,D64,Schedule!$G$87:$G$291,Schedule!$F$10,Schedule!$I$87:$I$291,"")+SUMIFS(Schedule!Q$87:Q$291,Schedule!$K$87:$K$291,Tailings,Schedule!P$87:P$291,E$62,Schedule!O$87:O$291,D64,Schedule!$G$87:$G$291,Schedule!$F$10,Schedule!$I$87:$I$291,"I"))+(SUMIFS(Schedule!Q$87:Q$291,Schedule!$K$87:$K$291,Tailings,Schedule!P$87:P$291,E$62,Schedule!O$87:O$291,D64,Schedule!$G$87:$G$291,Schedule!$F$11,Schedule!$I$87:$I$291,"")+SUMIFS(Schedule!Q$87:Q$291,Schedule!$K$87:$K$291,Tailings,Schedule!P$87:P$291,E$62,Schedule!O$87:O$291,D64,Schedule!$G$87:$G$291,Schedule!$F$11,Schedule!$I$87:$I$291,"I")),IF($C$3='Sum Res'!$S$5,(SUMIFS(Schedule!Q$87:Q$291,Schedule!$K$87:$K$291,Tailings,Schedule!P$87:P$291,E$62,Schedule!O$87:O$291,D64,Schedule!$G$87:$G$291,Schedule!$F$9,Schedule!$I$87:$I$291,"")+SUMIFS(Schedule!Q$87:Q$291,Schedule!$K$87:$K$291,Tailings,Schedule!P$87:P$291,E$62,Schedule!O$87:O$291,D64,Schedule!$G$87:$G$291,Schedule!$F$9,Schedule!$I$87:$I$291,"I"))+(SUMIFS(Schedule!Q$87:Q$291,Schedule!$K$87:$K$291,Tailings,Schedule!P$87:P$291,E$62,Schedule!O$87:O$291,D64,Schedule!$G$87:$G$291,Schedule!$F$10,Schedule!$I$87:$I$291,"")+SUMIFS(Schedule!Q$87:Q$291,Schedule!$K$87:$K$291,Tailings,Schedule!P$87:P$291,E$62,Schedule!O$87:O$291,D64,Schedule!$G$87:$G$291,Schedule!$F$10,Schedule!$I$87:$I$291,"I"))+(SUMIFS(Schedule!Q$87:Q$291,Schedule!$K$87:$K$291,Tailings,Schedule!P$87:P$291,E$62,Schedule!O$87:O$291,D64,Schedule!$G$87:$G$291,Schedule!$F$11,Schedule!$I$87:$I$291,"")+SUMIFS(Schedule!Q$87:Q$291,Schedule!$K$87:$K$291,Tailings,Schedule!P$87:P$291,E$62,Schedule!O$87:O$291,D64,Schedule!$G$87:$G$291,Schedule!$F$11,Schedule!$I$87:$I$291,"I")),(SUMIFS(Schedule!Q$87:Q$291,Schedule!$K$87:$K$291,Tailings,Schedule!P$87:P$291,E$62,Schedule!O$87:O$291,D64,Schedule!$G$87:$G$291,Schedule!$F$9,Schedule!$I$87:$I$291,"")+SUMIFS(Schedule!Q$87:Q$291,Schedule!$K$87:$K$291,Tailings,Schedule!P$87:P$291,E$62,Schedule!O$87:O$291,D64,Schedule!$G$87:$G$291,Schedule!$F$9,Schedule!$I$87:$I$291,"I"))+(SUMIFS(Schedule!Q$87:Q$291,Schedule!$K$87:$K$291,Tailings,Schedule!P$87:P$291,E$62,Schedule!O$87:O$291,D64,Schedule!$G$87:$G$291,Schedule!$F$10,Schedule!$I$87:$I$291,"")+SUMIFS(Schedule!Q$87:Q$291,Schedule!$K$87:$K$291,Tailings,Schedule!P$87:P$291,E$62,Schedule!O$87:O$291,D64,Schedule!$G$87:$G$291,Schedule!$F$10,Schedule!$I$87:$I$291,"I"))+(SUMIFS(Schedule!Q$87:Q$291,Schedule!$K$87:$K$291,Tailings,Schedule!P$87:P$291,E$62,Schedule!O$87:O$291,D64,Schedule!$G$87:$G$291,Schedule!$F$11,Schedule!$I$87:$I$291,"")+SUMIFS(Schedule!Q$87:Q$291,Schedule!$K$87:$K$291,Tailings,Schedule!P$87:P$291,E$62,Schedule!O$87:O$291,D64,Schedule!$G$87:$G$291,Schedule!$F$11,Schedule!$I$87:$I$291,"I"))+(SUMIFS(Schedule!Q$87:Q$291,Schedule!$K$87:$K$291,Tailings,Schedule!P$87:P$291,E$62,Schedule!O$87:O$291,D64,Schedule!$G$87:$G$291,Schedule!$F$8,Schedule!$I$87:$I$291,"")+SUMIFS(Schedule!Q$87:Q$291,Schedule!$K$87:$K$291,Tailings,Schedule!P$87:P$291,E$62,Schedule!O$87:O$291,D64,Schedule!$G$87:$G$291,Schedule!$F$8,Schedule!$I$87:$I$291,"I"))))</f>
        <v>0</v>
      </c>
      <c r="G64" s="284">
        <v>3</v>
      </c>
      <c r="H64" s="285"/>
      <c r="I64" s="286">
        <f>IF($C$3="",(SUMIFS(Schedule!T$87:T$291,Schedule!$K$87:$K$291,Tailings,Schedule!S$87:S$291,H$62,Schedule!R$87:R$291,G64,Schedule!$G$87:$G$291,Schedule!$F$9,Schedule!$I$87:$I$291,"")+SUMIFS(Schedule!T$87:T$291,Schedule!$K$87:$K$291,Tailings,Schedule!S$87:S$291,H$62,Schedule!R$87:R$291,G64,Schedule!$G$87:$G$291,Schedule!$F$9,Schedule!$I$87:$I$291,"I"))+(SUMIFS(Schedule!T$87:T$291,Schedule!$K$87:$K$291,Tailings,Schedule!S$87:S$291,H$62,Schedule!R$87:R$291,G64,Schedule!$G$87:$G$291,Schedule!$F$10,Schedule!$I$87:$I$291,"")+SUMIFS(Schedule!T$87:T$291,Schedule!$K$87:$K$291,Tailings,Schedule!S$87:S$291,H$62,Schedule!R$87:R$291,G64,Schedule!$G$87:$G$291,Schedule!$F$10,Schedule!$I$87:$I$291,"I"))+(SUMIFS(Schedule!T$87:T$291,Schedule!$K$87:$K$291,Tailings,Schedule!S$87:S$291,H$62,Schedule!R$87:R$291,G64,Schedule!$G$87:$G$291,Schedule!$F$11,Schedule!$I$87:$I$291,"")+SUMIFS(Schedule!T$87:T$291,Schedule!$K$87:$K$291,Tailings,Schedule!S$87:S$291,H$62,Schedule!R$87:R$291,G64,Schedule!$G$87:$G$291,Schedule!$F$11,Schedule!$I$87:$I$291,"I")),IF($C$3='Sum Res'!$S$5,(SUMIFS(Schedule!T$87:T$291,Schedule!$K$87:$K$291,Tailings,Schedule!S$87:S$291,H$62,Schedule!R$87:R$291,G64,Schedule!$G$87:$G$291,Schedule!$F$9,Schedule!$I$87:$I$291,"")+SUMIFS(Schedule!T$87:T$291,Schedule!$K$87:$K$291,Tailings,Schedule!S$87:S$291,H$62,Schedule!R$87:R$291,G64,Schedule!$G$87:$G$291,Schedule!$F$9,Schedule!$I$87:$I$291,"I"))+(SUMIFS(Schedule!T$87:T$291,Schedule!$K$87:$K$291,Tailings,Schedule!S$87:S$291,H$62,Schedule!R$87:R$291,G64,Schedule!$G$87:$G$291,Schedule!$F$10,Schedule!$I$87:$I$291,"")+SUMIFS(Schedule!T$87:T$291,Schedule!$K$87:$K$291,Tailings,Schedule!S$87:S$291,H$62,Schedule!R$87:R$291,G64,Schedule!$G$87:$G$291,Schedule!$F$10,Schedule!$I$87:$I$291,"I"))+(SUMIFS(Schedule!T$87:T$291,Schedule!$K$87:$K$291,Tailings,Schedule!S$87:S$291,H$62,Schedule!R$87:R$291,G64,Schedule!$G$87:$G$291,Schedule!$F$11,Schedule!$I$87:$I$291,"")+SUMIFS(Schedule!T$87:T$291,Schedule!$K$87:$K$291,Tailings,Schedule!S$87:S$291,H$62,Schedule!R$87:R$291,G64,Schedule!$G$87:$G$291,Schedule!$F$11,Schedule!$I$87:$I$291,"I")),(SUMIFS(Schedule!T$87:T$291,Schedule!$K$87:$K$291,Tailings,Schedule!S$87:S$291,H$62,Schedule!R$87:R$291,G64,Schedule!$G$87:$G$291,Schedule!$F$9,Schedule!$I$87:$I$291,"")+SUMIFS(Schedule!T$87:T$291,Schedule!$K$87:$K$291,Tailings,Schedule!S$87:S$291,H$62,Schedule!R$87:R$291,G64,Schedule!$G$87:$G$291,Schedule!$F$9,Schedule!$I$87:$I$291,"I"))+(SUMIFS(Schedule!T$87:T$291,Schedule!$K$87:$K$291,Tailings,Schedule!S$87:S$291,H$62,Schedule!R$87:R$291,G64,Schedule!$G$87:$G$291,Schedule!$F$10,Schedule!$I$87:$I$291,"")+SUMIFS(Schedule!T$87:T$291,Schedule!$K$87:$K$291,Tailings,Schedule!S$87:S$291,H$62,Schedule!R$87:R$291,G64,Schedule!$G$87:$G$291,Schedule!$F$10,Schedule!$I$87:$I$291,"I"))+(SUMIFS(Schedule!T$87:T$291,Schedule!$K$87:$K$291,Tailings,Schedule!S$87:S$291,H$62,Schedule!R$87:R$291,G64,Schedule!$G$87:$G$291,Schedule!$F$11,Schedule!$I$87:$I$291,"")+SUMIFS(Schedule!T$87:T$291,Schedule!$K$87:$K$291,Tailings,Schedule!S$87:S$291,H$62,Schedule!R$87:R$291,G64,Schedule!$G$87:$G$291,Schedule!$F$11,Schedule!$I$87:$I$291,"I"))+(SUMIFS(Schedule!T$87:T$291,Schedule!$K$87:$K$291,Tailings,Schedule!S$87:S$291,H$62,Schedule!R$87:R$291,G64,Schedule!$G$87:$G$291,Schedule!$F$8,Schedule!$I$87:$I$291,"")+SUMIFS(Schedule!T$87:T$291,Schedule!$K$87:$K$291,Tailings,Schedule!S$87:S$291,H$62,Schedule!R$87:R$291,G64,Schedule!$G$87:$G$291,Schedule!$F$8,Schedule!$I$87:$I$291,"I"))))</f>
        <v>0</v>
      </c>
      <c r="J64" s="284">
        <v>3</v>
      </c>
      <c r="K64" s="285"/>
      <c r="L64" s="286">
        <f>IF($C$3="",(SUMIFS(Schedule!W$87:W$291,Schedule!$K$87:$K$291,Tailings,Schedule!V$87:V$291,K$62,Schedule!U$87:U$291,J64,Schedule!$G$87:$G$291,Schedule!$F$9,Schedule!$I$87:$I$291,"")+SUMIFS(Schedule!W$87:W$291,Schedule!$K$87:$K$291,Tailings,Schedule!V$87:V$291,K$62,Schedule!U$87:U$291,J64,Schedule!$G$87:$G$291,Schedule!$F$9,Schedule!$I$87:$I$291,"I"))+(SUMIFS(Schedule!W$87:W$291,Schedule!$K$87:$K$291,Tailings,Schedule!V$87:V$291,K$62,Schedule!U$87:U$291,J64,Schedule!$G$87:$G$291,Schedule!$F$10,Schedule!$I$87:$I$291,"")+SUMIFS(Schedule!W$87:W$291,Schedule!$K$87:$K$291,Tailings,Schedule!V$87:V$291,K$62,Schedule!U$87:U$291,J64,Schedule!$G$87:$G$291,Schedule!$F$10,Schedule!$I$87:$I$291,"I"))+(SUMIFS(Schedule!W$87:W$291,Schedule!$K$87:$K$291,Tailings,Schedule!V$87:V$291,K$62,Schedule!U$87:U$291,J64,Schedule!$G$87:$G$291,Schedule!$F$11,Schedule!$I$87:$I$291,"")+SUMIFS(Schedule!W$87:W$291,Schedule!$K$87:$K$291,Tailings,Schedule!V$87:V$291,K$62,Schedule!U$87:U$291,J64,Schedule!$G$87:$G$291,Schedule!$F$11,Schedule!$I$87:$I$291,"I")),IF($C$3='Sum Res'!$S$5,(SUMIFS(Schedule!W$87:W$291,Schedule!$K$87:$K$291,Tailings,Schedule!V$87:V$291,K$62,Schedule!U$87:U$291,J64,Schedule!$G$87:$G$291,Schedule!$F$9,Schedule!$I$87:$I$291,"")+SUMIFS(Schedule!W$87:W$291,Schedule!$K$87:$K$291,Tailings,Schedule!V$87:V$291,K$62,Schedule!U$87:U$291,J64,Schedule!$G$87:$G$291,Schedule!$F$9,Schedule!$I$87:$I$291,"I"))+(SUMIFS(Schedule!W$87:W$291,Schedule!$K$87:$K$291,Tailings,Schedule!V$87:V$291,K$62,Schedule!U$87:U$291,J64,Schedule!$G$87:$G$291,Schedule!$F$10,Schedule!$I$87:$I$291,"")+SUMIFS(Schedule!W$87:W$291,Schedule!$K$87:$K$291,Tailings,Schedule!V$87:V$291,K$62,Schedule!U$87:U$291,J64,Schedule!$G$87:$G$291,Schedule!$F$10,Schedule!$I$87:$I$291,"I"))+(SUMIFS(Schedule!W$87:W$291,Schedule!$K$87:$K$291,Tailings,Schedule!V$87:V$291,K$62,Schedule!U$87:U$291,J64,Schedule!$G$87:$G$291,Schedule!$F$11,Schedule!$I$87:$I$291,"")+SUMIFS(Schedule!W$87:W$291,Schedule!$K$87:$K$291,Tailings,Schedule!V$87:V$291,K$62,Schedule!U$87:U$291,J64,Schedule!$G$87:$G$291,Schedule!$F$11,Schedule!$I$87:$I$291,"I")),(SUMIFS(Schedule!W$87:W$291,Schedule!$K$87:$K$291,Tailings,Schedule!V$87:V$291,K$62,Schedule!U$87:U$291,J64,Schedule!$G$87:$G$291,Schedule!$F$9,Schedule!$I$87:$I$291,"")+SUMIFS(Schedule!W$87:W$291,Schedule!$K$87:$K$291,Tailings,Schedule!V$87:V$291,K$62,Schedule!U$87:U$291,J64,Schedule!$G$87:$G$291,Schedule!$F$9,Schedule!$I$87:$I$291,"I"))+(SUMIFS(Schedule!W$87:W$291,Schedule!$K$87:$K$291,Tailings,Schedule!V$87:V$291,K$62,Schedule!U$87:U$291,J64,Schedule!$G$87:$G$291,Schedule!$F$10,Schedule!$I$87:$I$291,"")+SUMIFS(Schedule!W$87:W$291,Schedule!$K$87:$K$291,Tailings,Schedule!V$87:V$291,K$62,Schedule!U$87:U$291,J64,Schedule!$G$87:$G$291,Schedule!$F$10,Schedule!$I$87:$I$291,"I"))+(SUMIFS(Schedule!W$87:W$291,Schedule!$K$87:$K$291,Tailings,Schedule!V$87:V$291,K$62,Schedule!U$87:U$291,J64,Schedule!$G$87:$G$291,Schedule!$F$11,Schedule!$I$87:$I$291,"")+SUMIFS(Schedule!W$87:W$291,Schedule!$K$87:$K$291,Tailings,Schedule!V$87:V$291,K$62,Schedule!U$87:U$291,J64,Schedule!$G$87:$G$291,Schedule!$F$11,Schedule!$I$87:$I$291,"I"))+(SUMIFS(Schedule!W$87:W$291,Schedule!$K$87:$K$291,Tailings,Schedule!V$87:V$291,K$62,Schedule!U$87:U$291,J64,Schedule!$G$87:$G$291,Schedule!$F$8,Schedule!$I$87:$I$291,"")+SUMIFS(Schedule!W$87:W$291,Schedule!$K$87:$K$291,Tailings,Schedule!V$87:V$291,K$62,Schedule!U$87:U$291,J64,Schedule!$G$87:$G$291,Schedule!$F$8,Schedule!$I$87:$I$291,"I"))))</f>
        <v>0</v>
      </c>
      <c r="M64" s="284">
        <v>3</v>
      </c>
      <c r="N64" s="285"/>
      <c r="O64" s="286">
        <f>IF($C$3="",(SUMIFS(Schedule!Z$87:Z$291,Schedule!$K$87:$K$291,Tailings,Schedule!Y$87:Y$291,N$62,Schedule!X$87:X$291,M64,Schedule!$G$87:$G$291,Schedule!$F$9,Schedule!$I$87:$I$291,"")+SUMIFS(Schedule!Z$87:Z$291,Schedule!$K$87:$K$291,Tailings,Schedule!Y$87:Y$291,N$62,Schedule!X$87:X$291,M64,Schedule!$G$87:$G$291,Schedule!$F$9,Schedule!$I$87:$I$291,"I"))+(SUMIFS(Schedule!Z$87:Z$291,Schedule!$K$87:$K$291,Tailings,Schedule!Y$87:Y$291,N$62,Schedule!X$87:X$291,M64,Schedule!$G$87:$G$291,Schedule!$F$10,Schedule!$I$87:$I$291,"")+SUMIFS(Schedule!Z$87:Z$291,Schedule!$K$87:$K$291,Tailings,Schedule!Y$87:Y$291,N$62,Schedule!X$87:X$291,M64,Schedule!$G$87:$G$291,Schedule!$F$10,Schedule!$I$87:$I$291,"I"))+(SUMIFS(Schedule!Z$87:Z$291,Schedule!$K$87:$K$291,Tailings,Schedule!Y$87:Y$291,N$62,Schedule!X$87:X$291,M64,Schedule!$G$87:$G$291,Schedule!$F$11,Schedule!$I$87:$I$291,"")+SUMIFS(Schedule!Z$87:Z$291,Schedule!$K$87:$K$291,Tailings,Schedule!Y$87:Y$291,N$62,Schedule!X$87:X$291,M64,Schedule!$G$87:$G$291,Schedule!$F$11,Schedule!$I$87:$I$291,"I")),IF($C$3='Sum Res'!$S$5,(SUMIFS(Schedule!Z$87:Z$291,Schedule!$K$87:$K$291,Tailings,Schedule!Y$87:Y$291,N$62,Schedule!X$87:X$291,M64,Schedule!$G$87:$G$291,Schedule!$F$9,Schedule!$I$87:$I$291,"")+SUMIFS(Schedule!Z$87:Z$291,Schedule!$K$87:$K$291,Tailings,Schedule!Y$87:Y$291,N$62,Schedule!X$87:X$291,M64,Schedule!$G$87:$G$291,Schedule!$F$9,Schedule!$I$87:$I$291,"I"))+(SUMIFS(Schedule!Z$87:Z$291,Schedule!$K$87:$K$291,Tailings,Schedule!Y$87:Y$291,N$62,Schedule!X$87:X$291,M64,Schedule!$G$87:$G$291,Schedule!$F$10,Schedule!$I$87:$I$291,"")+SUMIFS(Schedule!Z$87:Z$291,Schedule!$K$87:$K$291,Tailings,Schedule!Y$87:Y$291,N$62,Schedule!X$87:X$291,M64,Schedule!$G$87:$G$291,Schedule!$F$10,Schedule!$I$87:$I$291,"I"))+(SUMIFS(Schedule!Z$87:Z$291,Schedule!$K$87:$K$291,Tailings,Schedule!Y$87:Y$291,N$62,Schedule!X$87:X$291,M64,Schedule!$G$87:$G$291,Schedule!$F$11,Schedule!$I$87:$I$291,"")+SUMIFS(Schedule!Z$87:Z$291,Schedule!$K$87:$K$291,Tailings,Schedule!Y$87:Y$291,N$62,Schedule!X$87:X$291,M64,Schedule!$G$87:$G$291,Schedule!$F$11,Schedule!$I$87:$I$291,"I")),(SUMIFS(Schedule!Z$87:Z$291,Schedule!$K$87:$K$291,Tailings,Schedule!Y$87:Y$291,N$62,Schedule!X$87:X$291,M64,Schedule!$G$87:$G$291,Schedule!$F$9,Schedule!$I$87:$I$291,"")+SUMIFS(Schedule!Z$87:Z$291,Schedule!$K$87:$K$291,Tailings,Schedule!Y$87:Y$291,N$62,Schedule!X$87:X$291,M64,Schedule!$G$87:$G$291,Schedule!$F$9,Schedule!$I$87:$I$291,"I"))+(SUMIFS(Schedule!Z$87:Z$291,Schedule!$K$87:$K$291,Tailings,Schedule!Y$87:Y$291,N$62,Schedule!X$87:X$291,M64,Schedule!$G$87:$G$291,Schedule!$F$10,Schedule!$I$87:$I$291,"")+SUMIFS(Schedule!Z$87:Z$291,Schedule!$K$87:$K$291,Tailings,Schedule!Y$87:Y$291,N$62,Schedule!X$87:X$291,M64,Schedule!$G$87:$G$291,Schedule!$F$10,Schedule!$I$87:$I$291,"I"))+(SUMIFS(Schedule!Z$87:Z$291,Schedule!$K$87:$K$291,Tailings,Schedule!Y$87:Y$291,N$62,Schedule!X$87:X$291,M64,Schedule!$G$87:$G$291,Schedule!$F$11,Schedule!$I$87:$I$291,"")+SUMIFS(Schedule!Z$87:Z$291,Schedule!$K$87:$K$291,Tailings,Schedule!Y$87:Y$291,N$62,Schedule!X$87:X$291,M64,Schedule!$G$87:$G$291,Schedule!$F$11,Schedule!$I$87:$I$291,"I"))+(SUMIFS(Schedule!Z$87:Z$291,Schedule!$K$87:$K$291,Tailings,Schedule!Y$87:Y$291,N$62,Schedule!X$87:X$291,M64,Schedule!$G$87:$G$291,Schedule!$F$8,Schedule!$I$87:$I$291,"")+SUMIFS(Schedule!Z$87:Z$291,Schedule!$K$87:$K$291,Tailings,Schedule!Y$87:Y$291,N$62,Schedule!X$87:X$291,M64,Schedule!$G$87:$G$291,Schedule!$F$8,Schedule!$I$87:$I$291,"I"))))</f>
        <v>0</v>
      </c>
      <c r="P64" s="284">
        <v>3</v>
      </c>
      <c r="Q64" s="285"/>
      <c r="R64" s="286">
        <f>IF($C$3="",(SUMIFS(Schedule!AC$87:AC$291,Schedule!$K$87:$K$291,Tailings,Schedule!AB$87:AB$291,Q$62,Schedule!AA$87:AA$291,P64,Schedule!$G$87:$G$291,Schedule!$F$9,Schedule!$I$87:$I$291,"")+SUMIFS(Schedule!AC$87:AC$291,Schedule!$K$87:$K$291,Tailings,Schedule!AB$87:AB$291,Q$62,Schedule!AA$87:AA$291,P64,Schedule!$G$87:$G$291,Schedule!$F$9,Schedule!$I$87:$I$291,"I"))+(SUMIFS(Schedule!AC$87:AC$291,Schedule!$K$87:$K$291,Tailings,Schedule!AB$87:AB$291,Q$62,Schedule!AA$87:AA$291,P64,Schedule!$G$87:$G$291,Schedule!$F$10,Schedule!$I$87:$I$291,"")+SUMIFS(Schedule!AC$87:AC$291,Schedule!$K$87:$K$291,Tailings,Schedule!AB$87:AB$291,Q$62,Schedule!AA$87:AA$291,P64,Schedule!$G$87:$G$291,Schedule!$F$10,Schedule!$I$87:$I$291,"I"))+(SUMIFS(Schedule!AC$87:AC$291,Schedule!$K$87:$K$291,Tailings,Schedule!AB$87:AB$291,Q$62,Schedule!AA$87:AA$291,P64,Schedule!$G$87:$G$291,Schedule!$F$11,Schedule!$I$87:$I$291,"")+SUMIFS(Schedule!AC$87:AC$291,Schedule!$K$87:$K$291,Tailings,Schedule!AB$87:AB$291,Q$62,Schedule!AA$87:AA$291,P64,Schedule!$G$87:$G$291,Schedule!$F$11,Schedule!$I$87:$I$291,"I")),IF($C$3='Sum Res'!$S$5,(SUMIFS(Schedule!AC$87:AC$291,Schedule!$K$87:$K$291,Tailings,Schedule!AB$87:AB$291,Q$62,Schedule!AA$87:AA$291,P64,Schedule!$G$87:$G$291,Schedule!$F$9,Schedule!$I$87:$I$291,"")+SUMIFS(Schedule!AC$87:AC$291,Schedule!$K$87:$K$291,Tailings,Schedule!AB$87:AB$291,Q$62,Schedule!AA$87:AA$291,P64,Schedule!$G$87:$G$291,Schedule!$F$9,Schedule!$I$87:$I$291,"I"))+(SUMIFS(Schedule!AC$87:AC$291,Schedule!$K$87:$K$291,Tailings,Schedule!AB$87:AB$291,Q$62,Schedule!AA$87:AA$291,P64,Schedule!$G$87:$G$291,Schedule!$F$10,Schedule!$I$87:$I$291,"")+SUMIFS(Schedule!AC$87:AC$291,Schedule!$K$87:$K$291,Tailings,Schedule!AB$87:AB$291,Q$62,Schedule!AA$87:AA$291,P64,Schedule!$G$87:$G$291,Schedule!$F$10,Schedule!$I$87:$I$291,"I"))+(SUMIFS(Schedule!AC$87:AC$291,Schedule!$K$87:$K$291,Tailings,Schedule!AB$87:AB$291,Q$62,Schedule!AA$87:AA$291,P64,Schedule!$G$87:$G$291,Schedule!$F$11,Schedule!$I$87:$I$291,"")+SUMIFS(Schedule!AC$87:AC$291,Schedule!$K$87:$K$291,Tailings,Schedule!AB$87:AB$291,Q$62,Schedule!AA$87:AA$291,P64,Schedule!$G$87:$G$291,Schedule!$F$11,Schedule!$I$87:$I$291,"I")),(SUMIFS(Schedule!AC$87:AC$291,Schedule!$K$87:$K$291,Tailings,Schedule!AB$87:AB$291,Q$62,Schedule!AA$87:AA$291,P64,Schedule!$G$87:$G$291,Schedule!$F$9,Schedule!$I$87:$I$291,"")+SUMIFS(Schedule!AC$87:AC$291,Schedule!$K$87:$K$291,Tailings,Schedule!AB$87:AB$291,Q$62,Schedule!AA$87:AA$291,P64,Schedule!$G$87:$G$291,Schedule!$F$9,Schedule!$I$87:$I$291,"I"))+(SUMIFS(Schedule!AC$87:AC$291,Schedule!$K$87:$K$291,Tailings,Schedule!AB$87:AB$291,Q$62,Schedule!AA$87:AA$291,P64,Schedule!$G$87:$G$291,Schedule!$F$10,Schedule!$I$87:$I$291,"")+SUMIFS(Schedule!AC$87:AC$291,Schedule!$K$87:$K$291,Tailings,Schedule!AB$87:AB$291,Q$62,Schedule!AA$87:AA$291,P64,Schedule!$G$87:$G$291,Schedule!$F$10,Schedule!$I$87:$I$291,"I"))+(SUMIFS(Schedule!AC$87:AC$291,Schedule!$K$87:$K$291,Tailings,Schedule!AB$87:AB$291,Q$62,Schedule!AA$87:AA$291,P64,Schedule!$G$87:$G$291,Schedule!$F$11,Schedule!$I$87:$I$291,"")+SUMIFS(Schedule!AC$87:AC$291,Schedule!$K$87:$K$291,Tailings,Schedule!AB$87:AB$291,Q$62,Schedule!AA$87:AA$291,P64,Schedule!$G$87:$G$291,Schedule!$F$11,Schedule!$I$87:$I$291,"I"))+(SUMIFS(Schedule!AC$87:AC$291,Schedule!$K$87:$K$291,Tailings,Schedule!AB$87:AB$291,Q$62,Schedule!AA$87:AA$291,P64,Schedule!$G$87:$G$291,Schedule!$F$8,Schedule!$I$87:$I$291,"")+SUMIFS(Schedule!AC$87:AC$291,Schedule!$K$87:$K$291,Tailings,Schedule!AB$87:AB$291,Q$62,Schedule!AA$87:AA$291,P64,Schedule!$G$87:$G$291,Schedule!$F$8,Schedule!$I$87:$I$291,"I"))))</f>
        <v>0</v>
      </c>
      <c r="S64" s="284">
        <v>3</v>
      </c>
      <c r="T64" s="285"/>
      <c r="U64" s="286">
        <f>IF($C$3="",(SUMIFS(Schedule!AF$87:AF$291,Schedule!$K$87:$K$291,Tailings,Schedule!AE$87:AE$291,T$62,Schedule!AD$87:AD$291,S64,Schedule!$G$87:$G$291,Schedule!$F$9,Schedule!$I$87:$I$291,"")+SUMIFS(Schedule!AF$87:AF$291,Schedule!$K$87:$K$291,Tailings,Schedule!AE$87:AE$291,T$62,Schedule!AD$87:AD$291,S64,Schedule!$G$87:$G$291,Schedule!$F$9,Schedule!$I$87:$I$291,"I"))+(SUMIFS(Schedule!AF$87:AF$291,Schedule!$K$87:$K$291,Tailings,Schedule!AE$87:AE$291,T$62,Schedule!AD$87:AD$291,S64,Schedule!$G$87:$G$291,Schedule!$F$10,Schedule!$I$87:$I$291,"")+SUMIFS(Schedule!AF$87:AF$291,Schedule!$K$87:$K$291,Tailings,Schedule!AE$87:AE$291,T$62,Schedule!AD$87:AD$291,S64,Schedule!$G$87:$G$291,Schedule!$F$10,Schedule!$I$87:$I$291,"I"))+(SUMIFS(Schedule!AF$87:AF$291,Schedule!$K$87:$K$291,Tailings,Schedule!AE$87:AE$291,T$62,Schedule!AD$87:AD$291,S64,Schedule!$G$87:$G$291,Schedule!$F$11,Schedule!$I$87:$I$291,"")+SUMIFS(Schedule!AF$87:AF$291,Schedule!$K$87:$K$291,Tailings,Schedule!AE$87:AE$291,T$62,Schedule!AD$87:AD$291,S64,Schedule!$G$87:$G$291,Schedule!$F$11,Schedule!$I$87:$I$291,"I")),IF($C$3='Sum Res'!$S$5,(SUMIFS(Schedule!AF$87:AF$291,Schedule!$K$87:$K$291,Tailings,Schedule!AE$87:AE$291,T$62,Schedule!AD$87:AD$291,S64,Schedule!$G$87:$G$291,Schedule!$F$9,Schedule!$I$87:$I$291,"")+SUMIFS(Schedule!AF$87:AF$291,Schedule!$K$87:$K$291,Tailings,Schedule!AE$87:AE$291,T$62,Schedule!AD$87:AD$291,S64,Schedule!$G$87:$G$291,Schedule!$F$9,Schedule!$I$87:$I$291,"I"))+(SUMIFS(Schedule!AF$87:AF$291,Schedule!$K$87:$K$291,Tailings,Schedule!AE$87:AE$291,T$62,Schedule!AD$87:AD$291,S64,Schedule!$G$87:$G$291,Schedule!$F$10,Schedule!$I$87:$I$291,"")+SUMIFS(Schedule!AF$87:AF$291,Schedule!$K$87:$K$291,Tailings,Schedule!AE$87:AE$291,T$62,Schedule!AD$87:AD$291,S64,Schedule!$G$87:$G$291,Schedule!$F$10,Schedule!$I$87:$I$291,"I"))+(SUMIFS(Schedule!AF$87:AF$291,Schedule!$K$87:$K$291,Tailings,Schedule!AE$87:AE$291,T$62,Schedule!AD$87:AD$291,S64,Schedule!$G$87:$G$291,Schedule!$F$11,Schedule!$I$87:$I$291,"")+SUMIFS(Schedule!AF$87:AF$291,Schedule!$K$87:$K$291,Tailings,Schedule!AE$87:AE$291,T$62,Schedule!AD$87:AD$291,S64,Schedule!$G$87:$G$291,Schedule!$F$11,Schedule!$I$87:$I$291,"I")),(SUMIFS(Schedule!AF$87:AF$291,Schedule!$K$87:$K$291,Tailings,Schedule!AE$87:AE$291,T$62,Schedule!AD$87:AD$291,S64,Schedule!$G$87:$G$291,Schedule!$F$9,Schedule!$I$87:$I$291,"")+SUMIFS(Schedule!AF$87:AF$291,Schedule!$K$87:$K$291,Tailings,Schedule!AE$87:AE$291,T$62,Schedule!AD$87:AD$291,S64,Schedule!$G$87:$G$291,Schedule!$F$9,Schedule!$I$87:$I$291,"I"))+(SUMIFS(Schedule!AF$87:AF$291,Schedule!$K$87:$K$291,Tailings,Schedule!AE$87:AE$291,T$62,Schedule!AD$87:AD$291,S64,Schedule!$G$87:$G$291,Schedule!$F$10,Schedule!$I$87:$I$291,"")+SUMIFS(Schedule!AF$87:AF$291,Schedule!$K$87:$K$291,Tailings,Schedule!AE$87:AE$291,T$62,Schedule!AD$87:AD$291,S64,Schedule!$G$87:$G$291,Schedule!$F$10,Schedule!$I$87:$I$291,"I"))+(SUMIFS(Schedule!AF$87:AF$291,Schedule!$K$87:$K$291,Tailings,Schedule!AE$87:AE$291,T$62,Schedule!AD$87:AD$291,S64,Schedule!$G$87:$G$291,Schedule!$F$11,Schedule!$I$87:$I$291,"")+SUMIFS(Schedule!AF$87:AF$291,Schedule!$K$87:$K$291,Tailings,Schedule!AE$87:AE$291,T$62,Schedule!AD$87:AD$291,S64,Schedule!$G$87:$G$291,Schedule!$F$11,Schedule!$I$87:$I$291,"I"))+(SUMIFS(Schedule!AF$87:AF$291,Schedule!$K$87:$K$291,Tailings,Schedule!AE$87:AE$291,T$62,Schedule!AD$87:AD$291,S64,Schedule!$G$87:$G$291,Schedule!$F$8,Schedule!$I$87:$I$291,"")+SUMIFS(Schedule!AF$87:AF$291,Schedule!$K$87:$K$291,Tailings,Schedule!AE$87:AE$291,T$62,Schedule!AD$87:AD$291,S64,Schedule!$G$87:$G$291,Schedule!$F$8,Schedule!$I$87:$I$291,"I"))))</f>
        <v>0</v>
      </c>
      <c r="V64" s="284">
        <v>3</v>
      </c>
      <c r="W64" s="285"/>
      <c r="X64" s="286">
        <f>IF($C$3="",(SUMIFS(Schedule!AI$87:AI$291,Schedule!$K$87:$K$291,Tailings,Schedule!AH$87:AH$291,W$62,Schedule!AG$87:AG$291,V64,Schedule!$G$87:$G$291,Schedule!$F$9,Schedule!$I$87:$I$291,"")+SUMIFS(Schedule!AI$87:AI$291,Schedule!$K$87:$K$291,Tailings,Schedule!AH$87:AH$291,W$62,Schedule!AG$87:AG$291,V64,Schedule!$G$87:$G$291,Schedule!$F$9,Schedule!$I$87:$I$291,"I"))+(SUMIFS(Schedule!AI$87:AI$291,Schedule!$K$87:$K$291,Tailings,Schedule!AH$87:AH$291,W$62,Schedule!AG$87:AG$291,V64,Schedule!$G$87:$G$291,Schedule!$F$10,Schedule!$I$87:$I$291,"")+SUMIFS(Schedule!AI$87:AI$291,Schedule!$K$87:$K$291,Tailings,Schedule!AH$87:AH$291,W$62,Schedule!AG$87:AG$291,V64,Schedule!$G$87:$G$291,Schedule!$F$10,Schedule!$I$87:$I$291,"I"))+(SUMIFS(Schedule!AI$87:AI$291,Schedule!$K$87:$K$291,Tailings,Schedule!AH$87:AH$291,W$62,Schedule!AG$87:AG$291,V64,Schedule!$G$87:$G$291,Schedule!$F$11,Schedule!$I$87:$I$291,"")+SUMIFS(Schedule!AI$87:AI$291,Schedule!$K$87:$K$291,Tailings,Schedule!AH$87:AH$291,W$62,Schedule!AG$87:AG$291,V64,Schedule!$G$87:$G$291,Schedule!$F$11,Schedule!$I$87:$I$291,"I")),IF($C$3='Sum Res'!$S$5,(SUMIFS(Schedule!AI$87:AI$291,Schedule!$K$87:$K$291,Tailings,Schedule!AH$87:AH$291,W$62,Schedule!AG$87:AG$291,V64,Schedule!$G$87:$G$291,Schedule!$F$9,Schedule!$I$87:$I$291,"")+SUMIFS(Schedule!AI$87:AI$291,Schedule!$K$87:$K$291,Tailings,Schedule!AH$87:AH$291,W$62,Schedule!AG$87:AG$291,V64,Schedule!$G$87:$G$291,Schedule!$F$9,Schedule!$I$87:$I$291,"I"))+(SUMIFS(Schedule!AI$87:AI$291,Schedule!$K$87:$K$291,Tailings,Schedule!AH$87:AH$291,W$62,Schedule!AG$87:AG$291,V64,Schedule!$G$87:$G$291,Schedule!$F$10,Schedule!$I$87:$I$291,"")+SUMIFS(Schedule!AI$87:AI$291,Schedule!$K$87:$K$291,Tailings,Schedule!AH$87:AH$291,W$62,Schedule!AG$87:AG$291,V64,Schedule!$G$87:$G$291,Schedule!$F$10,Schedule!$I$87:$I$291,"I"))+(SUMIFS(Schedule!AI$87:AI$291,Schedule!$K$87:$K$291,Tailings,Schedule!AH$87:AH$291,W$62,Schedule!AG$87:AG$291,V64,Schedule!$G$87:$G$291,Schedule!$F$11,Schedule!$I$87:$I$291,"")+SUMIFS(Schedule!AI$87:AI$291,Schedule!$K$87:$K$291,Tailings,Schedule!AH$87:AH$291,W$62,Schedule!AG$87:AG$291,V64,Schedule!$G$87:$G$291,Schedule!$F$11,Schedule!$I$87:$I$291,"I")),(SUMIFS(Schedule!AI$87:AI$291,Schedule!$K$87:$K$291,Tailings,Schedule!AH$87:AH$291,W$62,Schedule!AG$87:AG$291,V64,Schedule!$G$87:$G$291,Schedule!$F$9,Schedule!$I$87:$I$291,"")+SUMIFS(Schedule!AI$87:AI$291,Schedule!$K$87:$K$291,Tailings,Schedule!AH$87:AH$291,W$62,Schedule!AG$87:AG$291,V64,Schedule!$G$87:$G$291,Schedule!$F$9,Schedule!$I$87:$I$291,"I"))+(SUMIFS(Schedule!AI$87:AI$291,Schedule!$K$87:$K$291,Tailings,Schedule!AH$87:AH$291,W$62,Schedule!AG$87:AG$291,V64,Schedule!$G$87:$G$291,Schedule!$F$10,Schedule!$I$87:$I$291,"")+SUMIFS(Schedule!AI$87:AI$291,Schedule!$K$87:$K$291,Tailings,Schedule!AH$87:AH$291,W$62,Schedule!AG$87:AG$291,V64,Schedule!$G$87:$G$291,Schedule!$F$10,Schedule!$I$87:$I$291,"I"))+(SUMIFS(Schedule!AI$87:AI$291,Schedule!$K$87:$K$291,Tailings,Schedule!AH$87:AH$291,W$62,Schedule!AG$87:AG$291,V64,Schedule!$G$87:$G$291,Schedule!$F$11,Schedule!$I$87:$I$291,"")+SUMIFS(Schedule!AI$87:AI$291,Schedule!$K$87:$K$291,Tailings,Schedule!AH$87:AH$291,W$62,Schedule!AG$87:AG$291,V64,Schedule!$G$87:$G$291,Schedule!$F$11,Schedule!$I$87:$I$291,"I"))+(SUMIFS(Schedule!AI$87:AI$291,Schedule!$K$87:$K$291,Tailings,Schedule!AH$87:AH$291,W$62,Schedule!AG$87:AG$291,V64,Schedule!$G$87:$G$291,Schedule!$F$8,Schedule!$I$87:$I$291,"")+SUMIFS(Schedule!AI$87:AI$291,Schedule!$K$87:$K$291,Tailings,Schedule!AH$87:AH$291,W$62,Schedule!AG$87:AG$291,V64,Schedule!$G$87:$G$291,Schedule!$F$8,Schedule!$I$87:$I$291,"I"))))</f>
        <v>0</v>
      </c>
      <c r="Y64" s="284">
        <v>3</v>
      </c>
      <c r="Z64" s="285"/>
      <c r="AA64" s="286">
        <f>IF($C$3="",(SUMIFS(Schedule!AL$87:AL$291,Schedule!$K$87:$K$291,Tailings,Schedule!AK$87:AK$291,Z$62,Schedule!AJ$87:AJ$291,Y64,Schedule!$G$87:$G$291,Schedule!$F$9,Schedule!$I$87:$I$291,"")+SUMIFS(Schedule!AL$87:AL$291,Schedule!$K$87:$K$291,Tailings,Schedule!AK$87:AK$291,Z$62,Schedule!AJ$87:AJ$291,Y64,Schedule!$G$87:$G$291,Schedule!$F$9,Schedule!$I$87:$I$291,"I"))+(SUMIFS(Schedule!AL$87:AL$291,Schedule!$K$87:$K$291,Tailings,Schedule!AK$87:AK$291,Z$62,Schedule!AJ$87:AJ$291,Y64,Schedule!$G$87:$G$291,Schedule!$F$10,Schedule!$I$87:$I$291,"")+SUMIFS(Schedule!AL$87:AL$291,Schedule!$K$87:$K$291,Tailings,Schedule!AK$87:AK$291,Z$62,Schedule!AJ$87:AJ$291,Y64,Schedule!$G$87:$G$291,Schedule!$F$10,Schedule!$I$87:$I$291,"I"))+(SUMIFS(Schedule!AL$87:AL$291,Schedule!$K$87:$K$291,Tailings,Schedule!AK$87:AK$291,Z$62,Schedule!AJ$87:AJ$291,Y64,Schedule!$G$87:$G$291,Schedule!$F$11,Schedule!$I$87:$I$291,"")+SUMIFS(Schedule!AL$87:AL$291,Schedule!$K$87:$K$291,Tailings,Schedule!AK$87:AK$291,Z$62,Schedule!AJ$87:AJ$291,Y64,Schedule!$G$87:$G$291,Schedule!$F$11,Schedule!$I$87:$I$291,"I")),IF($C$3='Sum Res'!$S$5,(SUMIFS(Schedule!AL$87:AL$291,Schedule!$K$87:$K$291,Tailings,Schedule!AK$87:AK$291,Z$62,Schedule!AJ$87:AJ$291,Y64,Schedule!$G$87:$G$291,Schedule!$F$9,Schedule!$I$87:$I$291,"")+SUMIFS(Schedule!AL$87:AL$291,Schedule!$K$87:$K$291,Tailings,Schedule!AK$87:AK$291,Z$62,Schedule!AJ$87:AJ$291,Y64,Schedule!$G$87:$G$291,Schedule!$F$9,Schedule!$I$87:$I$291,"I"))+(SUMIFS(Schedule!AL$87:AL$291,Schedule!$K$87:$K$291,Tailings,Schedule!AK$87:AK$291,Z$62,Schedule!AJ$87:AJ$291,Y64,Schedule!$G$87:$G$291,Schedule!$F$10,Schedule!$I$87:$I$291,"")+SUMIFS(Schedule!AL$87:AL$291,Schedule!$K$87:$K$291,Tailings,Schedule!AK$87:AK$291,Z$62,Schedule!AJ$87:AJ$291,Y64,Schedule!$G$87:$G$291,Schedule!$F$10,Schedule!$I$87:$I$291,"I"))+(SUMIFS(Schedule!AL$87:AL$291,Schedule!$K$87:$K$291,Tailings,Schedule!AK$87:AK$291,Z$62,Schedule!AJ$87:AJ$291,Y64,Schedule!$G$87:$G$291,Schedule!$F$11,Schedule!$I$87:$I$291,"")+SUMIFS(Schedule!AL$87:AL$291,Schedule!$K$87:$K$291,Tailings,Schedule!AK$87:AK$291,Z$62,Schedule!AJ$87:AJ$291,Y64,Schedule!$G$87:$G$291,Schedule!$F$11,Schedule!$I$87:$I$291,"I")),(SUMIFS(Schedule!AL$87:AL$291,Schedule!$K$87:$K$291,Tailings,Schedule!AK$87:AK$291,Z$62,Schedule!AJ$87:AJ$291,Y64,Schedule!$G$87:$G$291,Schedule!$F$9,Schedule!$I$87:$I$291,"")+SUMIFS(Schedule!AL$87:AL$291,Schedule!$K$87:$K$291,Tailings,Schedule!AK$87:AK$291,Z$62,Schedule!AJ$87:AJ$291,Y64,Schedule!$G$87:$G$291,Schedule!$F$9,Schedule!$I$87:$I$291,"I"))+(SUMIFS(Schedule!AL$87:AL$291,Schedule!$K$87:$K$291,Tailings,Schedule!AK$87:AK$291,Z$62,Schedule!AJ$87:AJ$291,Y64,Schedule!$G$87:$G$291,Schedule!$F$10,Schedule!$I$87:$I$291,"")+SUMIFS(Schedule!AL$87:AL$291,Schedule!$K$87:$K$291,Tailings,Schedule!AK$87:AK$291,Z$62,Schedule!AJ$87:AJ$291,Y64,Schedule!$G$87:$G$291,Schedule!$F$10,Schedule!$I$87:$I$291,"I"))+(SUMIFS(Schedule!AL$87:AL$291,Schedule!$K$87:$K$291,Tailings,Schedule!AK$87:AK$291,Z$62,Schedule!AJ$87:AJ$291,Y64,Schedule!$G$87:$G$291,Schedule!$F$11,Schedule!$I$87:$I$291,"")+SUMIFS(Schedule!AL$87:AL$291,Schedule!$K$87:$K$291,Tailings,Schedule!AK$87:AK$291,Z$62,Schedule!AJ$87:AJ$291,Y64,Schedule!$G$87:$G$291,Schedule!$F$11,Schedule!$I$87:$I$291,"I"))+(SUMIFS(Schedule!AL$87:AL$291,Schedule!$K$87:$K$291,Tailings,Schedule!AK$87:AK$291,Z$62,Schedule!AJ$87:AJ$291,Y64,Schedule!$G$87:$G$291,Schedule!$F$8,Schedule!$I$87:$I$291,"")+SUMIFS(Schedule!AL$87:AL$291,Schedule!$K$87:$K$291,Tailings,Schedule!AK$87:AK$291,Z$62,Schedule!AJ$87:AJ$291,Y64,Schedule!$G$87:$G$291,Schedule!$F$8,Schedule!$I$87:$I$291,"I"))))</f>
        <v>0</v>
      </c>
      <c r="AB64" s="284">
        <v>3</v>
      </c>
      <c r="AC64" s="285"/>
      <c r="AD64" s="286">
        <f>IF($C$3="",(SUMIFS(Schedule!AO$87:AO$291,Schedule!$K$87:$K$291,Tailings,Schedule!AN$87:AN$291,AC$62,Schedule!AM$87:AM$291,AB64,Schedule!$G$87:$G$291,Schedule!$F$9,Schedule!$I$87:$I$291,"")+SUMIFS(Schedule!AO$87:AO$291,Schedule!$K$87:$K$291,Tailings,Schedule!AN$87:AN$291,AC$62,Schedule!AM$87:AM$291,AB64,Schedule!$G$87:$G$291,Schedule!$F$9,Schedule!$I$87:$I$291,"I"))+(SUMIFS(Schedule!AO$87:AO$291,Schedule!$K$87:$K$291,Tailings,Schedule!AN$87:AN$291,AC$62,Schedule!AM$87:AM$291,AB64,Schedule!$G$87:$G$291,Schedule!$F$10,Schedule!$I$87:$I$291,"")+SUMIFS(Schedule!AO$87:AO$291,Schedule!$K$87:$K$291,Tailings,Schedule!AN$87:AN$291,AC$62,Schedule!AM$87:AM$291,AB64,Schedule!$G$87:$G$291,Schedule!$F$10,Schedule!$I$87:$I$291,"I"))+(SUMIFS(Schedule!AO$87:AO$291,Schedule!$K$87:$K$291,Tailings,Schedule!AN$87:AN$291,AC$62,Schedule!AM$87:AM$291,AB64,Schedule!$G$87:$G$291,Schedule!$F$11,Schedule!$I$87:$I$291,"")+SUMIFS(Schedule!AO$87:AO$291,Schedule!$K$87:$K$291,Tailings,Schedule!AN$87:AN$291,AC$62,Schedule!AM$87:AM$291,AB64,Schedule!$G$87:$G$291,Schedule!$F$11,Schedule!$I$87:$I$291,"I")),IF($C$3='Sum Res'!$S$5,(SUMIFS(Schedule!AO$87:AO$291,Schedule!$K$87:$K$291,Tailings,Schedule!AN$87:AN$291,AC$62,Schedule!AM$87:AM$291,AB64,Schedule!$G$87:$G$291,Schedule!$F$9,Schedule!$I$87:$I$291,"")+SUMIFS(Schedule!AO$87:AO$291,Schedule!$K$87:$K$291,Tailings,Schedule!AN$87:AN$291,AC$62,Schedule!AM$87:AM$291,AB64,Schedule!$G$87:$G$291,Schedule!$F$9,Schedule!$I$87:$I$291,"I"))+(SUMIFS(Schedule!AO$87:AO$291,Schedule!$K$87:$K$291,Tailings,Schedule!AN$87:AN$291,AC$62,Schedule!AM$87:AM$291,AB64,Schedule!$G$87:$G$291,Schedule!$F$10,Schedule!$I$87:$I$291,"")+SUMIFS(Schedule!AO$87:AO$291,Schedule!$K$87:$K$291,Tailings,Schedule!AN$87:AN$291,AC$62,Schedule!AM$87:AM$291,AB64,Schedule!$G$87:$G$291,Schedule!$F$10,Schedule!$I$87:$I$291,"I"))+(SUMIFS(Schedule!AO$87:AO$291,Schedule!$K$87:$K$291,Tailings,Schedule!AN$87:AN$291,AC$62,Schedule!AM$87:AM$291,AB64,Schedule!$G$87:$G$291,Schedule!$F$11,Schedule!$I$87:$I$291,"")+SUMIFS(Schedule!AO$87:AO$291,Schedule!$K$87:$K$291,Tailings,Schedule!AN$87:AN$291,AC$62,Schedule!AM$87:AM$291,AB64,Schedule!$G$87:$G$291,Schedule!$F$11,Schedule!$I$87:$I$291,"I")),(SUMIFS(Schedule!AO$87:AO$291,Schedule!$K$87:$K$291,Tailings,Schedule!AN$87:AN$291,AC$62,Schedule!AM$87:AM$291,AB64,Schedule!$G$87:$G$291,Schedule!$F$9,Schedule!$I$87:$I$291,"")+SUMIFS(Schedule!AO$87:AO$291,Schedule!$K$87:$K$291,Tailings,Schedule!AN$87:AN$291,AC$62,Schedule!AM$87:AM$291,AB64,Schedule!$G$87:$G$291,Schedule!$F$9,Schedule!$I$87:$I$291,"I"))+(SUMIFS(Schedule!AO$87:AO$291,Schedule!$K$87:$K$291,Tailings,Schedule!AN$87:AN$291,AC$62,Schedule!AM$87:AM$291,AB64,Schedule!$G$87:$G$291,Schedule!$F$10,Schedule!$I$87:$I$291,"")+SUMIFS(Schedule!AO$87:AO$291,Schedule!$K$87:$K$291,Tailings,Schedule!AN$87:AN$291,AC$62,Schedule!AM$87:AM$291,AB64,Schedule!$G$87:$G$291,Schedule!$F$10,Schedule!$I$87:$I$291,"I"))+(SUMIFS(Schedule!AO$87:AO$291,Schedule!$K$87:$K$291,Tailings,Schedule!AN$87:AN$291,AC$62,Schedule!AM$87:AM$291,AB64,Schedule!$G$87:$G$291,Schedule!$F$11,Schedule!$I$87:$I$291,"")+SUMIFS(Schedule!AO$87:AO$291,Schedule!$K$87:$K$291,Tailings,Schedule!AN$87:AN$291,AC$62,Schedule!AM$87:AM$291,AB64,Schedule!$G$87:$G$291,Schedule!$F$11,Schedule!$I$87:$I$291,"I"))+(SUMIFS(Schedule!AO$87:AO$291,Schedule!$K$87:$K$291,Tailings,Schedule!AN$87:AN$291,AC$62,Schedule!AM$87:AM$291,AB64,Schedule!$G$87:$G$291,Schedule!$F$8,Schedule!$I$87:$I$291,"")+SUMIFS(Schedule!AO$87:AO$291,Schedule!$K$87:$K$291,Tailings,Schedule!AN$87:AN$291,AC$62,Schedule!AM$87:AM$291,AB64,Schedule!$G$87:$G$291,Schedule!$F$8,Schedule!$I$87:$I$291,"I"))))</f>
        <v>0</v>
      </c>
      <c r="AE64" s="287">
        <f t="shared" si="14"/>
        <v>0</v>
      </c>
      <c r="AF64" s="288">
        <f t="shared" si="15"/>
        <v>0</v>
      </c>
    </row>
    <row r="65" spans="2:32" ht="15" x14ac:dyDescent="0.2">
      <c r="B65" s="580"/>
      <c r="C65" s="583"/>
      <c r="D65" s="289">
        <v>4</v>
      </c>
      <c r="E65" s="280"/>
      <c r="F65" s="281">
        <f>IF($C$3="",(SUMIFS(Schedule!Q$87:Q$291,Schedule!$K$87:$K$291,Tailings,Schedule!P$87:P$291,E$62,Schedule!O$87:O$291,D65,Schedule!$G$87:$G$291,Schedule!$F$9,Schedule!$I$87:$I$291,"")+SUMIFS(Schedule!Q$87:Q$291,Schedule!$K$87:$K$291,Tailings,Schedule!P$87:P$291,E$62,Schedule!O$87:O$291,D65,Schedule!$G$87:$G$291,Schedule!$F$9,Schedule!$I$87:$I$291,"I"))+(SUMIFS(Schedule!Q$87:Q$291,Schedule!$K$87:$K$291,Tailings,Schedule!P$87:P$291,E$62,Schedule!O$87:O$291,D65,Schedule!$G$87:$G$291,Schedule!$F$10,Schedule!$I$87:$I$291,"")+SUMIFS(Schedule!Q$87:Q$291,Schedule!$K$87:$K$291,Tailings,Schedule!P$87:P$291,E$62,Schedule!O$87:O$291,D65,Schedule!$G$87:$G$291,Schedule!$F$10,Schedule!$I$87:$I$291,"I"))+(SUMIFS(Schedule!Q$87:Q$291,Schedule!$K$87:$K$291,Tailings,Schedule!P$87:P$291,E$62,Schedule!O$87:O$291,D65,Schedule!$G$87:$G$291,Schedule!$F$11,Schedule!$I$87:$I$291,"")+SUMIFS(Schedule!Q$87:Q$291,Schedule!$K$87:$K$291,Tailings,Schedule!P$87:P$291,E$62,Schedule!O$87:O$291,D65,Schedule!$G$87:$G$291,Schedule!$F$11,Schedule!$I$87:$I$291,"I")),IF($C$3='Sum Res'!$S$5,(SUMIFS(Schedule!Q$87:Q$291,Schedule!$K$87:$K$291,Tailings,Schedule!P$87:P$291,E$62,Schedule!O$87:O$291,D65,Schedule!$G$87:$G$291,Schedule!$F$9,Schedule!$I$87:$I$291,"")+SUMIFS(Schedule!Q$87:Q$291,Schedule!$K$87:$K$291,Tailings,Schedule!P$87:P$291,E$62,Schedule!O$87:O$291,D65,Schedule!$G$87:$G$291,Schedule!$F$9,Schedule!$I$87:$I$291,"I"))+(SUMIFS(Schedule!Q$87:Q$291,Schedule!$K$87:$K$291,Tailings,Schedule!P$87:P$291,E$62,Schedule!O$87:O$291,D65,Schedule!$G$87:$G$291,Schedule!$F$10,Schedule!$I$87:$I$291,"")+SUMIFS(Schedule!Q$87:Q$291,Schedule!$K$87:$K$291,Tailings,Schedule!P$87:P$291,E$62,Schedule!O$87:O$291,D65,Schedule!$G$87:$G$291,Schedule!$F$10,Schedule!$I$87:$I$291,"I"))+(SUMIFS(Schedule!Q$87:Q$291,Schedule!$K$87:$K$291,Tailings,Schedule!P$87:P$291,E$62,Schedule!O$87:O$291,D65,Schedule!$G$87:$G$291,Schedule!$F$11,Schedule!$I$87:$I$291,"")+SUMIFS(Schedule!Q$87:Q$291,Schedule!$K$87:$K$291,Tailings,Schedule!P$87:P$291,E$62,Schedule!O$87:O$291,D65,Schedule!$G$87:$G$291,Schedule!$F$11,Schedule!$I$87:$I$291,"I")),(SUMIFS(Schedule!Q$87:Q$291,Schedule!$K$87:$K$291,Tailings,Schedule!P$87:P$291,E$62,Schedule!O$87:O$291,D65,Schedule!$G$87:$G$291,Schedule!$F$9,Schedule!$I$87:$I$291,"")+SUMIFS(Schedule!Q$87:Q$291,Schedule!$K$87:$K$291,Tailings,Schedule!P$87:P$291,E$62,Schedule!O$87:O$291,D65,Schedule!$G$87:$G$291,Schedule!$F$9,Schedule!$I$87:$I$291,"I"))+(SUMIFS(Schedule!Q$87:Q$291,Schedule!$K$87:$K$291,Tailings,Schedule!P$87:P$291,E$62,Schedule!O$87:O$291,D65,Schedule!$G$87:$G$291,Schedule!$F$10,Schedule!$I$87:$I$291,"")+SUMIFS(Schedule!Q$87:Q$291,Schedule!$K$87:$K$291,Tailings,Schedule!P$87:P$291,E$62,Schedule!O$87:O$291,D65,Schedule!$G$87:$G$291,Schedule!$F$10,Schedule!$I$87:$I$291,"I"))+(SUMIFS(Schedule!Q$87:Q$291,Schedule!$K$87:$K$291,Tailings,Schedule!P$87:P$291,E$62,Schedule!O$87:O$291,D65,Schedule!$G$87:$G$291,Schedule!$F$11,Schedule!$I$87:$I$291,"")+SUMIFS(Schedule!Q$87:Q$291,Schedule!$K$87:$K$291,Tailings,Schedule!P$87:P$291,E$62,Schedule!O$87:O$291,D65,Schedule!$G$87:$G$291,Schedule!$F$11,Schedule!$I$87:$I$291,"I"))+(SUMIFS(Schedule!Q$87:Q$291,Schedule!$K$87:$K$291,Tailings,Schedule!P$87:P$291,E$62,Schedule!O$87:O$291,D65,Schedule!$G$87:$G$291,Schedule!$F$8,Schedule!$I$87:$I$291,"")+SUMIFS(Schedule!Q$87:Q$291,Schedule!$K$87:$K$291,Tailings,Schedule!P$87:P$291,E$62,Schedule!O$87:O$291,D65,Schedule!$G$87:$G$291,Schedule!$F$8,Schedule!$I$87:$I$291,"I"))))</f>
        <v>0</v>
      </c>
      <c r="G65" s="289">
        <v>4</v>
      </c>
      <c r="H65" s="280"/>
      <c r="I65" s="281">
        <f>IF($C$3="",(SUMIFS(Schedule!T$87:T$291,Schedule!$K$87:$K$291,Tailings,Schedule!S$87:S$291,H$62,Schedule!R$87:R$291,G65,Schedule!$G$87:$G$291,Schedule!$F$9,Schedule!$I$87:$I$291,"")+SUMIFS(Schedule!T$87:T$291,Schedule!$K$87:$K$291,Tailings,Schedule!S$87:S$291,H$62,Schedule!R$87:R$291,G65,Schedule!$G$87:$G$291,Schedule!$F$9,Schedule!$I$87:$I$291,"I"))+(SUMIFS(Schedule!T$87:T$291,Schedule!$K$87:$K$291,Tailings,Schedule!S$87:S$291,H$62,Schedule!R$87:R$291,G65,Schedule!$G$87:$G$291,Schedule!$F$10,Schedule!$I$87:$I$291,"")+SUMIFS(Schedule!T$87:T$291,Schedule!$K$87:$K$291,Tailings,Schedule!S$87:S$291,H$62,Schedule!R$87:R$291,G65,Schedule!$G$87:$G$291,Schedule!$F$10,Schedule!$I$87:$I$291,"I"))+(SUMIFS(Schedule!T$87:T$291,Schedule!$K$87:$K$291,Tailings,Schedule!S$87:S$291,H$62,Schedule!R$87:R$291,G65,Schedule!$G$87:$G$291,Schedule!$F$11,Schedule!$I$87:$I$291,"")+SUMIFS(Schedule!T$87:T$291,Schedule!$K$87:$K$291,Tailings,Schedule!S$87:S$291,H$62,Schedule!R$87:R$291,G65,Schedule!$G$87:$G$291,Schedule!$F$11,Schedule!$I$87:$I$291,"I")),IF($C$3='Sum Res'!$S$5,(SUMIFS(Schedule!T$87:T$291,Schedule!$K$87:$K$291,Tailings,Schedule!S$87:S$291,H$62,Schedule!R$87:R$291,G65,Schedule!$G$87:$G$291,Schedule!$F$9,Schedule!$I$87:$I$291,"")+SUMIFS(Schedule!T$87:T$291,Schedule!$K$87:$K$291,Tailings,Schedule!S$87:S$291,H$62,Schedule!R$87:R$291,G65,Schedule!$G$87:$G$291,Schedule!$F$9,Schedule!$I$87:$I$291,"I"))+(SUMIFS(Schedule!T$87:T$291,Schedule!$K$87:$K$291,Tailings,Schedule!S$87:S$291,H$62,Schedule!R$87:R$291,G65,Schedule!$G$87:$G$291,Schedule!$F$10,Schedule!$I$87:$I$291,"")+SUMIFS(Schedule!T$87:T$291,Schedule!$K$87:$K$291,Tailings,Schedule!S$87:S$291,H$62,Schedule!R$87:R$291,G65,Schedule!$G$87:$G$291,Schedule!$F$10,Schedule!$I$87:$I$291,"I"))+(SUMIFS(Schedule!T$87:T$291,Schedule!$K$87:$K$291,Tailings,Schedule!S$87:S$291,H$62,Schedule!R$87:R$291,G65,Schedule!$G$87:$G$291,Schedule!$F$11,Schedule!$I$87:$I$291,"")+SUMIFS(Schedule!T$87:T$291,Schedule!$K$87:$K$291,Tailings,Schedule!S$87:S$291,H$62,Schedule!R$87:R$291,G65,Schedule!$G$87:$G$291,Schedule!$F$11,Schedule!$I$87:$I$291,"I")),(SUMIFS(Schedule!T$87:T$291,Schedule!$K$87:$K$291,Tailings,Schedule!S$87:S$291,H$62,Schedule!R$87:R$291,G65,Schedule!$G$87:$G$291,Schedule!$F$9,Schedule!$I$87:$I$291,"")+SUMIFS(Schedule!T$87:T$291,Schedule!$K$87:$K$291,Tailings,Schedule!S$87:S$291,H$62,Schedule!R$87:R$291,G65,Schedule!$G$87:$G$291,Schedule!$F$9,Schedule!$I$87:$I$291,"I"))+(SUMIFS(Schedule!T$87:T$291,Schedule!$K$87:$K$291,Tailings,Schedule!S$87:S$291,H$62,Schedule!R$87:R$291,G65,Schedule!$G$87:$G$291,Schedule!$F$10,Schedule!$I$87:$I$291,"")+SUMIFS(Schedule!T$87:T$291,Schedule!$K$87:$K$291,Tailings,Schedule!S$87:S$291,H$62,Schedule!R$87:R$291,G65,Schedule!$G$87:$G$291,Schedule!$F$10,Schedule!$I$87:$I$291,"I"))+(SUMIFS(Schedule!T$87:T$291,Schedule!$K$87:$K$291,Tailings,Schedule!S$87:S$291,H$62,Schedule!R$87:R$291,G65,Schedule!$G$87:$G$291,Schedule!$F$11,Schedule!$I$87:$I$291,"")+SUMIFS(Schedule!T$87:T$291,Schedule!$K$87:$K$291,Tailings,Schedule!S$87:S$291,H$62,Schedule!R$87:R$291,G65,Schedule!$G$87:$G$291,Schedule!$F$11,Schedule!$I$87:$I$291,"I"))+(SUMIFS(Schedule!T$87:T$291,Schedule!$K$87:$K$291,Tailings,Schedule!S$87:S$291,H$62,Schedule!R$87:R$291,G65,Schedule!$G$87:$G$291,Schedule!$F$8,Schedule!$I$87:$I$291,"")+SUMIFS(Schedule!T$87:T$291,Schedule!$K$87:$K$291,Tailings,Schedule!S$87:S$291,H$62,Schedule!R$87:R$291,G65,Schedule!$G$87:$G$291,Schedule!$F$8,Schedule!$I$87:$I$291,"I"))))</f>
        <v>0</v>
      </c>
      <c r="J65" s="289">
        <v>4</v>
      </c>
      <c r="K65" s="280"/>
      <c r="L65" s="281">
        <f>IF($C$3="",(SUMIFS(Schedule!W$87:W$291,Schedule!$K$87:$K$291,Tailings,Schedule!V$87:V$291,K$62,Schedule!U$87:U$291,J65,Schedule!$G$87:$G$291,Schedule!$F$9,Schedule!$I$87:$I$291,"")+SUMIFS(Schedule!W$87:W$291,Schedule!$K$87:$K$291,Tailings,Schedule!V$87:V$291,K$62,Schedule!U$87:U$291,J65,Schedule!$G$87:$G$291,Schedule!$F$9,Schedule!$I$87:$I$291,"I"))+(SUMIFS(Schedule!W$87:W$291,Schedule!$K$87:$K$291,Tailings,Schedule!V$87:V$291,K$62,Schedule!U$87:U$291,J65,Schedule!$G$87:$G$291,Schedule!$F$10,Schedule!$I$87:$I$291,"")+SUMIFS(Schedule!W$87:W$291,Schedule!$K$87:$K$291,Tailings,Schedule!V$87:V$291,K$62,Schedule!U$87:U$291,J65,Schedule!$G$87:$G$291,Schedule!$F$10,Schedule!$I$87:$I$291,"I"))+(SUMIFS(Schedule!W$87:W$291,Schedule!$K$87:$K$291,Tailings,Schedule!V$87:V$291,K$62,Schedule!U$87:U$291,J65,Schedule!$G$87:$G$291,Schedule!$F$11,Schedule!$I$87:$I$291,"")+SUMIFS(Schedule!W$87:W$291,Schedule!$K$87:$K$291,Tailings,Schedule!V$87:V$291,K$62,Schedule!U$87:U$291,J65,Schedule!$G$87:$G$291,Schedule!$F$11,Schedule!$I$87:$I$291,"I")),IF($C$3='Sum Res'!$S$5,(SUMIFS(Schedule!W$87:W$291,Schedule!$K$87:$K$291,Tailings,Schedule!V$87:V$291,K$62,Schedule!U$87:U$291,J65,Schedule!$G$87:$G$291,Schedule!$F$9,Schedule!$I$87:$I$291,"")+SUMIFS(Schedule!W$87:W$291,Schedule!$K$87:$K$291,Tailings,Schedule!V$87:V$291,K$62,Schedule!U$87:U$291,J65,Schedule!$G$87:$G$291,Schedule!$F$9,Schedule!$I$87:$I$291,"I"))+(SUMIFS(Schedule!W$87:W$291,Schedule!$K$87:$K$291,Tailings,Schedule!V$87:V$291,K$62,Schedule!U$87:U$291,J65,Schedule!$G$87:$G$291,Schedule!$F$10,Schedule!$I$87:$I$291,"")+SUMIFS(Schedule!W$87:W$291,Schedule!$K$87:$K$291,Tailings,Schedule!V$87:V$291,K$62,Schedule!U$87:U$291,J65,Schedule!$G$87:$G$291,Schedule!$F$10,Schedule!$I$87:$I$291,"I"))+(SUMIFS(Schedule!W$87:W$291,Schedule!$K$87:$K$291,Tailings,Schedule!V$87:V$291,K$62,Schedule!U$87:U$291,J65,Schedule!$G$87:$G$291,Schedule!$F$11,Schedule!$I$87:$I$291,"")+SUMIFS(Schedule!W$87:W$291,Schedule!$K$87:$K$291,Tailings,Schedule!V$87:V$291,K$62,Schedule!U$87:U$291,J65,Schedule!$G$87:$G$291,Schedule!$F$11,Schedule!$I$87:$I$291,"I")),(SUMIFS(Schedule!W$87:W$291,Schedule!$K$87:$K$291,Tailings,Schedule!V$87:V$291,K$62,Schedule!U$87:U$291,J65,Schedule!$G$87:$G$291,Schedule!$F$9,Schedule!$I$87:$I$291,"")+SUMIFS(Schedule!W$87:W$291,Schedule!$K$87:$K$291,Tailings,Schedule!V$87:V$291,K$62,Schedule!U$87:U$291,J65,Schedule!$G$87:$G$291,Schedule!$F$9,Schedule!$I$87:$I$291,"I"))+(SUMIFS(Schedule!W$87:W$291,Schedule!$K$87:$K$291,Tailings,Schedule!V$87:V$291,K$62,Schedule!U$87:U$291,J65,Schedule!$G$87:$G$291,Schedule!$F$10,Schedule!$I$87:$I$291,"")+SUMIFS(Schedule!W$87:W$291,Schedule!$K$87:$K$291,Tailings,Schedule!V$87:V$291,K$62,Schedule!U$87:U$291,J65,Schedule!$G$87:$G$291,Schedule!$F$10,Schedule!$I$87:$I$291,"I"))+(SUMIFS(Schedule!W$87:W$291,Schedule!$K$87:$K$291,Tailings,Schedule!V$87:V$291,K$62,Schedule!U$87:U$291,J65,Schedule!$G$87:$G$291,Schedule!$F$11,Schedule!$I$87:$I$291,"")+SUMIFS(Schedule!W$87:W$291,Schedule!$K$87:$K$291,Tailings,Schedule!V$87:V$291,K$62,Schedule!U$87:U$291,J65,Schedule!$G$87:$G$291,Schedule!$F$11,Schedule!$I$87:$I$291,"I"))+(SUMIFS(Schedule!W$87:W$291,Schedule!$K$87:$K$291,Tailings,Schedule!V$87:V$291,K$62,Schedule!U$87:U$291,J65,Schedule!$G$87:$G$291,Schedule!$F$8,Schedule!$I$87:$I$291,"")+SUMIFS(Schedule!W$87:W$291,Schedule!$K$87:$K$291,Tailings,Schedule!V$87:V$291,K$62,Schedule!U$87:U$291,J65,Schedule!$G$87:$G$291,Schedule!$F$8,Schedule!$I$87:$I$291,"I"))))</f>
        <v>0</v>
      </c>
      <c r="M65" s="289">
        <v>4</v>
      </c>
      <c r="N65" s="280"/>
      <c r="O65" s="281">
        <f>IF($C$3="",(SUMIFS(Schedule!Z$87:Z$291,Schedule!$K$87:$K$291,Tailings,Schedule!Y$87:Y$291,N$62,Schedule!X$87:X$291,M65,Schedule!$G$87:$G$291,Schedule!$F$9,Schedule!$I$87:$I$291,"")+SUMIFS(Schedule!Z$87:Z$291,Schedule!$K$87:$K$291,Tailings,Schedule!Y$87:Y$291,N$62,Schedule!X$87:X$291,M65,Schedule!$G$87:$G$291,Schedule!$F$9,Schedule!$I$87:$I$291,"I"))+(SUMIFS(Schedule!Z$87:Z$291,Schedule!$K$87:$K$291,Tailings,Schedule!Y$87:Y$291,N$62,Schedule!X$87:X$291,M65,Schedule!$G$87:$G$291,Schedule!$F$10,Schedule!$I$87:$I$291,"")+SUMIFS(Schedule!Z$87:Z$291,Schedule!$K$87:$K$291,Tailings,Schedule!Y$87:Y$291,N$62,Schedule!X$87:X$291,M65,Schedule!$G$87:$G$291,Schedule!$F$10,Schedule!$I$87:$I$291,"I"))+(SUMIFS(Schedule!Z$87:Z$291,Schedule!$K$87:$K$291,Tailings,Schedule!Y$87:Y$291,N$62,Schedule!X$87:X$291,M65,Schedule!$G$87:$G$291,Schedule!$F$11,Schedule!$I$87:$I$291,"")+SUMIFS(Schedule!Z$87:Z$291,Schedule!$K$87:$K$291,Tailings,Schedule!Y$87:Y$291,N$62,Schedule!X$87:X$291,M65,Schedule!$G$87:$G$291,Schedule!$F$11,Schedule!$I$87:$I$291,"I")),IF($C$3='Sum Res'!$S$5,(SUMIFS(Schedule!Z$87:Z$291,Schedule!$K$87:$K$291,Tailings,Schedule!Y$87:Y$291,N$62,Schedule!X$87:X$291,M65,Schedule!$G$87:$G$291,Schedule!$F$9,Schedule!$I$87:$I$291,"")+SUMIFS(Schedule!Z$87:Z$291,Schedule!$K$87:$K$291,Tailings,Schedule!Y$87:Y$291,N$62,Schedule!X$87:X$291,M65,Schedule!$G$87:$G$291,Schedule!$F$9,Schedule!$I$87:$I$291,"I"))+(SUMIFS(Schedule!Z$87:Z$291,Schedule!$K$87:$K$291,Tailings,Schedule!Y$87:Y$291,N$62,Schedule!X$87:X$291,M65,Schedule!$G$87:$G$291,Schedule!$F$10,Schedule!$I$87:$I$291,"")+SUMIFS(Schedule!Z$87:Z$291,Schedule!$K$87:$K$291,Tailings,Schedule!Y$87:Y$291,N$62,Schedule!X$87:X$291,M65,Schedule!$G$87:$G$291,Schedule!$F$10,Schedule!$I$87:$I$291,"I"))+(SUMIFS(Schedule!Z$87:Z$291,Schedule!$K$87:$K$291,Tailings,Schedule!Y$87:Y$291,N$62,Schedule!X$87:X$291,M65,Schedule!$G$87:$G$291,Schedule!$F$11,Schedule!$I$87:$I$291,"")+SUMIFS(Schedule!Z$87:Z$291,Schedule!$K$87:$K$291,Tailings,Schedule!Y$87:Y$291,N$62,Schedule!X$87:X$291,M65,Schedule!$G$87:$G$291,Schedule!$F$11,Schedule!$I$87:$I$291,"I")),(SUMIFS(Schedule!Z$87:Z$291,Schedule!$K$87:$K$291,Tailings,Schedule!Y$87:Y$291,N$62,Schedule!X$87:X$291,M65,Schedule!$G$87:$G$291,Schedule!$F$9,Schedule!$I$87:$I$291,"")+SUMIFS(Schedule!Z$87:Z$291,Schedule!$K$87:$K$291,Tailings,Schedule!Y$87:Y$291,N$62,Schedule!X$87:X$291,M65,Schedule!$G$87:$G$291,Schedule!$F$9,Schedule!$I$87:$I$291,"I"))+(SUMIFS(Schedule!Z$87:Z$291,Schedule!$K$87:$K$291,Tailings,Schedule!Y$87:Y$291,N$62,Schedule!X$87:X$291,M65,Schedule!$G$87:$G$291,Schedule!$F$10,Schedule!$I$87:$I$291,"")+SUMIFS(Schedule!Z$87:Z$291,Schedule!$K$87:$K$291,Tailings,Schedule!Y$87:Y$291,N$62,Schedule!X$87:X$291,M65,Schedule!$G$87:$G$291,Schedule!$F$10,Schedule!$I$87:$I$291,"I"))+(SUMIFS(Schedule!Z$87:Z$291,Schedule!$K$87:$K$291,Tailings,Schedule!Y$87:Y$291,N$62,Schedule!X$87:X$291,M65,Schedule!$G$87:$G$291,Schedule!$F$11,Schedule!$I$87:$I$291,"")+SUMIFS(Schedule!Z$87:Z$291,Schedule!$K$87:$K$291,Tailings,Schedule!Y$87:Y$291,N$62,Schedule!X$87:X$291,M65,Schedule!$G$87:$G$291,Schedule!$F$11,Schedule!$I$87:$I$291,"I"))+(SUMIFS(Schedule!Z$87:Z$291,Schedule!$K$87:$K$291,Tailings,Schedule!Y$87:Y$291,N$62,Schedule!X$87:X$291,M65,Schedule!$G$87:$G$291,Schedule!$F$8,Schedule!$I$87:$I$291,"")+SUMIFS(Schedule!Z$87:Z$291,Schedule!$K$87:$K$291,Tailings,Schedule!Y$87:Y$291,N$62,Schedule!X$87:X$291,M65,Schedule!$G$87:$G$291,Schedule!$F$8,Schedule!$I$87:$I$291,"I"))))</f>
        <v>0</v>
      </c>
      <c r="P65" s="289">
        <v>4</v>
      </c>
      <c r="Q65" s="280"/>
      <c r="R65" s="281">
        <f>IF($C$3="",(SUMIFS(Schedule!AC$87:AC$291,Schedule!$K$87:$K$291,Tailings,Schedule!AB$87:AB$291,Q$62,Schedule!AA$87:AA$291,P65,Schedule!$G$87:$G$291,Schedule!$F$9,Schedule!$I$87:$I$291,"")+SUMIFS(Schedule!AC$87:AC$291,Schedule!$K$87:$K$291,Tailings,Schedule!AB$87:AB$291,Q$62,Schedule!AA$87:AA$291,P65,Schedule!$G$87:$G$291,Schedule!$F$9,Schedule!$I$87:$I$291,"I"))+(SUMIFS(Schedule!AC$87:AC$291,Schedule!$K$87:$K$291,Tailings,Schedule!AB$87:AB$291,Q$62,Schedule!AA$87:AA$291,P65,Schedule!$G$87:$G$291,Schedule!$F$10,Schedule!$I$87:$I$291,"")+SUMIFS(Schedule!AC$87:AC$291,Schedule!$K$87:$K$291,Tailings,Schedule!AB$87:AB$291,Q$62,Schedule!AA$87:AA$291,P65,Schedule!$G$87:$G$291,Schedule!$F$10,Schedule!$I$87:$I$291,"I"))+(SUMIFS(Schedule!AC$87:AC$291,Schedule!$K$87:$K$291,Tailings,Schedule!AB$87:AB$291,Q$62,Schedule!AA$87:AA$291,P65,Schedule!$G$87:$G$291,Schedule!$F$11,Schedule!$I$87:$I$291,"")+SUMIFS(Schedule!AC$87:AC$291,Schedule!$K$87:$K$291,Tailings,Schedule!AB$87:AB$291,Q$62,Schedule!AA$87:AA$291,P65,Schedule!$G$87:$G$291,Schedule!$F$11,Schedule!$I$87:$I$291,"I")),IF($C$3='Sum Res'!$S$5,(SUMIFS(Schedule!AC$87:AC$291,Schedule!$K$87:$K$291,Tailings,Schedule!AB$87:AB$291,Q$62,Schedule!AA$87:AA$291,P65,Schedule!$G$87:$G$291,Schedule!$F$9,Schedule!$I$87:$I$291,"")+SUMIFS(Schedule!AC$87:AC$291,Schedule!$K$87:$K$291,Tailings,Schedule!AB$87:AB$291,Q$62,Schedule!AA$87:AA$291,P65,Schedule!$G$87:$G$291,Schedule!$F$9,Schedule!$I$87:$I$291,"I"))+(SUMIFS(Schedule!AC$87:AC$291,Schedule!$K$87:$K$291,Tailings,Schedule!AB$87:AB$291,Q$62,Schedule!AA$87:AA$291,P65,Schedule!$G$87:$G$291,Schedule!$F$10,Schedule!$I$87:$I$291,"")+SUMIFS(Schedule!AC$87:AC$291,Schedule!$K$87:$K$291,Tailings,Schedule!AB$87:AB$291,Q$62,Schedule!AA$87:AA$291,P65,Schedule!$G$87:$G$291,Schedule!$F$10,Schedule!$I$87:$I$291,"I"))+(SUMIFS(Schedule!AC$87:AC$291,Schedule!$K$87:$K$291,Tailings,Schedule!AB$87:AB$291,Q$62,Schedule!AA$87:AA$291,P65,Schedule!$G$87:$G$291,Schedule!$F$11,Schedule!$I$87:$I$291,"")+SUMIFS(Schedule!AC$87:AC$291,Schedule!$K$87:$K$291,Tailings,Schedule!AB$87:AB$291,Q$62,Schedule!AA$87:AA$291,P65,Schedule!$G$87:$G$291,Schedule!$F$11,Schedule!$I$87:$I$291,"I")),(SUMIFS(Schedule!AC$87:AC$291,Schedule!$K$87:$K$291,Tailings,Schedule!AB$87:AB$291,Q$62,Schedule!AA$87:AA$291,P65,Schedule!$G$87:$G$291,Schedule!$F$9,Schedule!$I$87:$I$291,"")+SUMIFS(Schedule!AC$87:AC$291,Schedule!$K$87:$K$291,Tailings,Schedule!AB$87:AB$291,Q$62,Schedule!AA$87:AA$291,P65,Schedule!$G$87:$G$291,Schedule!$F$9,Schedule!$I$87:$I$291,"I"))+(SUMIFS(Schedule!AC$87:AC$291,Schedule!$K$87:$K$291,Tailings,Schedule!AB$87:AB$291,Q$62,Schedule!AA$87:AA$291,P65,Schedule!$G$87:$G$291,Schedule!$F$10,Schedule!$I$87:$I$291,"")+SUMIFS(Schedule!AC$87:AC$291,Schedule!$K$87:$K$291,Tailings,Schedule!AB$87:AB$291,Q$62,Schedule!AA$87:AA$291,P65,Schedule!$G$87:$G$291,Schedule!$F$10,Schedule!$I$87:$I$291,"I"))+(SUMIFS(Schedule!AC$87:AC$291,Schedule!$K$87:$K$291,Tailings,Schedule!AB$87:AB$291,Q$62,Schedule!AA$87:AA$291,P65,Schedule!$G$87:$G$291,Schedule!$F$11,Schedule!$I$87:$I$291,"")+SUMIFS(Schedule!AC$87:AC$291,Schedule!$K$87:$K$291,Tailings,Schedule!AB$87:AB$291,Q$62,Schedule!AA$87:AA$291,P65,Schedule!$G$87:$G$291,Schedule!$F$11,Schedule!$I$87:$I$291,"I"))+(SUMIFS(Schedule!AC$87:AC$291,Schedule!$K$87:$K$291,Tailings,Schedule!AB$87:AB$291,Q$62,Schedule!AA$87:AA$291,P65,Schedule!$G$87:$G$291,Schedule!$F$8,Schedule!$I$87:$I$291,"")+SUMIFS(Schedule!AC$87:AC$291,Schedule!$K$87:$K$291,Tailings,Schedule!AB$87:AB$291,Q$62,Schedule!AA$87:AA$291,P65,Schedule!$G$87:$G$291,Schedule!$F$8,Schedule!$I$87:$I$291,"I"))))</f>
        <v>0</v>
      </c>
      <c r="S65" s="289">
        <v>4</v>
      </c>
      <c r="T65" s="280"/>
      <c r="U65" s="281">
        <f>IF($C$3="",(SUMIFS(Schedule!AF$87:AF$291,Schedule!$K$87:$K$291,Tailings,Schedule!AE$87:AE$291,T$62,Schedule!AD$87:AD$291,S65,Schedule!$G$87:$G$291,Schedule!$F$9,Schedule!$I$87:$I$291,"")+SUMIFS(Schedule!AF$87:AF$291,Schedule!$K$87:$K$291,Tailings,Schedule!AE$87:AE$291,T$62,Schedule!AD$87:AD$291,S65,Schedule!$G$87:$G$291,Schedule!$F$9,Schedule!$I$87:$I$291,"I"))+(SUMIFS(Schedule!AF$87:AF$291,Schedule!$K$87:$K$291,Tailings,Schedule!AE$87:AE$291,T$62,Schedule!AD$87:AD$291,S65,Schedule!$G$87:$G$291,Schedule!$F$10,Schedule!$I$87:$I$291,"")+SUMIFS(Schedule!AF$87:AF$291,Schedule!$K$87:$K$291,Tailings,Schedule!AE$87:AE$291,T$62,Schedule!AD$87:AD$291,S65,Schedule!$G$87:$G$291,Schedule!$F$10,Schedule!$I$87:$I$291,"I"))+(SUMIFS(Schedule!AF$87:AF$291,Schedule!$K$87:$K$291,Tailings,Schedule!AE$87:AE$291,T$62,Schedule!AD$87:AD$291,S65,Schedule!$G$87:$G$291,Schedule!$F$11,Schedule!$I$87:$I$291,"")+SUMIFS(Schedule!AF$87:AF$291,Schedule!$K$87:$K$291,Tailings,Schedule!AE$87:AE$291,T$62,Schedule!AD$87:AD$291,S65,Schedule!$G$87:$G$291,Schedule!$F$11,Schedule!$I$87:$I$291,"I")),IF($C$3='Sum Res'!$S$5,(SUMIFS(Schedule!AF$87:AF$291,Schedule!$K$87:$K$291,Tailings,Schedule!AE$87:AE$291,T$62,Schedule!AD$87:AD$291,S65,Schedule!$G$87:$G$291,Schedule!$F$9,Schedule!$I$87:$I$291,"")+SUMIFS(Schedule!AF$87:AF$291,Schedule!$K$87:$K$291,Tailings,Schedule!AE$87:AE$291,T$62,Schedule!AD$87:AD$291,S65,Schedule!$G$87:$G$291,Schedule!$F$9,Schedule!$I$87:$I$291,"I"))+(SUMIFS(Schedule!AF$87:AF$291,Schedule!$K$87:$K$291,Tailings,Schedule!AE$87:AE$291,T$62,Schedule!AD$87:AD$291,S65,Schedule!$G$87:$G$291,Schedule!$F$10,Schedule!$I$87:$I$291,"")+SUMIFS(Schedule!AF$87:AF$291,Schedule!$K$87:$K$291,Tailings,Schedule!AE$87:AE$291,T$62,Schedule!AD$87:AD$291,S65,Schedule!$G$87:$G$291,Schedule!$F$10,Schedule!$I$87:$I$291,"I"))+(SUMIFS(Schedule!AF$87:AF$291,Schedule!$K$87:$K$291,Tailings,Schedule!AE$87:AE$291,T$62,Schedule!AD$87:AD$291,S65,Schedule!$G$87:$G$291,Schedule!$F$11,Schedule!$I$87:$I$291,"")+SUMIFS(Schedule!AF$87:AF$291,Schedule!$K$87:$K$291,Tailings,Schedule!AE$87:AE$291,T$62,Schedule!AD$87:AD$291,S65,Schedule!$G$87:$G$291,Schedule!$F$11,Schedule!$I$87:$I$291,"I")),(SUMIFS(Schedule!AF$87:AF$291,Schedule!$K$87:$K$291,Tailings,Schedule!AE$87:AE$291,T$62,Schedule!AD$87:AD$291,S65,Schedule!$G$87:$G$291,Schedule!$F$9,Schedule!$I$87:$I$291,"")+SUMIFS(Schedule!AF$87:AF$291,Schedule!$K$87:$K$291,Tailings,Schedule!AE$87:AE$291,T$62,Schedule!AD$87:AD$291,S65,Schedule!$G$87:$G$291,Schedule!$F$9,Schedule!$I$87:$I$291,"I"))+(SUMIFS(Schedule!AF$87:AF$291,Schedule!$K$87:$K$291,Tailings,Schedule!AE$87:AE$291,T$62,Schedule!AD$87:AD$291,S65,Schedule!$G$87:$G$291,Schedule!$F$10,Schedule!$I$87:$I$291,"")+SUMIFS(Schedule!AF$87:AF$291,Schedule!$K$87:$K$291,Tailings,Schedule!AE$87:AE$291,T$62,Schedule!AD$87:AD$291,S65,Schedule!$G$87:$G$291,Schedule!$F$10,Schedule!$I$87:$I$291,"I"))+(SUMIFS(Schedule!AF$87:AF$291,Schedule!$K$87:$K$291,Tailings,Schedule!AE$87:AE$291,T$62,Schedule!AD$87:AD$291,S65,Schedule!$G$87:$G$291,Schedule!$F$11,Schedule!$I$87:$I$291,"")+SUMIFS(Schedule!AF$87:AF$291,Schedule!$K$87:$K$291,Tailings,Schedule!AE$87:AE$291,T$62,Schedule!AD$87:AD$291,S65,Schedule!$G$87:$G$291,Schedule!$F$11,Schedule!$I$87:$I$291,"I"))+(SUMIFS(Schedule!AF$87:AF$291,Schedule!$K$87:$K$291,Tailings,Schedule!AE$87:AE$291,T$62,Schedule!AD$87:AD$291,S65,Schedule!$G$87:$G$291,Schedule!$F$8,Schedule!$I$87:$I$291,"")+SUMIFS(Schedule!AF$87:AF$291,Schedule!$K$87:$K$291,Tailings,Schedule!AE$87:AE$291,T$62,Schedule!AD$87:AD$291,S65,Schedule!$G$87:$G$291,Schedule!$F$8,Schedule!$I$87:$I$291,"I"))))</f>
        <v>0</v>
      </c>
      <c r="V65" s="289">
        <v>4</v>
      </c>
      <c r="W65" s="280"/>
      <c r="X65" s="281">
        <f>IF($C$3="",(SUMIFS(Schedule!AI$87:AI$291,Schedule!$K$87:$K$291,Tailings,Schedule!AH$87:AH$291,W$62,Schedule!AG$87:AG$291,V65,Schedule!$G$87:$G$291,Schedule!$F$9,Schedule!$I$87:$I$291,"")+SUMIFS(Schedule!AI$87:AI$291,Schedule!$K$87:$K$291,Tailings,Schedule!AH$87:AH$291,W$62,Schedule!AG$87:AG$291,V65,Schedule!$G$87:$G$291,Schedule!$F$9,Schedule!$I$87:$I$291,"I"))+(SUMIFS(Schedule!AI$87:AI$291,Schedule!$K$87:$K$291,Tailings,Schedule!AH$87:AH$291,W$62,Schedule!AG$87:AG$291,V65,Schedule!$G$87:$G$291,Schedule!$F$10,Schedule!$I$87:$I$291,"")+SUMIFS(Schedule!AI$87:AI$291,Schedule!$K$87:$K$291,Tailings,Schedule!AH$87:AH$291,W$62,Schedule!AG$87:AG$291,V65,Schedule!$G$87:$G$291,Schedule!$F$10,Schedule!$I$87:$I$291,"I"))+(SUMIFS(Schedule!AI$87:AI$291,Schedule!$K$87:$K$291,Tailings,Schedule!AH$87:AH$291,W$62,Schedule!AG$87:AG$291,V65,Schedule!$G$87:$G$291,Schedule!$F$11,Schedule!$I$87:$I$291,"")+SUMIFS(Schedule!AI$87:AI$291,Schedule!$K$87:$K$291,Tailings,Schedule!AH$87:AH$291,W$62,Schedule!AG$87:AG$291,V65,Schedule!$G$87:$G$291,Schedule!$F$11,Schedule!$I$87:$I$291,"I")),IF($C$3='Sum Res'!$S$5,(SUMIFS(Schedule!AI$87:AI$291,Schedule!$K$87:$K$291,Tailings,Schedule!AH$87:AH$291,W$62,Schedule!AG$87:AG$291,V65,Schedule!$G$87:$G$291,Schedule!$F$9,Schedule!$I$87:$I$291,"")+SUMIFS(Schedule!AI$87:AI$291,Schedule!$K$87:$K$291,Tailings,Schedule!AH$87:AH$291,W$62,Schedule!AG$87:AG$291,V65,Schedule!$G$87:$G$291,Schedule!$F$9,Schedule!$I$87:$I$291,"I"))+(SUMIFS(Schedule!AI$87:AI$291,Schedule!$K$87:$K$291,Tailings,Schedule!AH$87:AH$291,W$62,Schedule!AG$87:AG$291,V65,Schedule!$G$87:$G$291,Schedule!$F$10,Schedule!$I$87:$I$291,"")+SUMIFS(Schedule!AI$87:AI$291,Schedule!$K$87:$K$291,Tailings,Schedule!AH$87:AH$291,W$62,Schedule!AG$87:AG$291,V65,Schedule!$G$87:$G$291,Schedule!$F$10,Schedule!$I$87:$I$291,"I"))+(SUMIFS(Schedule!AI$87:AI$291,Schedule!$K$87:$K$291,Tailings,Schedule!AH$87:AH$291,W$62,Schedule!AG$87:AG$291,V65,Schedule!$G$87:$G$291,Schedule!$F$11,Schedule!$I$87:$I$291,"")+SUMIFS(Schedule!AI$87:AI$291,Schedule!$K$87:$K$291,Tailings,Schedule!AH$87:AH$291,W$62,Schedule!AG$87:AG$291,V65,Schedule!$G$87:$G$291,Schedule!$F$11,Schedule!$I$87:$I$291,"I")),(SUMIFS(Schedule!AI$87:AI$291,Schedule!$K$87:$K$291,Tailings,Schedule!AH$87:AH$291,W$62,Schedule!AG$87:AG$291,V65,Schedule!$G$87:$G$291,Schedule!$F$9,Schedule!$I$87:$I$291,"")+SUMIFS(Schedule!AI$87:AI$291,Schedule!$K$87:$K$291,Tailings,Schedule!AH$87:AH$291,W$62,Schedule!AG$87:AG$291,V65,Schedule!$G$87:$G$291,Schedule!$F$9,Schedule!$I$87:$I$291,"I"))+(SUMIFS(Schedule!AI$87:AI$291,Schedule!$K$87:$K$291,Tailings,Schedule!AH$87:AH$291,W$62,Schedule!AG$87:AG$291,V65,Schedule!$G$87:$G$291,Schedule!$F$10,Schedule!$I$87:$I$291,"")+SUMIFS(Schedule!AI$87:AI$291,Schedule!$K$87:$K$291,Tailings,Schedule!AH$87:AH$291,W$62,Schedule!AG$87:AG$291,V65,Schedule!$G$87:$G$291,Schedule!$F$10,Schedule!$I$87:$I$291,"I"))+(SUMIFS(Schedule!AI$87:AI$291,Schedule!$K$87:$K$291,Tailings,Schedule!AH$87:AH$291,W$62,Schedule!AG$87:AG$291,V65,Schedule!$G$87:$G$291,Schedule!$F$11,Schedule!$I$87:$I$291,"")+SUMIFS(Schedule!AI$87:AI$291,Schedule!$K$87:$K$291,Tailings,Schedule!AH$87:AH$291,W$62,Schedule!AG$87:AG$291,V65,Schedule!$G$87:$G$291,Schedule!$F$11,Schedule!$I$87:$I$291,"I"))+(SUMIFS(Schedule!AI$87:AI$291,Schedule!$K$87:$K$291,Tailings,Schedule!AH$87:AH$291,W$62,Schedule!AG$87:AG$291,V65,Schedule!$G$87:$G$291,Schedule!$F$8,Schedule!$I$87:$I$291,"")+SUMIFS(Schedule!AI$87:AI$291,Schedule!$K$87:$K$291,Tailings,Schedule!AH$87:AH$291,W$62,Schedule!AG$87:AG$291,V65,Schedule!$G$87:$G$291,Schedule!$F$8,Schedule!$I$87:$I$291,"I"))))</f>
        <v>0</v>
      </c>
      <c r="Y65" s="289">
        <v>4</v>
      </c>
      <c r="Z65" s="280"/>
      <c r="AA65" s="281">
        <f>IF($C$3="",(SUMIFS(Schedule!AL$87:AL$291,Schedule!$K$87:$K$291,Tailings,Schedule!AK$87:AK$291,Z$62,Schedule!AJ$87:AJ$291,Y65,Schedule!$G$87:$G$291,Schedule!$F$9,Schedule!$I$87:$I$291,"")+SUMIFS(Schedule!AL$87:AL$291,Schedule!$K$87:$K$291,Tailings,Schedule!AK$87:AK$291,Z$62,Schedule!AJ$87:AJ$291,Y65,Schedule!$G$87:$G$291,Schedule!$F$9,Schedule!$I$87:$I$291,"I"))+(SUMIFS(Schedule!AL$87:AL$291,Schedule!$K$87:$K$291,Tailings,Schedule!AK$87:AK$291,Z$62,Schedule!AJ$87:AJ$291,Y65,Schedule!$G$87:$G$291,Schedule!$F$10,Schedule!$I$87:$I$291,"")+SUMIFS(Schedule!AL$87:AL$291,Schedule!$K$87:$K$291,Tailings,Schedule!AK$87:AK$291,Z$62,Schedule!AJ$87:AJ$291,Y65,Schedule!$G$87:$G$291,Schedule!$F$10,Schedule!$I$87:$I$291,"I"))+(SUMIFS(Schedule!AL$87:AL$291,Schedule!$K$87:$K$291,Tailings,Schedule!AK$87:AK$291,Z$62,Schedule!AJ$87:AJ$291,Y65,Schedule!$G$87:$G$291,Schedule!$F$11,Schedule!$I$87:$I$291,"")+SUMIFS(Schedule!AL$87:AL$291,Schedule!$K$87:$K$291,Tailings,Schedule!AK$87:AK$291,Z$62,Schedule!AJ$87:AJ$291,Y65,Schedule!$G$87:$G$291,Schedule!$F$11,Schedule!$I$87:$I$291,"I")),IF($C$3='Sum Res'!$S$5,(SUMIFS(Schedule!AL$87:AL$291,Schedule!$K$87:$K$291,Tailings,Schedule!AK$87:AK$291,Z$62,Schedule!AJ$87:AJ$291,Y65,Schedule!$G$87:$G$291,Schedule!$F$9,Schedule!$I$87:$I$291,"")+SUMIFS(Schedule!AL$87:AL$291,Schedule!$K$87:$K$291,Tailings,Schedule!AK$87:AK$291,Z$62,Schedule!AJ$87:AJ$291,Y65,Schedule!$G$87:$G$291,Schedule!$F$9,Schedule!$I$87:$I$291,"I"))+(SUMIFS(Schedule!AL$87:AL$291,Schedule!$K$87:$K$291,Tailings,Schedule!AK$87:AK$291,Z$62,Schedule!AJ$87:AJ$291,Y65,Schedule!$G$87:$G$291,Schedule!$F$10,Schedule!$I$87:$I$291,"")+SUMIFS(Schedule!AL$87:AL$291,Schedule!$K$87:$K$291,Tailings,Schedule!AK$87:AK$291,Z$62,Schedule!AJ$87:AJ$291,Y65,Schedule!$G$87:$G$291,Schedule!$F$10,Schedule!$I$87:$I$291,"I"))+(SUMIFS(Schedule!AL$87:AL$291,Schedule!$K$87:$K$291,Tailings,Schedule!AK$87:AK$291,Z$62,Schedule!AJ$87:AJ$291,Y65,Schedule!$G$87:$G$291,Schedule!$F$11,Schedule!$I$87:$I$291,"")+SUMIFS(Schedule!AL$87:AL$291,Schedule!$K$87:$K$291,Tailings,Schedule!AK$87:AK$291,Z$62,Schedule!AJ$87:AJ$291,Y65,Schedule!$G$87:$G$291,Schedule!$F$11,Schedule!$I$87:$I$291,"I")),(SUMIFS(Schedule!AL$87:AL$291,Schedule!$K$87:$K$291,Tailings,Schedule!AK$87:AK$291,Z$62,Schedule!AJ$87:AJ$291,Y65,Schedule!$G$87:$G$291,Schedule!$F$9,Schedule!$I$87:$I$291,"")+SUMIFS(Schedule!AL$87:AL$291,Schedule!$K$87:$K$291,Tailings,Schedule!AK$87:AK$291,Z$62,Schedule!AJ$87:AJ$291,Y65,Schedule!$G$87:$G$291,Schedule!$F$9,Schedule!$I$87:$I$291,"I"))+(SUMIFS(Schedule!AL$87:AL$291,Schedule!$K$87:$K$291,Tailings,Schedule!AK$87:AK$291,Z$62,Schedule!AJ$87:AJ$291,Y65,Schedule!$G$87:$G$291,Schedule!$F$10,Schedule!$I$87:$I$291,"")+SUMIFS(Schedule!AL$87:AL$291,Schedule!$K$87:$K$291,Tailings,Schedule!AK$87:AK$291,Z$62,Schedule!AJ$87:AJ$291,Y65,Schedule!$G$87:$G$291,Schedule!$F$10,Schedule!$I$87:$I$291,"I"))+(SUMIFS(Schedule!AL$87:AL$291,Schedule!$K$87:$K$291,Tailings,Schedule!AK$87:AK$291,Z$62,Schedule!AJ$87:AJ$291,Y65,Schedule!$G$87:$G$291,Schedule!$F$11,Schedule!$I$87:$I$291,"")+SUMIFS(Schedule!AL$87:AL$291,Schedule!$K$87:$K$291,Tailings,Schedule!AK$87:AK$291,Z$62,Schedule!AJ$87:AJ$291,Y65,Schedule!$G$87:$G$291,Schedule!$F$11,Schedule!$I$87:$I$291,"I"))+(SUMIFS(Schedule!AL$87:AL$291,Schedule!$K$87:$K$291,Tailings,Schedule!AK$87:AK$291,Z$62,Schedule!AJ$87:AJ$291,Y65,Schedule!$G$87:$G$291,Schedule!$F$8,Schedule!$I$87:$I$291,"")+SUMIFS(Schedule!AL$87:AL$291,Schedule!$K$87:$K$291,Tailings,Schedule!AK$87:AK$291,Z$62,Schedule!AJ$87:AJ$291,Y65,Schedule!$G$87:$G$291,Schedule!$F$8,Schedule!$I$87:$I$291,"I"))))</f>
        <v>0</v>
      </c>
      <c r="AB65" s="289">
        <v>4</v>
      </c>
      <c r="AC65" s="280"/>
      <c r="AD65" s="281">
        <f>IF($C$3="",(SUMIFS(Schedule!AO$87:AO$291,Schedule!$K$87:$K$291,Tailings,Schedule!AN$87:AN$291,AC$62,Schedule!AM$87:AM$291,AB65,Schedule!$G$87:$G$291,Schedule!$F$9,Schedule!$I$87:$I$291,"")+SUMIFS(Schedule!AO$87:AO$291,Schedule!$K$87:$K$291,Tailings,Schedule!AN$87:AN$291,AC$62,Schedule!AM$87:AM$291,AB65,Schedule!$G$87:$G$291,Schedule!$F$9,Schedule!$I$87:$I$291,"I"))+(SUMIFS(Schedule!AO$87:AO$291,Schedule!$K$87:$K$291,Tailings,Schedule!AN$87:AN$291,AC$62,Schedule!AM$87:AM$291,AB65,Schedule!$G$87:$G$291,Schedule!$F$10,Schedule!$I$87:$I$291,"")+SUMIFS(Schedule!AO$87:AO$291,Schedule!$K$87:$K$291,Tailings,Schedule!AN$87:AN$291,AC$62,Schedule!AM$87:AM$291,AB65,Schedule!$G$87:$G$291,Schedule!$F$10,Schedule!$I$87:$I$291,"I"))+(SUMIFS(Schedule!AO$87:AO$291,Schedule!$K$87:$K$291,Tailings,Schedule!AN$87:AN$291,AC$62,Schedule!AM$87:AM$291,AB65,Schedule!$G$87:$G$291,Schedule!$F$11,Schedule!$I$87:$I$291,"")+SUMIFS(Schedule!AO$87:AO$291,Schedule!$K$87:$K$291,Tailings,Schedule!AN$87:AN$291,AC$62,Schedule!AM$87:AM$291,AB65,Schedule!$G$87:$G$291,Schedule!$F$11,Schedule!$I$87:$I$291,"I")),IF($C$3='Sum Res'!$S$5,(SUMIFS(Schedule!AO$87:AO$291,Schedule!$K$87:$K$291,Tailings,Schedule!AN$87:AN$291,AC$62,Schedule!AM$87:AM$291,AB65,Schedule!$G$87:$G$291,Schedule!$F$9,Schedule!$I$87:$I$291,"")+SUMIFS(Schedule!AO$87:AO$291,Schedule!$K$87:$K$291,Tailings,Schedule!AN$87:AN$291,AC$62,Schedule!AM$87:AM$291,AB65,Schedule!$G$87:$G$291,Schedule!$F$9,Schedule!$I$87:$I$291,"I"))+(SUMIFS(Schedule!AO$87:AO$291,Schedule!$K$87:$K$291,Tailings,Schedule!AN$87:AN$291,AC$62,Schedule!AM$87:AM$291,AB65,Schedule!$G$87:$G$291,Schedule!$F$10,Schedule!$I$87:$I$291,"")+SUMIFS(Schedule!AO$87:AO$291,Schedule!$K$87:$K$291,Tailings,Schedule!AN$87:AN$291,AC$62,Schedule!AM$87:AM$291,AB65,Schedule!$G$87:$G$291,Schedule!$F$10,Schedule!$I$87:$I$291,"I"))+(SUMIFS(Schedule!AO$87:AO$291,Schedule!$K$87:$K$291,Tailings,Schedule!AN$87:AN$291,AC$62,Schedule!AM$87:AM$291,AB65,Schedule!$G$87:$G$291,Schedule!$F$11,Schedule!$I$87:$I$291,"")+SUMIFS(Schedule!AO$87:AO$291,Schedule!$K$87:$K$291,Tailings,Schedule!AN$87:AN$291,AC$62,Schedule!AM$87:AM$291,AB65,Schedule!$G$87:$G$291,Schedule!$F$11,Schedule!$I$87:$I$291,"I")),(SUMIFS(Schedule!AO$87:AO$291,Schedule!$K$87:$K$291,Tailings,Schedule!AN$87:AN$291,AC$62,Schedule!AM$87:AM$291,AB65,Schedule!$G$87:$G$291,Schedule!$F$9,Schedule!$I$87:$I$291,"")+SUMIFS(Schedule!AO$87:AO$291,Schedule!$K$87:$K$291,Tailings,Schedule!AN$87:AN$291,AC$62,Schedule!AM$87:AM$291,AB65,Schedule!$G$87:$G$291,Schedule!$F$9,Schedule!$I$87:$I$291,"I"))+(SUMIFS(Schedule!AO$87:AO$291,Schedule!$K$87:$K$291,Tailings,Schedule!AN$87:AN$291,AC$62,Schedule!AM$87:AM$291,AB65,Schedule!$G$87:$G$291,Schedule!$F$10,Schedule!$I$87:$I$291,"")+SUMIFS(Schedule!AO$87:AO$291,Schedule!$K$87:$K$291,Tailings,Schedule!AN$87:AN$291,AC$62,Schedule!AM$87:AM$291,AB65,Schedule!$G$87:$G$291,Schedule!$F$10,Schedule!$I$87:$I$291,"I"))+(SUMIFS(Schedule!AO$87:AO$291,Schedule!$K$87:$K$291,Tailings,Schedule!AN$87:AN$291,AC$62,Schedule!AM$87:AM$291,AB65,Schedule!$G$87:$G$291,Schedule!$F$11,Schedule!$I$87:$I$291,"")+SUMIFS(Schedule!AO$87:AO$291,Schedule!$K$87:$K$291,Tailings,Schedule!AN$87:AN$291,AC$62,Schedule!AM$87:AM$291,AB65,Schedule!$G$87:$G$291,Schedule!$F$11,Schedule!$I$87:$I$291,"I"))+(SUMIFS(Schedule!AO$87:AO$291,Schedule!$K$87:$K$291,Tailings,Schedule!AN$87:AN$291,AC$62,Schedule!AM$87:AM$291,AB65,Schedule!$G$87:$G$291,Schedule!$F$8,Schedule!$I$87:$I$291,"")+SUMIFS(Schedule!AO$87:AO$291,Schedule!$K$87:$K$291,Tailings,Schedule!AN$87:AN$291,AC$62,Schedule!AM$87:AM$291,AB65,Schedule!$G$87:$G$291,Schedule!$F$8,Schedule!$I$87:$I$291,"I"))))</f>
        <v>0</v>
      </c>
      <c r="AE65" s="282">
        <f t="shared" si="14"/>
        <v>0</v>
      </c>
      <c r="AF65" s="283">
        <f t="shared" si="15"/>
        <v>0</v>
      </c>
    </row>
    <row r="66" spans="2:32" ht="15.75" thickBot="1" x14ac:dyDescent="0.25">
      <c r="B66" s="580"/>
      <c r="C66" s="584"/>
      <c r="D66" s="290">
        <v>5</v>
      </c>
      <c r="E66" s="291"/>
      <c r="F66" s="292">
        <f>IF($C$3="",(SUMIFS(Schedule!Q$87:Q$291,Schedule!$K$87:$K$291,Tailings,Schedule!P$87:P$291,E$62,Schedule!O$87:O$291,D66,Schedule!$G$87:$G$291,Schedule!$F$9,Schedule!$I$87:$I$291,"")+SUMIFS(Schedule!Q$87:Q$291,Schedule!$K$87:$K$291,Tailings,Schedule!P$87:P$291,E$62,Schedule!O$87:O$291,D66,Schedule!$G$87:$G$291,Schedule!$F$9,Schedule!$I$87:$I$291,"I"))+(SUMIFS(Schedule!Q$87:Q$291,Schedule!$K$87:$K$291,Tailings,Schedule!P$87:P$291,E$62,Schedule!O$87:O$291,D66,Schedule!$G$87:$G$291,Schedule!$F$10,Schedule!$I$87:$I$291,"")+SUMIFS(Schedule!Q$87:Q$291,Schedule!$K$87:$K$291,Tailings,Schedule!P$87:P$291,E$62,Schedule!O$87:O$291,D66,Schedule!$G$87:$G$291,Schedule!$F$10,Schedule!$I$87:$I$291,"I"))+(SUMIFS(Schedule!Q$87:Q$291,Schedule!$K$87:$K$291,Tailings,Schedule!P$87:P$291,E$62,Schedule!O$87:O$291,D66,Schedule!$G$87:$G$291,Schedule!$F$11,Schedule!$I$87:$I$291,"")+SUMIFS(Schedule!Q$87:Q$291,Schedule!$K$87:$K$291,Tailings,Schedule!P$87:P$291,E$62,Schedule!O$87:O$291,D66,Schedule!$G$87:$G$291,Schedule!$F$11,Schedule!$I$87:$I$291,"I")),IF($C$3='Sum Res'!$S$5,(SUMIFS(Schedule!Q$87:Q$291,Schedule!$K$87:$K$291,Tailings,Schedule!P$87:P$291,E$62,Schedule!O$87:O$291,D66,Schedule!$G$87:$G$291,Schedule!$F$9,Schedule!$I$87:$I$291,"")+SUMIFS(Schedule!Q$87:Q$291,Schedule!$K$87:$K$291,Tailings,Schedule!P$87:P$291,E$62,Schedule!O$87:O$291,D66,Schedule!$G$87:$G$291,Schedule!$F$9,Schedule!$I$87:$I$291,"I"))+(SUMIFS(Schedule!Q$87:Q$291,Schedule!$K$87:$K$291,Tailings,Schedule!P$87:P$291,E$62,Schedule!O$87:O$291,D66,Schedule!$G$87:$G$291,Schedule!$F$10,Schedule!$I$87:$I$291,"")+SUMIFS(Schedule!Q$87:Q$291,Schedule!$K$87:$K$291,Tailings,Schedule!P$87:P$291,E$62,Schedule!O$87:O$291,D66,Schedule!$G$87:$G$291,Schedule!$F$10,Schedule!$I$87:$I$291,"I"))+(SUMIFS(Schedule!Q$87:Q$291,Schedule!$K$87:$K$291,Tailings,Schedule!P$87:P$291,E$62,Schedule!O$87:O$291,D66,Schedule!$G$87:$G$291,Schedule!$F$11,Schedule!$I$87:$I$291,"")+SUMIFS(Schedule!Q$87:Q$291,Schedule!$K$87:$K$291,Tailings,Schedule!P$87:P$291,E$62,Schedule!O$87:O$291,D66,Schedule!$G$87:$G$291,Schedule!$F$11,Schedule!$I$87:$I$291,"I")),(SUMIFS(Schedule!Q$87:Q$291,Schedule!$K$87:$K$291,Tailings,Schedule!P$87:P$291,E$62,Schedule!O$87:O$291,D66,Schedule!$G$87:$G$291,Schedule!$F$9,Schedule!$I$87:$I$291,"")+SUMIFS(Schedule!Q$87:Q$291,Schedule!$K$87:$K$291,Tailings,Schedule!P$87:P$291,E$62,Schedule!O$87:O$291,D66,Schedule!$G$87:$G$291,Schedule!$F$9,Schedule!$I$87:$I$291,"I"))+(SUMIFS(Schedule!Q$87:Q$291,Schedule!$K$87:$K$291,Tailings,Schedule!P$87:P$291,E$62,Schedule!O$87:O$291,D66,Schedule!$G$87:$G$291,Schedule!$F$10,Schedule!$I$87:$I$291,"")+SUMIFS(Schedule!Q$87:Q$291,Schedule!$K$87:$K$291,Tailings,Schedule!P$87:P$291,E$62,Schedule!O$87:O$291,D66,Schedule!$G$87:$G$291,Schedule!$F$10,Schedule!$I$87:$I$291,"I"))+(SUMIFS(Schedule!Q$87:Q$291,Schedule!$K$87:$K$291,Tailings,Schedule!P$87:P$291,E$62,Schedule!O$87:O$291,D66,Schedule!$G$87:$G$291,Schedule!$F$11,Schedule!$I$87:$I$291,"")+SUMIFS(Schedule!Q$87:Q$291,Schedule!$K$87:$K$291,Tailings,Schedule!P$87:P$291,E$62,Schedule!O$87:O$291,D66,Schedule!$G$87:$G$291,Schedule!$F$11,Schedule!$I$87:$I$291,"I"))+(SUMIFS(Schedule!Q$87:Q$291,Schedule!$K$87:$K$291,Tailings,Schedule!P$87:P$291,E$62,Schedule!O$87:O$291,D66,Schedule!$G$87:$G$291,Schedule!$F$8,Schedule!$I$87:$I$291,"")+SUMIFS(Schedule!Q$87:Q$291,Schedule!$K$87:$K$291,Tailings,Schedule!P$87:P$291,E$62,Schedule!O$87:O$291,D66,Schedule!$G$87:$G$291,Schedule!$F$8,Schedule!$I$87:$I$291,"I"))))</f>
        <v>0</v>
      </c>
      <c r="G66" s="290">
        <v>5</v>
      </c>
      <c r="H66" s="291"/>
      <c r="I66" s="292">
        <f>IF($C$3="",(SUMIFS(Schedule!T$87:T$291,Schedule!$K$87:$K$291,Tailings,Schedule!S$87:S$291,H$62,Schedule!R$87:R$291,G66,Schedule!$G$87:$G$291,Schedule!$F$9,Schedule!$I$87:$I$291,"")+SUMIFS(Schedule!T$87:T$291,Schedule!$K$87:$K$291,Tailings,Schedule!S$87:S$291,H$62,Schedule!R$87:R$291,G66,Schedule!$G$87:$G$291,Schedule!$F$9,Schedule!$I$87:$I$291,"I"))+(SUMIFS(Schedule!T$87:T$291,Schedule!$K$87:$K$291,Tailings,Schedule!S$87:S$291,H$62,Schedule!R$87:R$291,G66,Schedule!$G$87:$G$291,Schedule!$F$10,Schedule!$I$87:$I$291,"")+SUMIFS(Schedule!T$87:T$291,Schedule!$K$87:$K$291,Tailings,Schedule!S$87:S$291,H$62,Schedule!R$87:R$291,G66,Schedule!$G$87:$G$291,Schedule!$F$10,Schedule!$I$87:$I$291,"I"))+(SUMIFS(Schedule!T$87:T$291,Schedule!$K$87:$K$291,Tailings,Schedule!S$87:S$291,H$62,Schedule!R$87:R$291,G66,Schedule!$G$87:$G$291,Schedule!$F$11,Schedule!$I$87:$I$291,"")+SUMIFS(Schedule!T$87:T$291,Schedule!$K$87:$K$291,Tailings,Schedule!S$87:S$291,H$62,Schedule!R$87:R$291,G66,Schedule!$G$87:$G$291,Schedule!$F$11,Schedule!$I$87:$I$291,"I")),IF($C$3='Sum Res'!$S$5,(SUMIFS(Schedule!T$87:T$291,Schedule!$K$87:$K$291,Tailings,Schedule!S$87:S$291,H$62,Schedule!R$87:R$291,G66,Schedule!$G$87:$G$291,Schedule!$F$9,Schedule!$I$87:$I$291,"")+SUMIFS(Schedule!T$87:T$291,Schedule!$K$87:$K$291,Tailings,Schedule!S$87:S$291,H$62,Schedule!R$87:R$291,G66,Schedule!$G$87:$G$291,Schedule!$F$9,Schedule!$I$87:$I$291,"I"))+(SUMIFS(Schedule!T$87:T$291,Schedule!$K$87:$K$291,Tailings,Schedule!S$87:S$291,H$62,Schedule!R$87:R$291,G66,Schedule!$G$87:$G$291,Schedule!$F$10,Schedule!$I$87:$I$291,"")+SUMIFS(Schedule!T$87:T$291,Schedule!$K$87:$K$291,Tailings,Schedule!S$87:S$291,H$62,Schedule!R$87:R$291,G66,Schedule!$G$87:$G$291,Schedule!$F$10,Schedule!$I$87:$I$291,"I"))+(SUMIFS(Schedule!T$87:T$291,Schedule!$K$87:$K$291,Tailings,Schedule!S$87:S$291,H$62,Schedule!R$87:R$291,G66,Schedule!$G$87:$G$291,Schedule!$F$11,Schedule!$I$87:$I$291,"")+SUMIFS(Schedule!T$87:T$291,Schedule!$K$87:$K$291,Tailings,Schedule!S$87:S$291,H$62,Schedule!R$87:R$291,G66,Schedule!$G$87:$G$291,Schedule!$F$11,Schedule!$I$87:$I$291,"I")),(SUMIFS(Schedule!T$87:T$291,Schedule!$K$87:$K$291,Tailings,Schedule!S$87:S$291,H$62,Schedule!R$87:R$291,G66,Schedule!$G$87:$G$291,Schedule!$F$9,Schedule!$I$87:$I$291,"")+SUMIFS(Schedule!T$87:T$291,Schedule!$K$87:$K$291,Tailings,Schedule!S$87:S$291,H$62,Schedule!R$87:R$291,G66,Schedule!$G$87:$G$291,Schedule!$F$9,Schedule!$I$87:$I$291,"I"))+(SUMIFS(Schedule!T$87:T$291,Schedule!$K$87:$K$291,Tailings,Schedule!S$87:S$291,H$62,Schedule!R$87:R$291,G66,Schedule!$G$87:$G$291,Schedule!$F$10,Schedule!$I$87:$I$291,"")+SUMIFS(Schedule!T$87:T$291,Schedule!$K$87:$K$291,Tailings,Schedule!S$87:S$291,H$62,Schedule!R$87:R$291,G66,Schedule!$G$87:$G$291,Schedule!$F$10,Schedule!$I$87:$I$291,"I"))+(SUMIFS(Schedule!T$87:T$291,Schedule!$K$87:$K$291,Tailings,Schedule!S$87:S$291,H$62,Schedule!R$87:R$291,G66,Schedule!$G$87:$G$291,Schedule!$F$11,Schedule!$I$87:$I$291,"")+SUMIFS(Schedule!T$87:T$291,Schedule!$K$87:$K$291,Tailings,Schedule!S$87:S$291,H$62,Schedule!R$87:R$291,G66,Schedule!$G$87:$G$291,Schedule!$F$11,Schedule!$I$87:$I$291,"I"))+(SUMIFS(Schedule!T$87:T$291,Schedule!$K$87:$K$291,Tailings,Schedule!S$87:S$291,H$62,Schedule!R$87:R$291,G66,Schedule!$G$87:$G$291,Schedule!$F$8,Schedule!$I$87:$I$291,"")+SUMIFS(Schedule!T$87:T$291,Schedule!$K$87:$K$291,Tailings,Schedule!S$87:S$291,H$62,Schedule!R$87:R$291,G66,Schedule!$G$87:$G$291,Schedule!$F$8,Schedule!$I$87:$I$291,"I"))))</f>
        <v>0</v>
      </c>
      <c r="J66" s="290">
        <v>5</v>
      </c>
      <c r="K66" s="291"/>
      <c r="L66" s="292">
        <f>IF($C$3="",(SUMIFS(Schedule!W$87:W$291,Schedule!$K$87:$K$291,Tailings,Schedule!V$87:V$291,K$62,Schedule!U$87:U$291,J66,Schedule!$G$87:$G$291,Schedule!$F$9,Schedule!$I$87:$I$291,"")+SUMIFS(Schedule!W$87:W$291,Schedule!$K$87:$K$291,Tailings,Schedule!V$87:V$291,K$62,Schedule!U$87:U$291,J66,Schedule!$G$87:$G$291,Schedule!$F$9,Schedule!$I$87:$I$291,"I"))+(SUMIFS(Schedule!W$87:W$291,Schedule!$K$87:$K$291,Tailings,Schedule!V$87:V$291,K$62,Schedule!U$87:U$291,J66,Schedule!$G$87:$G$291,Schedule!$F$10,Schedule!$I$87:$I$291,"")+SUMIFS(Schedule!W$87:W$291,Schedule!$K$87:$K$291,Tailings,Schedule!V$87:V$291,K$62,Schedule!U$87:U$291,J66,Schedule!$G$87:$G$291,Schedule!$F$10,Schedule!$I$87:$I$291,"I"))+(SUMIFS(Schedule!W$87:W$291,Schedule!$K$87:$K$291,Tailings,Schedule!V$87:V$291,K$62,Schedule!U$87:U$291,J66,Schedule!$G$87:$G$291,Schedule!$F$11,Schedule!$I$87:$I$291,"")+SUMIFS(Schedule!W$87:W$291,Schedule!$K$87:$K$291,Tailings,Schedule!V$87:V$291,K$62,Schedule!U$87:U$291,J66,Schedule!$G$87:$G$291,Schedule!$F$11,Schedule!$I$87:$I$291,"I")),IF($C$3='Sum Res'!$S$5,(SUMIFS(Schedule!W$87:W$291,Schedule!$K$87:$K$291,Tailings,Schedule!V$87:V$291,K$62,Schedule!U$87:U$291,J66,Schedule!$G$87:$G$291,Schedule!$F$9,Schedule!$I$87:$I$291,"")+SUMIFS(Schedule!W$87:W$291,Schedule!$K$87:$K$291,Tailings,Schedule!V$87:V$291,K$62,Schedule!U$87:U$291,J66,Schedule!$G$87:$G$291,Schedule!$F$9,Schedule!$I$87:$I$291,"I"))+(SUMIFS(Schedule!W$87:W$291,Schedule!$K$87:$K$291,Tailings,Schedule!V$87:V$291,K$62,Schedule!U$87:U$291,J66,Schedule!$G$87:$G$291,Schedule!$F$10,Schedule!$I$87:$I$291,"")+SUMIFS(Schedule!W$87:W$291,Schedule!$K$87:$K$291,Tailings,Schedule!V$87:V$291,K$62,Schedule!U$87:U$291,J66,Schedule!$G$87:$G$291,Schedule!$F$10,Schedule!$I$87:$I$291,"I"))+(SUMIFS(Schedule!W$87:W$291,Schedule!$K$87:$K$291,Tailings,Schedule!V$87:V$291,K$62,Schedule!U$87:U$291,J66,Schedule!$G$87:$G$291,Schedule!$F$11,Schedule!$I$87:$I$291,"")+SUMIFS(Schedule!W$87:W$291,Schedule!$K$87:$K$291,Tailings,Schedule!V$87:V$291,K$62,Schedule!U$87:U$291,J66,Schedule!$G$87:$G$291,Schedule!$F$11,Schedule!$I$87:$I$291,"I")),(SUMIFS(Schedule!W$87:W$291,Schedule!$K$87:$K$291,Tailings,Schedule!V$87:V$291,K$62,Schedule!U$87:U$291,J66,Schedule!$G$87:$G$291,Schedule!$F$9,Schedule!$I$87:$I$291,"")+SUMIFS(Schedule!W$87:W$291,Schedule!$K$87:$K$291,Tailings,Schedule!V$87:V$291,K$62,Schedule!U$87:U$291,J66,Schedule!$G$87:$G$291,Schedule!$F$9,Schedule!$I$87:$I$291,"I"))+(SUMIFS(Schedule!W$87:W$291,Schedule!$K$87:$K$291,Tailings,Schedule!V$87:V$291,K$62,Schedule!U$87:U$291,J66,Schedule!$G$87:$G$291,Schedule!$F$10,Schedule!$I$87:$I$291,"")+SUMIFS(Schedule!W$87:W$291,Schedule!$K$87:$K$291,Tailings,Schedule!V$87:V$291,K$62,Schedule!U$87:U$291,J66,Schedule!$G$87:$G$291,Schedule!$F$10,Schedule!$I$87:$I$291,"I"))+(SUMIFS(Schedule!W$87:W$291,Schedule!$K$87:$K$291,Tailings,Schedule!V$87:V$291,K$62,Schedule!U$87:U$291,J66,Schedule!$G$87:$G$291,Schedule!$F$11,Schedule!$I$87:$I$291,"")+SUMIFS(Schedule!W$87:W$291,Schedule!$K$87:$K$291,Tailings,Schedule!V$87:V$291,K$62,Schedule!U$87:U$291,J66,Schedule!$G$87:$G$291,Schedule!$F$11,Schedule!$I$87:$I$291,"I"))+(SUMIFS(Schedule!W$87:W$291,Schedule!$K$87:$K$291,Tailings,Schedule!V$87:V$291,K$62,Schedule!U$87:U$291,J66,Schedule!$G$87:$G$291,Schedule!$F$8,Schedule!$I$87:$I$291,"")+SUMIFS(Schedule!W$87:W$291,Schedule!$K$87:$K$291,Tailings,Schedule!V$87:V$291,K$62,Schedule!U$87:U$291,J66,Schedule!$G$87:$G$291,Schedule!$F$8,Schedule!$I$87:$I$291,"I"))))</f>
        <v>0</v>
      </c>
      <c r="M66" s="290">
        <v>5</v>
      </c>
      <c r="N66" s="291"/>
      <c r="O66" s="292">
        <f>IF($C$3="",(SUMIFS(Schedule!Z$87:Z$291,Schedule!$K$87:$K$291,Tailings,Schedule!Y$87:Y$291,N$62,Schedule!X$87:X$291,M66,Schedule!$G$87:$G$291,Schedule!$F$9,Schedule!$I$87:$I$291,"")+SUMIFS(Schedule!Z$87:Z$291,Schedule!$K$87:$K$291,Tailings,Schedule!Y$87:Y$291,N$62,Schedule!X$87:X$291,M66,Schedule!$G$87:$G$291,Schedule!$F$9,Schedule!$I$87:$I$291,"I"))+(SUMIFS(Schedule!Z$87:Z$291,Schedule!$K$87:$K$291,Tailings,Schedule!Y$87:Y$291,N$62,Schedule!X$87:X$291,M66,Schedule!$G$87:$G$291,Schedule!$F$10,Schedule!$I$87:$I$291,"")+SUMIFS(Schedule!Z$87:Z$291,Schedule!$K$87:$K$291,Tailings,Schedule!Y$87:Y$291,N$62,Schedule!X$87:X$291,M66,Schedule!$G$87:$G$291,Schedule!$F$10,Schedule!$I$87:$I$291,"I"))+(SUMIFS(Schedule!Z$87:Z$291,Schedule!$K$87:$K$291,Tailings,Schedule!Y$87:Y$291,N$62,Schedule!X$87:X$291,M66,Schedule!$G$87:$G$291,Schedule!$F$11,Schedule!$I$87:$I$291,"")+SUMIFS(Schedule!Z$87:Z$291,Schedule!$K$87:$K$291,Tailings,Schedule!Y$87:Y$291,N$62,Schedule!X$87:X$291,M66,Schedule!$G$87:$G$291,Schedule!$F$11,Schedule!$I$87:$I$291,"I")),IF($C$3='Sum Res'!$S$5,(SUMIFS(Schedule!Z$87:Z$291,Schedule!$K$87:$K$291,Tailings,Schedule!Y$87:Y$291,N$62,Schedule!X$87:X$291,M66,Schedule!$G$87:$G$291,Schedule!$F$9,Schedule!$I$87:$I$291,"")+SUMIFS(Schedule!Z$87:Z$291,Schedule!$K$87:$K$291,Tailings,Schedule!Y$87:Y$291,N$62,Schedule!X$87:X$291,M66,Schedule!$G$87:$G$291,Schedule!$F$9,Schedule!$I$87:$I$291,"I"))+(SUMIFS(Schedule!Z$87:Z$291,Schedule!$K$87:$K$291,Tailings,Schedule!Y$87:Y$291,N$62,Schedule!X$87:X$291,M66,Schedule!$G$87:$G$291,Schedule!$F$10,Schedule!$I$87:$I$291,"")+SUMIFS(Schedule!Z$87:Z$291,Schedule!$K$87:$K$291,Tailings,Schedule!Y$87:Y$291,N$62,Schedule!X$87:X$291,M66,Schedule!$G$87:$G$291,Schedule!$F$10,Schedule!$I$87:$I$291,"I"))+(SUMIFS(Schedule!Z$87:Z$291,Schedule!$K$87:$K$291,Tailings,Schedule!Y$87:Y$291,N$62,Schedule!X$87:X$291,M66,Schedule!$G$87:$G$291,Schedule!$F$11,Schedule!$I$87:$I$291,"")+SUMIFS(Schedule!Z$87:Z$291,Schedule!$K$87:$K$291,Tailings,Schedule!Y$87:Y$291,N$62,Schedule!X$87:X$291,M66,Schedule!$G$87:$G$291,Schedule!$F$11,Schedule!$I$87:$I$291,"I")),(SUMIFS(Schedule!Z$87:Z$291,Schedule!$K$87:$K$291,Tailings,Schedule!Y$87:Y$291,N$62,Schedule!X$87:X$291,M66,Schedule!$G$87:$G$291,Schedule!$F$9,Schedule!$I$87:$I$291,"")+SUMIFS(Schedule!Z$87:Z$291,Schedule!$K$87:$K$291,Tailings,Schedule!Y$87:Y$291,N$62,Schedule!X$87:X$291,M66,Schedule!$G$87:$G$291,Schedule!$F$9,Schedule!$I$87:$I$291,"I"))+(SUMIFS(Schedule!Z$87:Z$291,Schedule!$K$87:$K$291,Tailings,Schedule!Y$87:Y$291,N$62,Schedule!X$87:X$291,M66,Schedule!$G$87:$G$291,Schedule!$F$10,Schedule!$I$87:$I$291,"")+SUMIFS(Schedule!Z$87:Z$291,Schedule!$K$87:$K$291,Tailings,Schedule!Y$87:Y$291,N$62,Schedule!X$87:X$291,M66,Schedule!$G$87:$G$291,Schedule!$F$10,Schedule!$I$87:$I$291,"I"))+(SUMIFS(Schedule!Z$87:Z$291,Schedule!$K$87:$K$291,Tailings,Schedule!Y$87:Y$291,N$62,Schedule!X$87:X$291,M66,Schedule!$G$87:$G$291,Schedule!$F$11,Schedule!$I$87:$I$291,"")+SUMIFS(Schedule!Z$87:Z$291,Schedule!$K$87:$K$291,Tailings,Schedule!Y$87:Y$291,N$62,Schedule!X$87:X$291,M66,Schedule!$G$87:$G$291,Schedule!$F$11,Schedule!$I$87:$I$291,"I"))+(SUMIFS(Schedule!Z$87:Z$291,Schedule!$K$87:$K$291,Tailings,Schedule!Y$87:Y$291,N$62,Schedule!X$87:X$291,M66,Schedule!$G$87:$G$291,Schedule!$F$8,Schedule!$I$87:$I$291,"")+SUMIFS(Schedule!Z$87:Z$291,Schedule!$K$87:$K$291,Tailings,Schedule!Y$87:Y$291,N$62,Schedule!X$87:X$291,M66,Schedule!$G$87:$G$291,Schedule!$F$8,Schedule!$I$87:$I$291,"I"))))</f>
        <v>0</v>
      </c>
      <c r="P66" s="290">
        <v>5</v>
      </c>
      <c r="Q66" s="291"/>
      <c r="R66" s="292">
        <f>IF($C$3="",(SUMIFS(Schedule!AC$87:AC$291,Schedule!$K$87:$K$291,Tailings,Schedule!AB$87:AB$291,Q$62,Schedule!AA$87:AA$291,P66,Schedule!$G$87:$G$291,Schedule!$F$9,Schedule!$I$87:$I$291,"")+SUMIFS(Schedule!AC$87:AC$291,Schedule!$K$87:$K$291,Tailings,Schedule!AB$87:AB$291,Q$62,Schedule!AA$87:AA$291,P66,Schedule!$G$87:$G$291,Schedule!$F$9,Schedule!$I$87:$I$291,"I"))+(SUMIFS(Schedule!AC$87:AC$291,Schedule!$K$87:$K$291,Tailings,Schedule!AB$87:AB$291,Q$62,Schedule!AA$87:AA$291,P66,Schedule!$G$87:$G$291,Schedule!$F$10,Schedule!$I$87:$I$291,"")+SUMIFS(Schedule!AC$87:AC$291,Schedule!$K$87:$K$291,Tailings,Schedule!AB$87:AB$291,Q$62,Schedule!AA$87:AA$291,P66,Schedule!$G$87:$G$291,Schedule!$F$10,Schedule!$I$87:$I$291,"I"))+(SUMIFS(Schedule!AC$87:AC$291,Schedule!$K$87:$K$291,Tailings,Schedule!AB$87:AB$291,Q$62,Schedule!AA$87:AA$291,P66,Schedule!$G$87:$G$291,Schedule!$F$11,Schedule!$I$87:$I$291,"")+SUMIFS(Schedule!AC$87:AC$291,Schedule!$K$87:$K$291,Tailings,Schedule!AB$87:AB$291,Q$62,Schedule!AA$87:AA$291,P66,Schedule!$G$87:$G$291,Schedule!$F$11,Schedule!$I$87:$I$291,"I")),IF($C$3='Sum Res'!$S$5,(SUMIFS(Schedule!AC$87:AC$291,Schedule!$K$87:$K$291,Tailings,Schedule!AB$87:AB$291,Q$62,Schedule!AA$87:AA$291,P66,Schedule!$G$87:$G$291,Schedule!$F$9,Schedule!$I$87:$I$291,"")+SUMIFS(Schedule!AC$87:AC$291,Schedule!$K$87:$K$291,Tailings,Schedule!AB$87:AB$291,Q$62,Schedule!AA$87:AA$291,P66,Schedule!$G$87:$G$291,Schedule!$F$9,Schedule!$I$87:$I$291,"I"))+(SUMIFS(Schedule!AC$87:AC$291,Schedule!$K$87:$K$291,Tailings,Schedule!AB$87:AB$291,Q$62,Schedule!AA$87:AA$291,P66,Schedule!$G$87:$G$291,Schedule!$F$10,Schedule!$I$87:$I$291,"")+SUMIFS(Schedule!AC$87:AC$291,Schedule!$K$87:$K$291,Tailings,Schedule!AB$87:AB$291,Q$62,Schedule!AA$87:AA$291,P66,Schedule!$G$87:$G$291,Schedule!$F$10,Schedule!$I$87:$I$291,"I"))+(SUMIFS(Schedule!AC$87:AC$291,Schedule!$K$87:$K$291,Tailings,Schedule!AB$87:AB$291,Q$62,Schedule!AA$87:AA$291,P66,Schedule!$G$87:$G$291,Schedule!$F$11,Schedule!$I$87:$I$291,"")+SUMIFS(Schedule!AC$87:AC$291,Schedule!$K$87:$K$291,Tailings,Schedule!AB$87:AB$291,Q$62,Schedule!AA$87:AA$291,P66,Schedule!$G$87:$G$291,Schedule!$F$11,Schedule!$I$87:$I$291,"I")),(SUMIFS(Schedule!AC$87:AC$291,Schedule!$K$87:$K$291,Tailings,Schedule!AB$87:AB$291,Q$62,Schedule!AA$87:AA$291,P66,Schedule!$G$87:$G$291,Schedule!$F$9,Schedule!$I$87:$I$291,"")+SUMIFS(Schedule!AC$87:AC$291,Schedule!$K$87:$K$291,Tailings,Schedule!AB$87:AB$291,Q$62,Schedule!AA$87:AA$291,P66,Schedule!$G$87:$G$291,Schedule!$F$9,Schedule!$I$87:$I$291,"I"))+(SUMIFS(Schedule!AC$87:AC$291,Schedule!$K$87:$K$291,Tailings,Schedule!AB$87:AB$291,Q$62,Schedule!AA$87:AA$291,P66,Schedule!$G$87:$G$291,Schedule!$F$10,Schedule!$I$87:$I$291,"")+SUMIFS(Schedule!AC$87:AC$291,Schedule!$K$87:$K$291,Tailings,Schedule!AB$87:AB$291,Q$62,Schedule!AA$87:AA$291,P66,Schedule!$G$87:$G$291,Schedule!$F$10,Schedule!$I$87:$I$291,"I"))+(SUMIFS(Schedule!AC$87:AC$291,Schedule!$K$87:$K$291,Tailings,Schedule!AB$87:AB$291,Q$62,Schedule!AA$87:AA$291,P66,Schedule!$G$87:$G$291,Schedule!$F$11,Schedule!$I$87:$I$291,"")+SUMIFS(Schedule!AC$87:AC$291,Schedule!$K$87:$K$291,Tailings,Schedule!AB$87:AB$291,Q$62,Schedule!AA$87:AA$291,P66,Schedule!$G$87:$G$291,Schedule!$F$11,Schedule!$I$87:$I$291,"I"))+(SUMIFS(Schedule!AC$87:AC$291,Schedule!$K$87:$K$291,Tailings,Schedule!AB$87:AB$291,Q$62,Schedule!AA$87:AA$291,P66,Schedule!$G$87:$G$291,Schedule!$F$8,Schedule!$I$87:$I$291,"")+SUMIFS(Schedule!AC$87:AC$291,Schedule!$K$87:$K$291,Tailings,Schedule!AB$87:AB$291,Q$62,Schedule!AA$87:AA$291,P66,Schedule!$G$87:$G$291,Schedule!$F$8,Schedule!$I$87:$I$291,"I"))))</f>
        <v>0</v>
      </c>
      <c r="S66" s="290">
        <v>5</v>
      </c>
      <c r="T66" s="291"/>
      <c r="U66" s="292">
        <f>IF($C$3="",(SUMIFS(Schedule!AF$87:AF$291,Schedule!$K$87:$K$291,Tailings,Schedule!AE$87:AE$291,T$62,Schedule!AD$87:AD$291,S66,Schedule!$G$87:$G$291,Schedule!$F$9,Schedule!$I$87:$I$291,"")+SUMIFS(Schedule!AF$87:AF$291,Schedule!$K$87:$K$291,Tailings,Schedule!AE$87:AE$291,T$62,Schedule!AD$87:AD$291,S66,Schedule!$G$87:$G$291,Schedule!$F$9,Schedule!$I$87:$I$291,"I"))+(SUMIFS(Schedule!AF$87:AF$291,Schedule!$K$87:$K$291,Tailings,Schedule!AE$87:AE$291,T$62,Schedule!AD$87:AD$291,S66,Schedule!$G$87:$G$291,Schedule!$F$10,Schedule!$I$87:$I$291,"")+SUMIFS(Schedule!AF$87:AF$291,Schedule!$K$87:$K$291,Tailings,Schedule!AE$87:AE$291,T$62,Schedule!AD$87:AD$291,S66,Schedule!$G$87:$G$291,Schedule!$F$10,Schedule!$I$87:$I$291,"I"))+(SUMIFS(Schedule!AF$87:AF$291,Schedule!$K$87:$K$291,Tailings,Schedule!AE$87:AE$291,T$62,Schedule!AD$87:AD$291,S66,Schedule!$G$87:$G$291,Schedule!$F$11,Schedule!$I$87:$I$291,"")+SUMIFS(Schedule!AF$87:AF$291,Schedule!$K$87:$K$291,Tailings,Schedule!AE$87:AE$291,T$62,Schedule!AD$87:AD$291,S66,Schedule!$G$87:$G$291,Schedule!$F$11,Schedule!$I$87:$I$291,"I")),IF($C$3='Sum Res'!$S$5,(SUMIFS(Schedule!AF$87:AF$291,Schedule!$K$87:$K$291,Tailings,Schedule!AE$87:AE$291,T$62,Schedule!AD$87:AD$291,S66,Schedule!$G$87:$G$291,Schedule!$F$9,Schedule!$I$87:$I$291,"")+SUMIFS(Schedule!AF$87:AF$291,Schedule!$K$87:$K$291,Tailings,Schedule!AE$87:AE$291,T$62,Schedule!AD$87:AD$291,S66,Schedule!$G$87:$G$291,Schedule!$F$9,Schedule!$I$87:$I$291,"I"))+(SUMIFS(Schedule!AF$87:AF$291,Schedule!$K$87:$K$291,Tailings,Schedule!AE$87:AE$291,T$62,Schedule!AD$87:AD$291,S66,Schedule!$G$87:$G$291,Schedule!$F$10,Schedule!$I$87:$I$291,"")+SUMIFS(Schedule!AF$87:AF$291,Schedule!$K$87:$K$291,Tailings,Schedule!AE$87:AE$291,T$62,Schedule!AD$87:AD$291,S66,Schedule!$G$87:$G$291,Schedule!$F$10,Schedule!$I$87:$I$291,"I"))+(SUMIFS(Schedule!AF$87:AF$291,Schedule!$K$87:$K$291,Tailings,Schedule!AE$87:AE$291,T$62,Schedule!AD$87:AD$291,S66,Schedule!$G$87:$G$291,Schedule!$F$11,Schedule!$I$87:$I$291,"")+SUMIFS(Schedule!AF$87:AF$291,Schedule!$K$87:$K$291,Tailings,Schedule!AE$87:AE$291,T$62,Schedule!AD$87:AD$291,S66,Schedule!$G$87:$G$291,Schedule!$F$11,Schedule!$I$87:$I$291,"I")),(SUMIFS(Schedule!AF$87:AF$291,Schedule!$K$87:$K$291,Tailings,Schedule!AE$87:AE$291,T$62,Schedule!AD$87:AD$291,S66,Schedule!$G$87:$G$291,Schedule!$F$9,Schedule!$I$87:$I$291,"")+SUMIFS(Schedule!AF$87:AF$291,Schedule!$K$87:$K$291,Tailings,Schedule!AE$87:AE$291,T$62,Schedule!AD$87:AD$291,S66,Schedule!$G$87:$G$291,Schedule!$F$9,Schedule!$I$87:$I$291,"I"))+(SUMIFS(Schedule!AF$87:AF$291,Schedule!$K$87:$K$291,Tailings,Schedule!AE$87:AE$291,T$62,Schedule!AD$87:AD$291,S66,Schedule!$G$87:$G$291,Schedule!$F$10,Schedule!$I$87:$I$291,"")+SUMIFS(Schedule!AF$87:AF$291,Schedule!$K$87:$K$291,Tailings,Schedule!AE$87:AE$291,T$62,Schedule!AD$87:AD$291,S66,Schedule!$G$87:$G$291,Schedule!$F$10,Schedule!$I$87:$I$291,"I"))+(SUMIFS(Schedule!AF$87:AF$291,Schedule!$K$87:$K$291,Tailings,Schedule!AE$87:AE$291,T$62,Schedule!AD$87:AD$291,S66,Schedule!$G$87:$G$291,Schedule!$F$11,Schedule!$I$87:$I$291,"")+SUMIFS(Schedule!AF$87:AF$291,Schedule!$K$87:$K$291,Tailings,Schedule!AE$87:AE$291,T$62,Schedule!AD$87:AD$291,S66,Schedule!$G$87:$G$291,Schedule!$F$11,Schedule!$I$87:$I$291,"I"))+(SUMIFS(Schedule!AF$87:AF$291,Schedule!$K$87:$K$291,Tailings,Schedule!AE$87:AE$291,T$62,Schedule!AD$87:AD$291,S66,Schedule!$G$87:$G$291,Schedule!$F$8,Schedule!$I$87:$I$291,"")+SUMIFS(Schedule!AF$87:AF$291,Schedule!$K$87:$K$291,Tailings,Schedule!AE$87:AE$291,T$62,Schedule!AD$87:AD$291,S66,Schedule!$G$87:$G$291,Schedule!$F$8,Schedule!$I$87:$I$291,"I"))))</f>
        <v>0</v>
      </c>
      <c r="V66" s="290">
        <v>5</v>
      </c>
      <c r="W66" s="291"/>
      <c r="X66" s="292">
        <f>IF($C$3="",(SUMIFS(Schedule!AI$87:AI$291,Schedule!$K$87:$K$291,Tailings,Schedule!AH$87:AH$291,W$62,Schedule!AG$87:AG$291,V66,Schedule!$G$87:$G$291,Schedule!$F$9,Schedule!$I$87:$I$291,"")+SUMIFS(Schedule!AI$87:AI$291,Schedule!$K$87:$K$291,Tailings,Schedule!AH$87:AH$291,W$62,Schedule!AG$87:AG$291,V66,Schedule!$G$87:$G$291,Schedule!$F$9,Schedule!$I$87:$I$291,"I"))+(SUMIFS(Schedule!AI$87:AI$291,Schedule!$K$87:$K$291,Tailings,Schedule!AH$87:AH$291,W$62,Schedule!AG$87:AG$291,V66,Schedule!$G$87:$G$291,Schedule!$F$10,Schedule!$I$87:$I$291,"")+SUMIFS(Schedule!AI$87:AI$291,Schedule!$K$87:$K$291,Tailings,Schedule!AH$87:AH$291,W$62,Schedule!AG$87:AG$291,V66,Schedule!$G$87:$G$291,Schedule!$F$10,Schedule!$I$87:$I$291,"I"))+(SUMIFS(Schedule!AI$87:AI$291,Schedule!$K$87:$K$291,Tailings,Schedule!AH$87:AH$291,W$62,Schedule!AG$87:AG$291,V66,Schedule!$G$87:$G$291,Schedule!$F$11,Schedule!$I$87:$I$291,"")+SUMIFS(Schedule!AI$87:AI$291,Schedule!$K$87:$K$291,Tailings,Schedule!AH$87:AH$291,W$62,Schedule!AG$87:AG$291,V66,Schedule!$G$87:$G$291,Schedule!$F$11,Schedule!$I$87:$I$291,"I")),IF($C$3='Sum Res'!$S$5,(SUMIFS(Schedule!AI$87:AI$291,Schedule!$K$87:$K$291,Tailings,Schedule!AH$87:AH$291,W$62,Schedule!AG$87:AG$291,V66,Schedule!$G$87:$G$291,Schedule!$F$9,Schedule!$I$87:$I$291,"")+SUMIFS(Schedule!AI$87:AI$291,Schedule!$K$87:$K$291,Tailings,Schedule!AH$87:AH$291,W$62,Schedule!AG$87:AG$291,V66,Schedule!$G$87:$G$291,Schedule!$F$9,Schedule!$I$87:$I$291,"I"))+(SUMIFS(Schedule!AI$87:AI$291,Schedule!$K$87:$K$291,Tailings,Schedule!AH$87:AH$291,W$62,Schedule!AG$87:AG$291,V66,Schedule!$G$87:$G$291,Schedule!$F$10,Schedule!$I$87:$I$291,"")+SUMIFS(Schedule!AI$87:AI$291,Schedule!$K$87:$K$291,Tailings,Schedule!AH$87:AH$291,W$62,Schedule!AG$87:AG$291,V66,Schedule!$G$87:$G$291,Schedule!$F$10,Schedule!$I$87:$I$291,"I"))+(SUMIFS(Schedule!AI$87:AI$291,Schedule!$K$87:$K$291,Tailings,Schedule!AH$87:AH$291,W$62,Schedule!AG$87:AG$291,V66,Schedule!$G$87:$G$291,Schedule!$F$11,Schedule!$I$87:$I$291,"")+SUMIFS(Schedule!AI$87:AI$291,Schedule!$K$87:$K$291,Tailings,Schedule!AH$87:AH$291,W$62,Schedule!AG$87:AG$291,V66,Schedule!$G$87:$G$291,Schedule!$F$11,Schedule!$I$87:$I$291,"I")),(SUMIFS(Schedule!AI$87:AI$291,Schedule!$K$87:$K$291,Tailings,Schedule!AH$87:AH$291,W$62,Schedule!AG$87:AG$291,V66,Schedule!$G$87:$G$291,Schedule!$F$9,Schedule!$I$87:$I$291,"")+SUMIFS(Schedule!AI$87:AI$291,Schedule!$K$87:$K$291,Tailings,Schedule!AH$87:AH$291,W$62,Schedule!AG$87:AG$291,V66,Schedule!$G$87:$G$291,Schedule!$F$9,Schedule!$I$87:$I$291,"I"))+(SUMIFS(Schedule!AI$87:AI$291,Schedule!$K$87:$K$291,Tailings,Schedule!AH$87:AH$291,W$62,Schedule!AG$87:AG$291,V66,Schedule!$G$87:$G$291,Schedule!$F$10,Schedule!$I$87:$I$291,"")+SUMIFS(Schedule!AI$87:AI$291,Schedule!$K$87:$K$291,Tailings,Schedule!AH$87:AH$291,W$62,Schedule!AG$87:AG$291,V66,Schedule!$G$87:$G$291,Schedule!$F$10,Schedule!$I$87:$I$291,"I"))+(SUMIFS(Schedule!AI$87:AI$291,Schedule!$K$87:$K$291,Tailings,Schedule!AH$87:AH$291,W$62,Schedule!AG$87:AG$291,V66,Schedule!$G$87:$G$291,Schedule!$F$11,Schedule!$I$87:$I$291,"")+SUMIFS(Schedule!AI$87:AI$291,Schedule!$K$87:$K$291,Tailings,Schedule!AH$87:AH$291,W$62,Schedule!AG$87:AG$291,V66,Schedule!$G$87:$G$291,Schedule!$F$11,Schedule!$I$87:$I$291,"I"))+(SUMIFS(Schedule!AI$87:AI$291,Schedule!$K$87:$K$291,Tailings,Schedule!AH$87:AH$291,W$62,Schedule!AG$87:AG$291,V66,Schedule!$G$87:$G$291,Schedule!$F$8,Schedule!$I$87:$I$291,"")+SUMIFS(Schedule!AI$87:AI$291,Schedule!$K$87:$K$291,Tailings,Schedule!AH$87:AH$291,W$62,Schedule!AG$87:AG$291,V66,Schedule!$G$87:$G$291,Schedule!$F$8,Schedule!$I$87:$I$291,"I"))))</f>
        <v>0</v>
      </c>
      <c r="Y66" s="290">
        <v>5</v>
      </c>
      <c r="Z66" s="291"/>
      <c r="AA66" s="292">
        <f>IF($C$3="",(SUMIFS(Schedule!AL$87:AL$291,Schedule!$K$87:$K$291,Tailings,Schedule!AK$87:AK$291,Z$62,Schedule!AJ$87:AJ$291,Y66,Schedule!$G$87:$G$291,Schedule!$F$9,Schedule!$I$87:$I$291,"")+SUMIFS(Schedule!AL$87:AL$291,Schedule!$K$87:$K$291,Tailings,Schedule!AK$87:AK$291,Z$62,Schedule!AJ$87:AJ$291,Y66,Schedule!$G$87:$G$291,Schedule!$F$9,Schedule!$I$87:$I$291,"I"))+(SUMIFS(Schedule!AL$87:AL$291,Schedule!$K$87:$K$291,Tailings,Schedule!AK$87:AK$291,Z$62,Schedule!AJ$87:AJ$291,Y66,Schedule!$G$87:$G$291,Schedule!$F$10,Schedule!$I$87:$I$291,"")+SUMIFS(Schedule!AL$87:AL$291,Schedule!$K$87:$K$291,Tailings,Schedule!AK$87:AK$291,Z$62,Schedule!AJ$87:AJ$291,Y66,Schedule!$G$87:$G$291,Schedule!$F$10,Schedule!$I$87:$I$291,"I"))+(SUMIFS(Schedule!AL$87:AL$291,Schedule!$K$87:$K$291,Tailings,Schedule!AK$87:AK$291,Z$62,Schedule!AJ$87:AJ$291,Y66,Schedule!$G$87:$G$291,Schedule!$F$11,Schedule!$I$87:$I$291,"")+SUMIFS(Schedule!AL$87:AL$291,Schedule!$K$87:$K$291,Tailings,Schedule!AK$87:AK$291,Z$62,Schedule!AJ$87:AJ$291,Y66,Schedule!$G$87:$G$291,Schedule!$F$11,Schedule!$I$87:$I$291,"I")),IF($C$3='Sum Res'!$S$5,(SUMIFS(Schedule!AL$87:AL$291,Schedule!$K$87:$K$291,Tailings,Schedule!AK$87:AK$291,Z$62,Schedule!AJ$87:AJ$291,Y66,Schedule!$G$87:$G$291,Schedule!$F$9,Schedule!$I$87:$I$291,"")+SUMIFS(Schedule!AL$87:AL$291,Schedule!$K$87:$K$291,Tailings,Schedule!AK$87:AK$291,Z$62,Schedule!AJ$87:AJ$291,Y66,Schedule!$G$87:$G$291,Schedule!$F$9,Schedule!$I$87:$I$291,"I"))+(SUMIFS(Schedule!AL$87:AL$291,Schedule!$K$87:$K$291,Tailings,Schedule!AK$87:AK$291,Z$62,Schedule!AJ$87:AJ$291,Y66,Schedule!$G$87:$G$291,Schedule!$F$10,Schedule!$I$87:$I$291,"")+SUMIFS(Schedule!AL$87:AL$291,Schedule!$K$87:$K$291,Tailings,Schedule!AK$87:AK$291,Z$62,Schedule!AJ$87:AJ$291,Y66,Schedule!$G$87:$G$291,Schedule!$F$10,Schedule!$I$87:$I$291,"I"))+(SUMIFS(Schedule!AL$87:AL$291,Schedule!$K$87:$K$291,Tailings,Schedule!AK$87:AK$291,Z$62,Schedule!AJ$87:AJ$291,Y66,Schedule!$G$87:$G$291,Schedule!$F$11,Schedule!$I$87:$I$291,"")+SUMIFS(Schedule!AL$87:AL$291,Schedule!$K$87:$K$291,Tailings,Schedule!AK$87:AK$291,Z$62,Schedule!AJ$87:AJ$291,Y66,Schedule!$G$87:$G$291,Schedule!$F$11,Schedule!$I$87:$I$291,"I")),(SUMIFS(Schedule!AL$87:AL$291,Schedule!$K$87:$K$291,Tailings,Schedule!AK$87:AK$291,Z$62,Schedule!AJ$87:AJ$291,Y66,Schedule!$G$87:$G$291,Schedule!$F$9,Schedule!$I$87:$I$291,"")+SUMIFS(Schedule!AL$87:AL$291,Schedule!$K$87:$K$291,Tailings,Schedule!AK$87:AK$291,Z$62,Schedule!AJ$87:AJ$291,Y66,Schedule!$G$87:$G$291,Schedule!$F$9,Schedule!$I$87:$I$291,"I"))+(SUMIFS(Schedule!AL$87:AL$291,Schedule!$K$87:$K$291,Tailings,Schedule!AK$87:AK$291,Z$62,Schedule!AJ$87:AJ$291,Y66,Schedule!$G$87:$G$291,Schedule!$F$10,Schedule!$I$87:$I$291,"")+SUMIFS(Schedule!AL$87:AL$291,Schedule!$K$87:$K$291,Tailings,Schedule!AK$87:AK$291,Z$62,Schedule!AJ$87:AJ$291,Y66,Schedule!$G$87:$G$291,Schedule!$F$10,Schedule!$I$87:$I$291,"I"))+(SUMIFS(Schedule!AL$87:AL$291,Schedule!$K$87:$K$291,Tailings,Schedule!AK$87:AK$291,Z$62,Schedule!AJ$87:AJ$291,Y66,Schedule!$G$87:$G$291,Schedule!$F$11,Schedule!$I$87:$I$291,"")+SUMIFS(Schedule!AL$87:AL$291,Schedule!$K$87:$K$291,Tailings,Schedule!AK$87:AK$291,Z$62,Schedule!AJ$87:AJ$291,Y66,Schedule!$G$87:$G$291,Schedule!$F$11,Schedule!$I$87:$I$291,"I"))+(SUMIFS(Schedule!AL$87:AL$291,Schedule!$K$87:$K$291,Tailings,Schedule!AK$87:AK$291,Z$62,Schedule!AJ$87:AJ$291,Y66,Schedule!$G$87:$G$291,Schedule!$F$8,Schedule!$I$87:$I$291,"")+SUMIFS(Schedule!AL$87:AL$291,Schedule!$K$87:$K$291,Tailings,Schedule!AK$87:AK$291,Z$62,Schedule!AJ$87:AJ$291,Y66,Schedule!$G$87:$G$291,Schedule!$F$8,Schedule!$I$87:$I$291,"I"))))</f>
        <v>0</v>
      </c>
      <c r="AB66" s="290">
        <v>5</v>
      </c>
      <c r="AC66" s="291"/>
      <c r="AD66" s="292">
        <f>IF($C$3="",(SUMIFS(Schedule!AO$87:AO$291,Schedule!$K$87:$K$291,Tailings,Schedule!AN$87:AN$291,AC$62,Schedule!AM$87:AM$291,AB66,Schedule!$G$87:$G$291,Schedule!$F$9,Schedule!$I$87:$I$291,"")+SUMIFS(Schedule!AO$87:AO$291,Schedule!$K$87:$K$291,Tailings,Schedule!AN$87:AN$291,AC$62,Schedule!AM$87:AM$291,AB66,Schedule!$G$87:$G$291,Schedule!$F$9,Schedule!$I$87:$I$291,"I"))+(SUMIFS(Schedule!AO$87:AO$291,Schedule!$K$87:$K$291,Tailings,Schedule!AN$87:AN$291,AC$62,Schedule!AM$87:AM$291,AB66,Schedule!$G$87:$G$291,Schedule!$F$10,Schedule!$I$87:$I$291,"")+SUMIFS(Schedule!AO$87:AO$291,Schedule!$K$87:$K$291,Tailings,Schedule!AN$87:AN$291,AC$62,Schedule!AM$87:AM$291,AB66,Schedule!$G$87:$G$291,Schedule!$F$10,Schedule!$I$87:$I$291,"I"))+(SUMIFS(Schedule!AO$87:AO$291,Schedule!$K$87:$K$291,Tailings,Schedule!AN$87:AN$291,AC$62,Schedule!AM$87:AM$291,AB66,Schedule!$G$87:$G$291,Schedule!$F$11,Schedule!$I$87:$I$291,"")+SUMIFS(Schedule!AO$87:AO$291,Schedule!$K$87:$K$291,Tailings,Schedule!AN$87:AN$291,AC$62,Schedule!AM$87:AM$291,AB66,Schedule!$G$87:$G$291,Schedule!$F$11,Schedule!$I$87:$I$291,"I")),IF($C$3='Sum Res'!$S$5,(SUMIFS(Schedule!AO$87:AO$291,Schedule!$K$87:$K$291,Tailings,Schedule!AN$87:AN$291,AC$62,Schedule!AM$87:AM$291,AB66,Schedule!$G$87:$G$291,Schedule!$F$9,Schedule!$I$87:$I$291,"")+SUMIFS(Schedule!AO$87:AO$291,Schedule!$K$87:$K$291,Tailings,Schedule!AN$87:AN$291,AC$62,Schedule!AM$87:AM$291,AB66,Schedule!$G$87:$G$291,Schedule!$F$9,Schedule!$I$87:$I$291,"I"))+(SUMIFS(Schedule!AO$87:AO$291,Schedule!$K$87:$K$291,Tailings,Schedule!AN$87:AN$291,AC$62,Schedule!AM$87:AM$291,AB66,Schedule!$G$87:$G$291,Schedule!$F$10,Schedule!$I$87:$I$291,"")+SUMIFS(Schedule!AO$87:AO$291,Schedule!$K$87:$K$291,Tailings,Schedule!AN$87:AN$291,AC$62,Schedule!AM$87:AM$291,AB66,Schedule!$G$87:$G$291,Schedule!$F$10,Schedule!$I$87:$I$291,"I"))+(SUMIFS(Schedule!AO$87:AO$291,Schedule!$K$87:$K$291,Tailings,Schedule!AN$87:AN$291,AC$62,Schedule!AM$87:AM$291,AB66,Schedule!$G$87:$G$291,Schedule!$F$11,Schedule!$I$87:$I$291,"")+SUMIFS(Schedule!AO$87:AO$291,Schedule!$K$87:$K$291,Tailings,Schedule!AN$87:AN$291,AC$62,Schedule!AM$87:AM$291,AB66,Schedule!$G$87:$G$291,Schedule!$F$11,Schedule!$I$87:$I$291,"I")),(SUMIFS(Schedule!AO$87:AO$291,Schedule!$K$87:$K$291,Tailings,Schedule!AN$87:AN$291,AC$62,Schedule!AM$87:AM$291,AB66,Schedule!$G$87:$G$291,Schedule!$F$9,Schedule!$I$87:$I$291,"")+SUMIFS(Schedule!AO$87:AO$291,Schedule!$K$87:$K$291,Tailings,Schedule!AN$87:AN$291,AC$62,Schedule!AM$87:AM$291,AB66,Schedule!$G$87:$G$291,Schedule!$F$9,Schedule!$I$87:$I$291,"I"))+(SUMIFS(Schedule!AO$87:AO$291,Schedule!$K$87:$K$291,Tailings,Schedule!AN$87:AN$291,AC$62,Schedule!AM$87:AM$291,AB66,Schedule!$G$87:$G$291,Schedule!$F$10,Schedule!$I$87:$I$291,"")+SUMIFS(Schedule!AO$87:AO$291,Schedule!$K$87:$K$291,Tailings,Schedule!AN$87:AN$291,AC$62,Schedule!AM$87:AM$291,AB66,Schedule!$G$87:$G$291,Schedule!$F$10,Schedule!$I$87:$I$291,"I"))+(SUMIFS(Schedule!AO$87:AO$291,Schedule!$K$87:$K$291,Tailings,Schedule!AN$87:AN$291,AC$62,Schedule!AM$87:AM$291,AB66,Schedule!$G$87:$G$291,Schedule!$F$11,Schedule!$I$87:$I$291,"")+SUMIFS(Schedule!AO$87:AO$291,Schedule!$K$87:$K$291,Tailings,Schedule!AN$87:AN$291,AC$62,Schedule!AM$87:AM$291,AB66,Schedule!$G$87:$G$291,Schedule!$F$11,Schedule!$I$87:$I$291,"I"))+(SUMIFS(Schedule!AO$87:AO$291,Schedule!$K$87:$K$291,Tailings,Schedule!AN$87:AN$291,AC$62,Schedule!AM$87:AM$291,AB66,Schedule!$G$87:$G$291,Schedule!$F$8,Schedule!$I$87:$I$291,"")+SUMIFS(Schedule!AO$87:AO$291,Schedule!$K$87:$K$291,Tailings,Schedule!AN$87:AN$291,AC$62,Schedule!AM$87:AM$291,AB66,Schedule!$G$87:$G$291,Schedule!$F$8,Schedule!$I$87:$I$291,"I"))))</f>
        <v>0</v>
      </c>
      <c r="AE66" s="293">
        <f>AD66+AA66+X66+U66+R66+O66+L66+I66+F66</f>
        <v>0</v>
      </c>
      <c r="AF66" s="288">
        <f t="shared" si="15"/>
        <v>0</v>
      </c>
    </row>
    <row r="67" spans="2:32" ht="15.75" thickBot="1" x14ac:dyDescent="0.3">
      <c r="B67" s="580"/>
      <c r="C67" s="304" t="s">
        <v>17</v>
      </c>
      <c r="D67" s="295"/>
      <c r="E67" s="296"/>
      <c r="F67" s="297">
        <f>SUM(F62:F66)</f>
        <v>0</v>
      </c>
      <c r="G67" s="295"/>
      <c r="H67" s="296"/>
      <c r="I67" s="297">
        <f>SUM(I62:I66)</f>
        <v>0</v>
      </c>
      <c r="J67" s="295"/>
      <c r="K67" s="296"/>
      <c r="L67" s="297">
        <f>SUM(L62:L66)</f>
        <v>0</v>
      </c>
      <c r="M67" s="295"/>
      <c r="N67" s="296"/>
      <c r="O67" s="297">
        <f>SUM(O62:O66)</f>
        <v>0</v>
      </c>
      <c r="P67" s="295"/>
      <c r="Q67" s="296"/>
      <c r="R67" s="297">
        <f>SUM(R62:R66)</f>
        <v>0</v>
      </c>
      <c r="S67" s="295"/>
      <c r="T67" s="296"/>
      <c r="U67" s="297">
        <f>SUM(U62:U66)</f>
        <v>0</v>
      </c>
      <c r="V67" s="295"/>
      <c r="W67" s="296"/>
      <c r="X67" s="297">
        <f>SUM(X62:X66)</f>
        <v>0</v>
      </c>
      <c r="Y67" s="295"/>
      <c r="Z67" s="296"/>
      <c r="AA67" s="297">
        <f>SUM(AA62:AA66)</f>
        <v>0</v>
      </c>
      <c r="AB67" s="295"/>
      <c r="AC67" s="296"/>
      <c r="AD67" s="297">
        <f>SUM(AD62:AD66)</f>
        <v>0</v>
      </c>
      <c r="AE67" s="297">
        <f>AD67+AA67+X67+U67+R67+O67+L67+I67+F67</f>
        <v>0</v>
      </c>
      <c r="AF67" s="298">
        <f t="shared" si="15"/>
        <v>0</v>
      </c>
    </row>
    <row r="68" spans="2:32" ht="15" x14ac:dyDescent="0.2">
      <c r="B68" s="580"/>
      <c r="C68" s="582" t="s">
        <v>39</v>
      </c>
      <c r="D68" s="273">
        <v>1</v>
      </c>
      <c r="E68" s="274" t="s">
        <v>12</v>
      </c>
      <c r="F68" s="275">
        <f>IF($C$3="",(SUMIFS(Schedule!Q$87:Q$291,Schedule!$K$87:$K$291,Tailings,Schedule!P$87:P$291,E$68,Schedule!O$87:O$291,D68,Schedule!$G$87:$G$291,Schedule!$F$9,Schedule!$I$87:$I$291,"")+SUMIFS(Schedule!Q$87:Q$291,Schedule!$K$87:$K$291,Tailings,Schedule!P$87:P$291,E$68,Schedule!O$87:O$291,D68,Schedule!$G$87:$G$291,Schedule!$F$9,Schedule!$I$87:$I$291,"I"))+(SUMIFS(Schedule!Q$87:Q$291,Schedule!$K$87:$K$291,Tailings,Schedule!P$87:P$291,E$68,Schedule!O$87:O$291,D68,Schedule!$G$87:$G$291,Schedule!$F$10,Schedule!$I$87:$I$291,"")+SUMIFS(Schedule!Q$87:Q$291,Schedule!$K$87:$K$291,Tailings,Schedule!P$87:P$291,E$68,Schedule!O$87:O$291,D68,Schedule!$G$87:$G$291,Schedule!$F$10,Schedule!$I$87:$I$291,"I"))+(SUMIFS(Schedule!Q$87:Q$291,Schedule!$K$87:$K$291,Tailings,Schedule!P$87:P$291,E$68,Schedule!O$87:O$291,D68,Schedule!$G$87:$G$291,Schedule!$F$11,Schedule!$I$87:$I$291,"")+SUMIFS(Schedule!Q$87:Q$291,Schedule!$K$87:$K$291,Tailings,Schedule!P$87:P$291,E$68,Schedule!O$87:O$291,D68,Schedule!$G$87:$G$291,Schedule!$F$11,Schedule!$I$87:$I$291,"I")),IF($C$3='Sum Res'!$S$5,(SUMIFS(Schedule!Q$87:Q$291,Schedule!$K$87:$K$291,Tailings,Schedule!P$87:P$291,E$68,Schedule!O$87:O$291,D68,Schedule!$G$87:$G$291,Schedule!$F$9,Schedule!$I$87:$I$291,"")+SUMIFS(Schedule!Q$87:Q$291,Schedule!$K$87:$K$291,Tailings,Schedule!P$87:P$291,E$68,Schedule!O$87:O$291,D68,Schedule!$G$87:$G$291,Schedule!$F$9,Schedule!$I$87:$I$291,"I"))+(SUMIFS(Schedule!Q$87:Q$291,Schedule!$K$87:$K$291,Tailings,Schedule!P$87:P$291,E$68,Schedule!O$87:O$291,D68,Schedule!$G$87:$G$291,Schedule!$F$10,Schedule!$I$87:$I$291,"")+SUMIFS(Schedule!Q$87:Q$291,Schedule!$K$87:$K$291,Tailings,Schedule!P$87:P$291,E$68,Schedule!O$87:O$291,D68,Schedule!$G$87:$G$291,Schedule!$F$10,Schedule!$I$87:$I$291,"I"))+(SUMIFS(Schedule!Q$87:Q$291,Schedule!$K$87:$K$291,Tailings,Schedule!P$87:P$291,E$68,Schedule!O$87:O$291,D68,Schedule!$G$87:$G$291,Schedule!$F$11,Schedule!$I$87:$I$291,"")+SUMIFS(Schedule!Q$87:Q$291,Schedule!$K$87:$K$291,Tailings,Schedule!P$87:P$291,E$68,Schedule!O$87:O$291,D68,Schedule!$G$87:$G$291,Schedule!$F$11,Schedule!$I$87:$I$291,"I")),(SUMIFS(Schedule!Q$87:Q$291,Schedule!$K$87:$K$291,Tailings,Schedule!P$87:P$291,E$68,Schedule!O$87:O$291,D68,Schedule!$G$87:$G$291,Schedule!$F$9,Schedule!$I$87:$I$291,"")+SUMIFS(Schedule!Q$87:Q$291,Schedule!$K$87:$K$291,Tailings,Schedule!P$87:P$291,E$68,Schedule!O$87:O$291,D68,Schedule!$G$87:$G$291,Schedule!$F$9,Schedule!$I$87:$I$291,"I"))+(SUMIFS(Schedule!Q$87:Q$291,Schedule!$K$87:$K$291,Tailings,Schedule!P$87:P$291,E$68,Schedule!O$87:O$291,D68,Schedule!$G$87:$G$291,Schedule!$F$10,Schedule!$I$87:$I$291,"")+SUMIFS(Schedule!Q$87:Q$291,Schedule!$K$87:$K$291,Tailings,Schedule!P$87:P$291,E$68,Schedule!O$87:O$291,D68,Schedule!$G$87:$G$291,Schedule!$F$10,Schedule!$I$87:$I$291,"I"))+(SUMIFS(Schedule!Q$87:Q$291,Schedule!$K$87:$K$291,Tailings,Schedule!P$87:P$291,E$68,Schedule!O$87:O$291,D68,Schedule!$G$87:$G$291,Schedule!$F$11,Schedule!$I$87:$I$291,"")+SUMIFS(Schedule!Q$87:Q$291,Schedule!$K$87:$K$291,Tailings,Schedule!P$87:P$291,E$68,Schedule!O$87:O$291,D68,Schedule!$G$87:$G$291,Schedule!$F$11,Schedule!$I$87:$I$291,"I"))+(SUMIFS(Schedule!Q$87:Q$291,Schedule!$K$87:$K$291,Tailings,Schedule!P$87:P$291,E$68,Schedule!O$87:O$291,D68,Schedule!$G$87:$G$291,Schedule!$F$8,Schedule!$I$87:$I$291,"")+SUMIFS(Schedule!Q$87:Q$291,Schedule!$K$87:$K$291,Tailings,Schedule!P$87:P$291,E$68,Schedule!O$87:O$291,D68,Schedule!$G$87:$G$291,Schedule!$F$8,Schedule!$I$87:$I$291,"I"))))</f>
        <v>0</v>
      </c>
      <c r="G68" s="273">
        <v>1</v>
      </c>
      <c r="H68" s="274" t="s">
        <v>12</v>
      </c>
      <c r="I68" s="275">
        <f>IF($C$3="",(SUMIFS(Schedule!T$87:T$291,Schedule!$K$87:$K$291,Tailings,Schedule!S$87:S$291,H$68,Schedule!R$87:R$291,G68,Schedule!$G$87:$G$291,Schedule!$F$9,Schedule!$I$87:$I$291,"")+SUMIFS(Schedule!T$87:T$291,Schedule!$K$87:$K$291,Tailings,Schedule!S$87:S$291,H$68,Schedule!R$87:R$291,G68,Schedule!$G$87:$G$291,Schedule!$F$9,Schedule!$I$87:$I$291,"I"))+(SUMIFS(Schedule!T$87:T$291,Schedule!$K$87:$K$291,Tailings,Schedule!S$87:S$291,H$68,Schedule!R$87:R$291,G68,Schedule!$G$87:$G$291,Schedule!$F$10,Schedule!$I$87:$I$291,"")+SUMIFS(Schedule!T$87:T$291,Schedule!$K$87:$K$291,Tailings,Schedule!S$87:S$291,H$68,Schedule!R$87:R$291,G68,Schedule!$G$87:$G$291,Schedule!$F$10,Schedule!$I$87:$I$291,"I"))+(SUMIFS(Schedule!T$87:T$291,Schedule!$K$87:$K$291,Tailings,Schedule!S$87:S$291,H$68,Schedule!R$87:R$291,G68,Schedule!$G$87:$G$291,Schedule!$F$11,Schedule!$I$87:$I$291,"")+SUMIFS(Schedule!T$87:T$291,Schedule!$K$87:$K$291,Tailings,Schedule!S$87:S$291,H$68,Schedule!R$87:R$291,G68,Schedule!$G$87:$G$291,Schedule!$F$11,Schedule!$I$87:$I$291,"I")),IF($C$3='Sum Res'!$S$5,(SUMIFS(Schedule!T$87:T$291,Schedule!$K$87:$K$291,Tailings,Schedule!S$87:S$291,H$68,Schedule!R$87:R$291,G68,Schedule!$G$87:$G$291,Schedule!$F$9,Schedule!$I$87:$I$291,"")+SUMIFS(Schedule!T$87:T$291,Schedule!$K$87:$K$291,Tailings,Schedule!S$87:S$291,H$68,Schedule!R$87:R$291,G68,Schedule!$G$87:$G$291,Schedule!$F$9,Schedule!$I$87:$I$291,"I"))+(SUMIFS(Schedule!T$87:T$291,Schedule!$K$87:$K$291,Tailings,Schedule!S$87:S$291,H$68,Schedule!R$87:R$291,G68,Schedule!$G$87:$G$291,Schedule!$F$10,Schedule!$I$87:$I$291,"")+SUMIFS(Schedule!T$87:T$291,Schedule!$K$87:$K$291,Tailings,Schedule!S$87:S$291,H$68,Schedule!R$87:R$291,G68,Schedule!$G$87:$G$291,Schedule!$F$10,Schedule!$I$87:$I$291,"I"))+(SUMIFS(Schedule!T$87:T$291,Schedule!$K$87:$K$291,Tailings,Schedule!S$87:S$291,H$68,Schedule!R$87:R$291,G68,Schedule!$G$87:$G$291,Schedule!$F$11,Schedule!$I$87:$I$291,"")+SUMIFS(Schedule!T$87:T$291,Schedule!$K$87:$K$291,Tailings,Schedule!S$87:S$291,H$68,Schedule!R$87:R$291,G68,Schedule!$G$87:$G$291,Schedule!$F$11,Schedule!$I$87:$I$291,"I")),(SUMIFS(Schedule!T$87:T$291,Schedule!$K$87:$K$291,Tailings,Schedule!S$87:S$291,H$68,Schedule!R$87:R$291,G68,Schedule!$G$87:$G$291,Schedule!$F$9,Schedule!$I$87:$I$291,"")+SUMIFS(Schedule!T$87:T$291,Schedule!$K$87:$K$291,Tailings,Schedule!S$87:S$291,H$68,Schedule!R$87:R$291,G68,Schedule!$G$87:$G$291,Schedule!$F$9,Schedule!$I$87:$I$291,"I"))+(SUMIFS(Schedule!T$87:T$291,Schedule!$K$87:$K$291,Tailings,Schedule!S$87:S$291,H$68,Schedule!R$87:R$291,G68,Schedule!$G$87:$G$291,Schedule!$F$10,Schedule!$I$87:$I$291,"")+SUMIFS(Schedule!T$87:T$291,Schedule!$K$87:$K$291,Tailings,Schedule!S$87:S$291,H$68,Schedule!R$87:R$291,G68,Schedule!$G$87:$G$291,Schedule!$F$10,Schedule!$I$87:$I$291,"I"))+(SUMIFS(Schedule!T$87:T$291,Schedule!$K$87:$K$291,Tailings,Schedule!S$87:S$291,H$68,Schedule!R$87:R$291,G68,Schedule!$G$87:$G$291,Schedule!$F$11,Schedule!$I$87:$I$291,"")+SUMIFS(Schedule!T$87:T$291,Schedule!$K$87:$K$291,Tailings,Schedule!S$87:S$291,H$68,Schedule!R$87:R$291,G68,Schedule!$G$87:$G$291,Schedule!$F$11,Schedule!$I$87:$I$291,"I"))+(SUMIFS(Schedule!T$87:T$291,Schedule!$K$87:$K$291,Tailings,Schedule!S$87:S$291,H$68,Schedule!R$87:R$291,G68,Schedule!$G$87:$G$291,Schedule!$F$8,Schedule!$I$87:$I$291,"")+SUMIFS(Schedule!T$87:T$291,Schedule!$K$87:$K$291,Tailings,Schedule!S$87:S$291,H$68,Schedule!R$87:R$291,G68,Schedule!$G$87:$G$291,Schedule!$F$8,Schedule!$I$87:$I$291,"I"))))</f>
        <v>0</v>
      </c>
      <c r="J68" s="273">
        <v>1</v>
      </c>
      <c r="K68" s="274" t="s">
        <v>12</v>
      </c>
      <c r="L68" s="275">
        <f>IF($C$3="",(SUMIFS(Schedule!W$87:W$291,Schedule!$K$87:$K$291,Tailings,Schedule!V$87:V$291,K$68,Schedule!U$87:U$291,J68,Schedule!$G$87:$G$291,Schedule!$F$9,Schedule!$I$87:$I$291,"")+SUMIFS(Schedule!W$87:W$291,Schedule!$K$87:$K$291,Tailings,Schedule!V$87:V$291,K$68,Schedule!U$87:U$291,J68,Schedule!$G$87:$G$291,Schedule!$F$9,Schedule!$I$87:$I$291,"I"))+(SUMIFS(Schedule!W$87:W$291,Schedule!$K$87:$K$291,Tailings,Schedule!V$87:V$291,K$68,Schedule!U$87:U$291,J68,Schedule!$G$87:$G$291,Schedule!$F$10,Schedule!$I$87:$I$291,"")+SUMIFS(Schedule!W$87:W$291,Schedule!$K$87:$K$291,Tailings,Schedule!V$87:V$291,K$68,Schedule!U$87:U$291,J68,Schedule!$G$87:$G$291,Schedule!$F$10,Schedule!$I$87:$I$291,"I"))+(SUMIFS(Schedule!W$87:W$291,Schedule!$K$87:$K$291,Tailings,Schedule!V$87:V$291,K$68,Schedule!U$87:U$291,J68,Schedule!$G$87:$G$291,Schedule!$F$11,Schedule!$I$87:$I$291,"")+SUMIFS(Schedule!W$87:W$291,Schedule!$K$87:$K$291,Tailings,Schedule!V$87:V$291,K$68,Schedule!U$87:U$291,J68,Schedule!$G$87:$G$291,Schedule!$F$11,Schedule!$I$87:$I$291,"I")),IF($C$3='Sum Res'!$S$5,(SUMIFS(Schedule!W$87:W$291,Schedule!$K$87:$K$291,Tailings,Schedule!V$87:V$291,K$68,Schedule!U$87:U$291,J68,Schedule!$G$87:$G$291,Schedule!$F$9,Schedule!$I$87:$I$291,"")+SUMIFS(Schedule!W$87:W$291,Schedule!$K$87:$K$291,Tailings,Schedule!V$87:V$291,K$68,Schedule!U$87:U$291,J68,Schedule!$G$87:$G$291,Schedule!$F$9,Schedule!$I$87:$I$291,"I"))+(SUMIFS(Schedule!W$87:W$291,Schedule!$K$87:$K$291,Tailings,Schedule!V$87:V$291,K$68,Schedule!U$87:U$291,J68,Schedule!$G$87:$G$291,Schedule!$F$10,Schedule!$I$87:$I$291,"")+SUMIFS(Schedule!W$87:W$291,Schedule!$K$87:$K$291,Tailings,Schedule!V$87:V$291,K$68,Schedule!U$87:U$291,J68,Schedule!$G$87:$G$291,Schedule!$F$10,Schedule!$I$87:$I$291,"I"))+(SUMIFS(Schedule!W$87:W$291,Schedule!$K$87:$K$291,Tailings,Schedule!V$87:V$291,K$68,Schedule!U$87:U$291,J68,Schedule!$G$87:$G$291,Schedule!$F$11,Schedule!$I$87:$I$291,"")+SUMIFS(Schedule!W$87:W$291,Schedule!$K$87:$K$291,Tailings,Schedule!V$87:V$291,K$68,Schedule!U$87:U$291,J68,Schedule!$G$87:$G$291,Schedule!$F$11,Schedule!$I$87:$I$291,"I")),(SUMIFS(Schedule!W$87:W$291,Schedule!$K$87:$K$291,Tailings,Schedule!V$87:V$291,K$68,Schedule!U$87:U$291,J68,Schedule!$G$87:$G$291,Schedule!$F$9,Schedule!$I$87:$I$291,"")+SUMIFS(Schedule!W$87:W$291,Schedule!$K$87:$K$291,Tailings,Schedule!V$87:V$291,K$68,Schedule!U$87:U$291,J68,Schedule!$G$87:$G$291,Schedule!$F$9,Schedule!$I$87:$I$291,"I"))+(SUMIFS(Schedule!W$87:W$291,Schedule!$K$87:$K$291,Tailings,Schedule!V$87:V$291,K$68,Schedule!U$87:U$291,J68,Schedule!$G$87:$G$291,Schedule!$F$10,Schedule!$I$87:$I$291,"")+SUMIFS(Schedule!W$87:W$291,Schedule!$K$87:$K$291,Tailings,Schedule!V$87:V$291,K$68,Schedule!U$87:U$291,J68,Schedule!$G$87:$G$291,Schedule!$F$10,Schedule!$I$87:$I$291,"I"))+(SUMIFS(Schedule!W$87:W$291,Schedule!$K$87:$K$291,Tailings,Schedule!V$87:V$291,K$68,Schedule!U$87:U$291,J68,Schedule!$G$87:$G$291,Schedule!$F$11,Schedule!$I$87:$I$291,"")+SUMIFS(Schedule!W$87:W$291,Schedule!$K$87:$K$291,Tailings,Schedule!V$87:V$291,K$68,Schedule!U$87:U$291,J68,Schedule!$G$87:$G$291,Schedule!$F$11,Schedule!$I$87:$I$291,"I"))+(SUMIFS(Schedule!W$87:W$291,Schedule!$K$87:$K$291,Tailings,Schedule!V$87:V$291,K$68,Schedule!U$87:U$291,J68,Schedule!$G$87:$G$291,Schedule!$F$8,Schedule!$I$87:$I$291,"")+SUMIFS(Schedule!W$87:W$291,Schedule!$K$87:$K$291,Tailings,Schedule!V$87:V$291,K$68,Schedule!U$87:U$291,J68,Schedule!$G$87:$G$291,Schedule!$F$8,Schedule!$I$87:$I$291,"I"))))</f>
        <v>0</v>
      </c>
      <c r="M68" s="273">
        <v>1</v>
      </c>
      <c r="N68" s="274" t="s">
        <v>12</v>
      </c>
      <c r="O68" s="275">
        <f>IF($C$3="",(SUMIFS(Schedule!Z$87:Z$291,Schedule!$K$87:$K$291,Tailings,Schedule!Y$87:Y$291,N$68,Schedule!X$87:X$291,M68,Schedule!$G$87:$G$291,Schedule!$F$9,Schedule!$I$87:$I$291,"")+SUMIFS(Schedule!Z$87:Z$291,Schedule!$K$87:$K$291,Tailings,Schedule!Y$87:Y$291,N$68,Schedule!X$87:X$291,M68,Schedule!$G$87:$G$291,Schedule!$F$9,Schedule!$I$87:$I$291,"I"))+(SUMIFS(Schedule!Z$87:Z$291,Schedule!$K$87:$K$291,Tailings,Schedule!Y$87:Y$291,N$68,Schedule!X$87:X$291,M68,Schedule!$G$87:$G$291,Schedule!$F$10,Schedule!$I$87:$I$291,"")+SUMIFS(Schedule!Z$87:Z$291,Schedule!$K$87:$K$291,Tailings,Schedule!Y$87:Y$291,N$68,Schedule!X$87:X$291,M68,Schedule!$G$87:$G$291,Schedule!$F$10,Schedule!$I$87:$I$291,"I"))+(SUMIFS(Schedule!Z$87:Z$291,Schedule!$K$87:$K$291,Tailings,Schedule!Y$87:Y$291,N$68,Schedule!X$87:X$291,M68,Schedule!$G$87:$G$291,Schedule!$F$11,Schedule!$I$87:$I$291,"")+SUMIFS(Schedule!Z$87:Z$291,Schedule!$K$87:$K$291,Tailings,Schedule!Y$87:Y$291,N$68,Schedule!X$87:X$291,M68,Schedule!$G$87:$G$291,Schedule!$F$11,Schedule!$I$87:$I$291,"I")),IF($C$3='Sum Res'!$S$5,(SUMIFS(Schedule!Z$87:Z$291,Schedule!$K$87:$K$291,Tailings,Schedule!Y$87:Y$291,N$68,Schedule!X$87:X$291,M68,Schedule!$G$87:$G$291,Schedule!$F$9,Schedule!$I$87:$I$291,"")+SUMIFS(Schedule!Z$87:Z$291,Schedule!$K$87:$K$291,Tailings,Schedule!Y$87:Y$291,N$68,Schedule!X$87:X$291,M68,Schedule!$G$87:$G$291,Schedule!$F$9,Schedule!$I$87:$I$291,"I"))+(SUMIFS(Schedule!Z$87:Z$291,Schedule!$K$87:$K$291,Tailings,Schedule!Y$87:Y$291,N$68,Schedule!X$87:X$291,M68,Schedule!$G$87:$G$291,Schedule!$F$10,Schedule!$I$87:$I$291,"")+SUMIFS(Schedule!Z$87:Z$291,Schedule!$K$87:$K$291,Tailings,Schedule!Y$87:Y$291,N$68,Schedule!X$87:X$291,M68,Schedule!$G$87:$G$291,Schedule!$F$10,Schedule!$I$87:$I$291,"I"))+(SUMIFS(Schedule!Z$87:Z$291,Schedule!$K$87:$K$291,Tailings,Schedule!Y$87:Y$291,N$68,Schedule!X$87:X$291,M68,Schedule!$G$87:$G$291,Schedule!$F$11,Schedule!$I$87:$I$291,"")+SUMIFS(Schedule!Z$87:Z$291,Schedule!$K$87:$K$291,Tailings,Schedule!Y$87:Y$291,N$68,Schedule!X$87:X$291,M68,Schedule!$G$87:$G$291,Schedule!$F$11,Schedule!$I$87:$I$291,"I")),(SUMIFS(Schedule!Z$87:Z$291,Schedule!$K$87:$K$291,Tailings,Schedule!Y$87:Y$291,N$68,Schedule!X$87:X$291,M68,Schedule!$G$87:$G$291,Schedule!$F$9,Schedule!$I$87:$I$291,"")+SUMIFS(Schedule!Z$87:Z$291,Schedule!$K$87:$K$291,Tailings,Schedule!Y$87:Y$291,N$68,Schedule!X$87:X$291,M68,Schedule!$G$87:$G$291,Schedule!$F$9,Schedule!$I$87:$I$291,"I"))+(SUMIFS(Schedule!Z$87:Z$291,Schedule!$K$87:$K$291,Tailings,Schedule!Y$87:Y$291,N$68,Schedule!X$87:X$291,M68,Schedule!$G$87:$G$291,Schedule!$F$10,Schedule!$I$87:$I$291,"")+SUMIFS(Schedule!Z$87:Z$291,Schedule!$K$87:$K$291,Tailings,Schedule!Y$87:Y$291,N$68,Schedule!X$87:X$291,M68,Schedule!$G$87:$G$291,Schedule!$F$10,Schedule!$I$87:$I$291,"I"))+(SUMIFS(Schedule!Z$87:Z$291,Schedule!$K$87:$K$291,Tailings,Schedule!Y$87:Y$291,N$68,Schedule!X$87:X$291,M68,Schedule!$G$87:$G$291,Schedule!$F$11,Schedule!$I$87:$I$291,"")+SUMIFS(Schedule!Z$87:Z$291,Schedule!$K$87:$K$291,Tailings,Schedule!Y$87:Y$291,N$68,Schedule!X$87:X$291,M68,Schedule!$G$87:$G$291,Schedule!$F$11,Schedule!$I$87:$I$291,"I"))+(SUMIFS(Schedule!Z$87:Z$291,Schedule!$K$87:$K$291,Tailings,Schedule!Y$87:Y$291,N$68,Schedule!X$87:X$291,M68,Schedule!$G$87:$G$291,Schedule!$F$8,Schedule!$I$87:$I$291,"")+SUMIFS(Schedule!Z$87:Z$291,Schedule!$K$87:$K$291,Tailings,Schedule!Y$87:Y$291,N$68,Schedule!X$87:X$291,M68,Schedule!$G$87:$G$291,Schedule!$F$8,Schedule!$I$87:$I$291,"I"))))</f>
        <v>0</v>
      </c>
      <c r="P68" s="273">
        <v>1</v>
      </c>
      <c r="Q68" s="274" t="s">
        <v>12</v>
      </c>
      <c r="R68" s="275">
        <f>IF($C$3="",(SUMIFS(Schedule!AC$87:AC$291,Schedule!$K$87:$K$291,Tailings,Schedule!AB$87:AB$291,Q$68,Schedule!AA$87:AA$291,P68,Schedule!$G$87:$G$291,Schedule!$F$9,Schedule!$I$87:$I$291,"")+SUMIFS(Schedule!AC$87:AC$291,Schedule!$K$87:$K$291,Tailings,Schedule!AB$87:AB$291,Q$68,Schedule!AA$87:AA$291,P68,Schedule!$G$87:$G$291,Schedule!$F$9,Schedule!$I$87:$I$291,"I"))+(SUMIFS(Schedule!AC$87:AC$291,Schedule!$K$87:$K$291,Tailings,Schedule!AB$87:AB$291,Q$68,Schedule!AA$87:AA$291,P68,Schedule!$G$87:$G$291,Schedule!$F$10,Schedule!$I$87:$I$291,"")+SUMIFS(Schedule!AC$87:AC$291,Schedule!$K$87:$K$291,Tailings,Schedule!AB$87:AB$291,Q$68,Schedule!AA$87:AA$291,P68,Schedule!$G$87:$G$291,Schedule!$F$10,Schedule!$I$87:$I$291,"I"))+(SUMIFS(Schedule!AC$87:AC$291,Schedule!$K$87:$K$291,Tailings,Schedule!AB$87:AB$291,Q$68,Schedule!AA$87:AA$291,P68,Schedule!$G$87:$G$291,Schedule!$F$11,Schedule!$I$87:$I$291,"")+SUMIFS(Schedule!AC$87:AC$291,Schedule!$K$87:$K$291,Tailings,Schedule!AB$87:AB$291,Q$68,Schedule!AA$87:AA$291,P68,Schedule!$G$87:$G$291,Schedule!$F$11,Schedule!$I$87:$I$291,"I")),IF($C$3='Sum Res'!$S$5,(SUMIFS(Schedule!AC$87:AC$291,Schedule!$K$87:$K$291,Tailings,Schedule!AB$87:AB$291,Q$68,Schedule!AA$87:AA$291,P68,Schedule!$G$87:$G$291,Schedule!$F$9,Schedule!$I$87:$I$291,"")+SUMIFS(Schedule!AC$87:AC$291,Schedule!$K$87:$K$291,Tailings,Schedule!AB$87:AB$291,Q$68,Schedule!AA$87:AA$291,P68,Schedule!$G$87:$G$291,Schedule!$F$9,Schedule!$I$87:$I$291,"I"))+(SUMIFS(Schedule!AC$87:AC$291,Schedule!$K$87:$K$291,Tailings,Schedule!AB$87:AB$291,Q$68,Schedule!AA$87:AA$291,P68,Schedule!$G$87:$G$291,Schedule!$F$10,Schedule!$I$87:$I$291,"")+SUMIFS(Schedule!AC$87:AC$291,Schedule!$K$87:$K$291,Tailings,Schedule!AB$87:AB$291,Q$68,Schedule!AA$87:AA$291,P68,Schedule!$G$87:$G$291,Schedule!$F$10,Schedule!$I$87:$I$291,"I"))+(SUMIFS(Schedule!AC$87:AC$291,Schedule!$K$87:$K$291,Tailings,Schedule!AB$87:AB$291,Q$68,Schedule!AA$87:AA$291,P68,Schedule!$G$87:$G$291,Schedule!$F$11,Schedule!$I$87:$I$291,"")+SUMIFS(Schedule!AC$87:AC$291,Schedule!$K$87:$K$291,Tailings,Schedule!AB$87:AB$291,Q$68,Schedule!AA$87:AA$291,P68,Schedule!$G$87:$G$291,Schedule!$F$11,Schedule!$I$87:$I$291,"I")),(SUMIFS(Schedule!AC$87:AC$291,Schedule!$K$87:$K$291,Tailings,Schedule!AB$87:AB$291,Q$68,Schedule!AA$87:AA$291,P68,Schedule!$G$87:$G$291,Schedule!$F$9,Schedule!$I$87:$I$291,"")+SUMIFS(Schedule!AC$87:AC$291,Schedule!$K$87:$K$291,Tailings,Schedule!AB$87:AB$291,Q$68,Schedule!AA$87:AA$291,P68,Schedule!$G$87:$G$291,Schedule!$F$9,Schedule!$I$87:$I$291,"I"))+(SUMIFS(Schedule!AC$87:AC$291,Schedule!$K$87:$K$291,Tailings,Schedule!AB$87:AB$291,Q$68,Schedule!AA$87:AA$291,P68,Schedule!$G$87:$G$291,Schedule!$F$10,Schedule!$I$87:$I$291,"")+SUMIFS(Schedule!AC$87:AC$291,Schedule!$K$87:$K$291,Tailings,Schedule!AB$87:AB$291,Q$68,Schedule!AA$87:AA$291,P68,Schedule!$G$87:$G$291,Schedule!$F$10,Schedule!$I$87:$I$291,"I"))+(SUMIFS(Schedule!AC$87:AC$291,Schedule!$K$87:$K$291,Tailings,Schedule!AB$87:AB$291,Q$68,Schedule!AA$87:AA$291,P68,Schedule!$G$87:$G$291,Schedule!$F$11,Schedule!$I$87:$I$291,"")+SUMIFS(Schedule!AC$87:AC$291,Schedule!$K$87:$K$291,Tailings,Schedule!AB$87:AB$291,Q$68,Schedule!AA$87:AA$291,P68,Schedule!$G$87:$G$291,Schedule!$F$11,Schedule!$I$87:$I$291,"I"))+(SUMIFS(Schedule!AC$87:AC$291,Schedule!$K$87:$K$291,Tailings,Schedule!AB$87:AB$291,Q$68,Schedule!AA$87:AA$291,P68,Schedule!$G$87:$G$291,Schedule!$F$8,Schedule!$I$87:$I$291,"")+SUMIFS(Schedule!AC$87:AC$291,Schedule!$K$87:$K$291,Tailings,Schedule!AB$87:AB$291,Q$68,Schedule!AA$87:AA$291,P68,Schedule!$G$87:$G$291,Schedule!$F$8,Schedule!$I$87:$I$291,"I"))))</f>
        <v>0</v>
      </c>
      <c r="S68" s="273">
        <v>1</v>
      </c>
      <c r="T68" s="274" t="s">
        <v>12</v>
      </c>
      <c r="U68" s="275">
        <f>IF($C$3="",(SUMIFS(Schedule!AF$87:AF$291,Schedule!$K$87:$K$291,Tailings,Schedule!AE$87:AE$291,T$68,Schedule!AD$87:AD$291,S68,Schedule!$G$87:$G$291,Schedule!$F$9,Schedule!$I$87:$I$291,"")+SUMIFS(Schedule!AF$87:AF$291,Schedule!$K$87:$K$291,Tailings,Schedule!AE$87:AE$291,T$68,Schedule!AD$87:AD$291,S68,Schedule!$G$87:$G$291,Schedule!$F$9,Schedule!$I$87:$I$291,"I"))+(SUMIFS(Schedule!AF$87:AF$291,Schedule!$K$87:$K$291,Tailings,Schedule!AE$87:AE$291,T$68,Schedule!AD$87:AD$291,S68,Schedule!$G$87:$G$291,Schedule!$F$10,Schedule!$I$87:$I$291,"")+SUMIFS(Schedule!AF$87:AF$291,Schedule!$K$87:$K$291,Tailings,Schedule!AE$87:AE$291,T$68,Schedule!AD$87:AD$291,S68,Schedule!$G$87:$G$291,Schedule!$F$10,Schedule!$I$87:$I$291,"I"))+(SUMIFS(Schedule!AF$87:AF$291,Schedule!$K$87:$K$291,Tailings,Schedule!AE$87:AE$291,T$68,Schedule!AD$87:AD$291,S68,Schedule!$G$87:$G$291,Schedule!$F$11,Schedule!$I$87:$I$291,"")+SUMIFS(Schedule!AF$87:AF$291,Schedule!$K$87:$K$291,Tailings,Schedule!AE$87:AE$291,T$68,Schedule!AD$87:AD$291,S68,Schedule!$G$87:$G$291,Schedule!$F$11,Schedule!$I$87:$I$291,"I")),IF($C$3='Sum Res'!$S$5,(SUMIFS(Schedule!AF$87:AF$291,Schedule!$K$87:$K$291,Tailings,Schedule!AE$87:AE$291,T$68,Schedule!AD$87:AD$291,S68,Schedule!$G$87:$G$291,Schedule!$F$9,Schedule!$I$87:$I$291,"")+SUMIFS(Schedule!AF$87:AF$291,Schedule!$K$87:$K$291,Tailings,Schedule!AE$87:AE$291,T$68,Schedule!AD$87:AD$291,S68,Schedule!$G$87:$G$291,Schedule!$F$9,Schedule!$I$87:$I$291,"I"))+(SUMIFS(Schedule!AF$87:AF$291,Schedule!$K$87:$K$291,Tailings,Schedule!AE$87:AE$291,T$68,Schedule!AD$87:AD$291,S68,Schedule!$G$87:$G$291,Schedule!$F$10,Schedule!$I$87:$I$291,"")+SUMIFS(Schedule!AF$87:AF$291,Schedule!$K$87:$K$291,Tailings,Schedule!AE$87:AE$291,T$68,Schedule!AD$87:AD$291,S68,Schedule!$G$87:$G$291,Schedule!$F$10,Schedule!$I$87:$I$291,"I"))+(SUMIFS(Schedule!AF$87:AF$291,Schedule!$K$87:$K$291,Tailings,Schedule!AE$87:AE$291,T$68,Schedule!AD$87:AD$291,S68,Schedule!$G$87:$G$291,Schedule!$F$11,Schedule!$I$87:$I$291,"")+SUMIFS(Schedule!AF$87:AF$291,Schedule!$K$87:$K$291,Tailings,Schedule!AE$87:AE$291,T$68,Schedule!AD$87:AD$291,S68,Schedule!$G$87:$G$291,Schedule!$F$11,Schedule!$I$87:$I$291,"I")),(SUMIFS(Schedule!AF$87:AF$291,Schedule!$K$87:$K$291,Tailings,Schedule!AE$87:AE$291,T$68,Schedule!AD$87:AD$291,S68,Schedule!$G$87:$G$291,Schedule!$F$9,Schedule!$I$87:$I$291,"")+SUMIFS(Schedule!AF$87:AF$291,Schedule!$K$87:$K$291,Tailings,Schedule!AE$87:AE$291,T$68,Schedule!AD$87:AD$291,S68,Schedule!$G$87:$G$291,Schedule!$F$9,Schedule!$I$87:$I$291,"I"))+(SUMIFS(Schedule!AF$87:AF$291,Schedule!$K$87:$K$291,Tailings,Schedule!AE$87:AE$291,T$68,Schedule!AD$87:AD$291,S68,Schedule!$G$87:$G$291,Schedule!$F$10,Schedule!$I$87:$I$291,"")+SUMIFS(Schedule!AF$87:AF$291,Schedule!$K$87:$K$291,Tailings,Schedule!AE$87:AE$291,T$68,Schedule!AD$87:AD$291,S68,Schedule!$G$87:$G$291,Schedule!$F$10,Schedule!$I$87:$I$291,"I"))+(SUMIFS(Schedule!AF$87:AF$291,Schedule!$K$87:$K$291,Tailings,Schedule!AE$87:AE$291,T$68,Schedule!AD$87:AD$291,S68,Schedule!$G$87:$G$291,Schedule!$F$11,Schedule!$I$87:$I$291,"")+SUMIFS(Schedule!AF$87:AF$291,Schedule!$K$87:$K$291,Tailings,Schedule!AE$87:AE$291,T$68,Schedule!AD$87:AD$291,S68,Schedule!$G$87:$G$291,Schedule!$F$11,Schedule!$I$87:$I$291,"I"))+(SUMIFS(Schedule!AF$87:AF$291,Schedule!$K$87:$K$291,Tailings,Schedule!AE$87:AE$291,T$68,Schedule!AD$87:AD$291,S68,Schedule!$G$87:$G$291,Schedule!$F$8,Schedule!$I$87:$I$291,"")+SUMIFS(Schedule!AF$87:AF$291,Schedule!$K$87:$K$291,Tailings,Schedule!AE$87:AE$291,T$68,Schedule!AD$87:AD$291,S68,Schedule!$G$87:$G$291,Schedule!$F$8,Schedule!$I$87:$I$291,"I"))))</f>
        <v>0</v>
      </c>
      <c r="V68" s="273">
        <v>1</v>
      </c>
      <c r="W68" s="274" t="s">
        <v>12</v>
      </c>
      <c r="X68" s="275">
        <f>IF($C$3="",(SUMIFS(Schedule!AI$87:AI$291,Schedule!$K$87:$K$291,Tailings,Schedule!AH$87:AH$291,W$68,Schedule!AG$87:AG$291,V68,Schedule!$G$87:$G$291,Schedule!$F$9,Schedule!$I$87:$I$291,"")+SUMIFS(Schedule!AI$87:AI$291,Schedule!$K$87:$K$291,Tailings,Schedule!AH$87:AH$291,W$68,Schedule!AG$87:AG$291,V68,Schedule!$G$87:$G$291,Schedule!$F$9,Schedule!$I$87:$I$291,"I"))+(SUMIFS(Schedule!AI$87:AI$291,Schedule!$K$87:$K$291,Tailings,Schedule!AH$87:AH$291,W$68,Schedule!AG$87:AG$291,V68,Schedule!$G$87:$G$291,Schedule!$F$10,Schedule!$I$87:$I$291,"")+SUMIFS(Schedule!AI$87:AI$291,Schedule!$K$87:$K$291,Tailings,Schedule!AH$87:AH$291,W$68,Schedule!AG$87:AG$291,V68,Schedule!$G$87:$G$291,Schedule!$F$10,Schedule!$I$87:$I$291,"I"))+(SUMIFS(Schedule!AI$87:AI$291,Schedule!$K$87:$K$291,Tailings,Schedule!AH$87:AH$291,W$68,Schedule!AG$87:AG$291,V68,Schedule!$G$87:$G$291,Schedule!$F$11,Schedule!$I$87:$I$291,"")+SUMIFS(Schedule!AI$87:AI$291,Schedule!$K$87:$K$291,Tailings,Schedule!AH$87:AH$291,W$68,Schedule!AG$87:AG$291,V68,Schedule!$G$87:$G$291,Schedule!$F$11,Schedule!$I$87:$I$291,"I")),IF($C$3='Sum Res'!$S$5,(SUMIFS(Schedule!AI$87:AI$291,Schedule!$K$87:$K$291,Tailings,Schedule!AH$87:AH$291,W$68,Schedule!AG$87:AG$291,V68,Schedule!$G$87:$G$291,Schedule!$F$9,Schedule!$I$87:$I$291,"")+SUMIFS(Schedule!AI$87:AI$291,Schedule!$K$87:$K$291,Tailings,Schedule!AH$87:AH$291,W$68,Schedule!AG$87:AG$291,V68,Schedule!$G$87:$G$291,Schedule!$F$9,Schedule!$I$87:$I$291,"I"))+(SUMIFS(Schedule!AI$87:AI$291,Schedule!$K$87:$K$291,Tailings,Schedule!AH$87:AH$291,W$68,Schedule!AG$87:AG$291,V68,Schedule!$G$87:$G$291,Schedule!$F$10,Schedule!$I$87:$I$291,"")+SUMIFS(Schedule!AI$87:AI$291,Schedule!$K$87:$K$291,Tailings,Schedule!AH$87:AH$291,W$68,Schedule!AG$87:AG$291,V68,Schedule!$G$87:$G$291,Schedule!$F$10,Schedule!$I$87:$I$291,"I"))+(SUMIFS(Schedule!AI$87:AI$291,Schedule!$K$87:$K$291,Tailings,Schedule!AH$87:AH$291,W$68,Schedule!AG$87:AG$291,V68,Schedule!$G$87:$G$291,Schedule!$F$11,Schedule!$I$87:$I$291,"")+SUMIFS(Schedule!AI$87:AI$291,Schedule!$K$87:$K$291,Tailings,Schedule!AH$87:AH$291,W$68,Schedule!AG$87:AG$291,V68,Schedule!$G$87:$G$291,Schedule!$F$11,Schedule!$I$87:$I$291,"I")),(SUMIFS(Schedule!AI$87:AI$291,Schedule!$K$87:$K$291,Tailings,Schedule!AH$87:AH$291,W$68,Schedule!AG$87:AG$291,V68,Schedule!$G$87:$G$291,Schedule!$F$9,Schedule!$I$87:$I$291,"")+SUMIFS(Schedule!AI$87:AI$291,Schedule!$K$87:$K$291,Tailings,Schedule!AH$87:AH$291,W$68,Schedule!AG$87:AG$291,V68,Schedule!$G$87:$G$291,Schedule!$F$9,Schedule!$I$87:$I$291,"I"))+(SUMIFS(Schedule!AI$87:AI$291,Schedule!$K$87:$K$291,Tailings,Schedule!AH$87:AH$291,W$68,Schedule!AG$87:AG$291,V68,Schedule!$G$87:$G$291,Schedule!$F$10,Schedule!$I$87:$I$291,"")+SUMIFS(Schedule!AI$87:AI$291,Schedule!$K$87:$K$291,Tailings,Schedule!AH$87:AH$291,W$68,Schedule!AG$87:AG$291,V68,Schedule!$G$87:$G$291,Schedule!$F$10,Schedule!$I$87:$I$291,"I"))+(SUMIFS(Schedule!AI$87:AI$291,Schedule!$K$87:$K$291,Tailings,Schedule!AH$87:AH$291,W$68,Schedule!AG$87:AG$291,V68,Schedule!$G$87:$G$291,Schedule!$F$11,Schedule!$I$87:$I$291,"")+SUMIFS(Schedule!AI$87:AI$291,Schedule!$K$87:$K$291,Tailings,Schedule!AH$87:AH$291,W$68,Schedule!AG$87:AG$291,V68,Schedule!$G$87:$G$291,Schedule!$F$11,Schedule!$I$87:$I$291,"I"))+(SUMIFS(Schedule!AI$87:AI$291,Schedule!$K$87:$K$291,Tailings,Schedule!AH$87:AH$291,W$68,Schedule!AG$87:AG$291,V68,Schedule!$G$87:$G$291,Schedule!$F$8,Schedule!$I$87:$I$291,"")+SUMIFS(Schedule!AI$87:AI$291,Schedule!$K$87:$K$291,Tailings,Schedule!AH$87:AH$291,W$68,Schedule!AG$87:AG$291,V68,Schedule!$G$87:$G$291,Schedule!$F$8,Schedule!$I$87:$I$291,"I"))))</f>
        <v>0</v>
      </c>
      <c r="Y68" s="273">
        <v>1</v>
      </c>
      <c r="Z68" s="274" t="s">
        <v>12</v>
      </c>
      <c r="AA68" s="275">
        <f>IF($C$3="",(SUMIFS(Schedule!AL$87:AL$291,Schedule!$K$87:$K$291,Tailings,Schedule!AK$87:AK$291,Z$68,Schedule!AJ$87:AJ$291,Y68,Schedule!$G$87:$G$291,Schedule!$F$9,Schedule!$I$87:$I$291,"")+SUMIFS(Schedule!AL$87:AL$291,Schedule!$K$87:$K$291,Tailings,Schedule!AK$87:AK$291,Z$68,Schedule!AJ$87:AJ$291,Y68,Schedule!$G$87:$G$291,Schedule!$F$9,Schedule!$I$87:$I$291,"I"))+(SUMIFS(Schedule!AL$87:AL$291,Schedule!$K$87:$K$291,Tailings,Schedule!AK$87:AK$291,Z$68,Schedule!AJ$87:AJ$291,Y68,Schedule!$G$87:$G$291,Schedule!$F$10,Schedule!$I$87:$I$291,"")+SUMIFS(Schedule!AL$87:AL$291,Schedule!$K$87:$K$291,Tailings,Schedule!AK$87:AK$291,Z$68,Schedule!AJ$87:AJ$291,Y68,Schedule!$G$87:$G$291,Schedule!$F$10,Schedule!$I$87:$I$291,"I"))+(SUMIFS(Schedule!AL$87:AL$291,Schedule!$K$87:$K$291,Tailings,Schedule!AK$87:AK$291,Z$68,Schedule!AJ$87:AJ$291,Y68,Schedule!$G$87:$G$291,Schedule!$F$11,Schedule!$I$87:$I$291,"")+SUMIFS(Schedule!AL$87:AL$291,Schedule!$K$87:$K$291,Tailings,Schedule!AK$87:AK$291,Z$68,Schedule!AJ$87:AJ$291,Y68,Schedule!$G$87:$G$291,Schedule!$F$11,Schedule!$I$87:$I$291,"I")),IF($C$3='Sum Res'!$S$5,(SUMIFS(Schedule!AL$87:AL$291,Schedule!$K$87:$K$291,Tailings,Schedule!AK$87:AK$291,Z$68,Schedule!AJ$87:AJ$291,Y68,Schedule!$G$87:$G$291,Schedule!$F$9,Schedule!$I$87:$I$291,"")+SUMIFS(Schedule!AL$87:AL$291,Schedule!$K$87:$K$291,Tailings,Schedule!AK$87:AK$291,Z$68,Schedule!AJ$87:AJ$291,Y68,Schedule!$G$87:$G$291,Schedule!$F$9,Schedule!$I$87:$I$291,"I"))+(SUMIFS(Schedule!AL$87:AL$291,Schedule!$K$87:$K$291,Tailings,Schedule!AK$87:AK$291,Z$68,Schedule!AJ$87:AJ$291,Y68,Schedule!$G$87:$G$291,Schedule!$F$10,Schedule!$I$87:$I$291,"")+SUMIFS(Schedule!AL$87:AL$291,Schedule!$K$87:$K$291,Tailings,Schedule!AK$87:AK$291,Z$68,Schedule!AJ$87:AJ$291,Y68,Schedule!$G$87:$G$291,Schedule!$F$10,Schedule!$I$87:$I$291,"I"))+(SUMIFS(Schedule!AL$87:AL$291,Schedule!$K$87:$K$291,Tailings,Schedule!AK$87:AK$291,Z$68,Schedule!AJ$87:AJ$291,Y68,Schedule!$G$87:$G$291,Schedule!$F$11,Schedule!$I$87:$I$291,"")+SUMIFS(Schedule!AL$87:AL$291,Schedule!$K$87:$K$291,Tailings,Schedule!AK$87:AK$291,Z$68,Schedule!AJ$87:AJ$291,Y68,Schedule!$G$87:$G$291,Schedule!$F$11,Schedule!$I$87:$I$291,"I")),(SUMIFS(Schedule!AL$87:AL$291,Schedule!$K$87:$K$291,Tailings,Schedule!AK$87:AK$291,Z$68,Schedule!AJ$87:AJ$291,Y68,Schedule!$G$87:$G$291,Schedule!$F$9,Schedule!$I$87:$I$291,"")+SUMIFS(Schedule!AL$87:AL$291,Schedule!$K$87:$K$291,Tailings,Schedule!AK$87:AK$291,Z$68,Schedule!AJ$87:AJ$291,Y68,Schedule!$G$87:$G$291,Schedule!$F$9,Schedule!$I$87:$I$291,"I"))+(SUMIFS(Schedule!AL$87:AL$291,Schedule!$K$87:$K$291,Tailings,Schedule!AK$87:AK$291,Z$68,Schedule!AJ$87:AJ$291,Y68,Schedule!$G$87:$G$291,Schedule!$F$10,Schedule!$I$87:$I$291,"")+SUMIFS(Schedule!AL$87:AL$291,Schedule!$K$87:$K$291,Tailings,Schedule!AK$87:AK$291,Z$68,Schedule!AJ$87:AJ$291,Y68,Schedule!$G$87:$G$291,Schedule!$F$10,Schedule!$I$87:$I$291,"I"))+(SUMIFS(Schedule!AL$87:AL$291,Schedule!$K$87:$K$291,Tailings,Schedule!AK$87:AK$291,Z$68,Schedule!AJ$87:AJ$291,Y68,Schedule!$G$87:$G$291,Schedule!$F$11,Schedule!$I$87:$I$291,"")+SUMIFS(Schedule!AL$87:AL$291,Schedule!$K$87:$K$291,Tailings,Schedule!AK$87:AK$291,Z$68,Schedule!AJ$87:AJ$291,Y68,Schedule!$G$87:$G$291,Schedule!$F$11,Schedule!$I$87:$I$291,"I"))+(SUMIFS(Schedule!AL$87:AL$291,Schedule!$K$87:$K$291,Tailings,Schedule!AK$87:AK$291,Z$68,Schedule!AJ$87:AJ$291,Y68,Schedule!$G$87:$G$291,Schedule!$F$8,Schedule!$I$87:$I$291,"")+SUMIFS(Schedule!AL$87:AL$291,Schedule!$K$87:$K$291,Tailings,Schedule!AK$87:AK$291,Z$68,Schedule!AJ$87:AJ$291,Y68,Schedule!$G$87:$G$291,Schedule!$F$8,Schedule!$I$87:$I$291,"I"))))</f>
        <v>0</v>
      </c>
      <c r="AB68" s="273">
        <v>1</v>
      </c>
      <c r="AC68" s="274" t="s">
        <v>12</v>
      </c>
      <c r="AD68" s="275">
        <f>IF($C$3="",(SUMIFS(Schedule!AO$87:AO$291,Schedule!$K$87:$K$291,Tailings,Schedule!AN$87:AN$291,AC$68,Schedule!AM$87:AM$291,AB68,Schedule!$G$87:$G$291,Schedule!$F$9,Schedule!$I$87:$I$291,"")+SUMIFS(Schedule!AO$87:AO$291,Schedule!$K$87:$K$291,Tailings,Schedule!AN$87:AN$291,AC$68,Schedule!AM$87:AM$291,AB68,Schedule!$G$87:$G$291,Schedule!$F$9,Schedule!$I$87:$I$291,"I"))+(SUMIFS(Schedule!AO$87:AO$291,Schedule!$K$87:$K$291,Tailings,Schedule!AN$87:AN$291,AC$68,Schedule!AM$87:AM$291,AB68,Schedule!$G$87:$G$291,Schedule!$F$10,Schedule!$I$87:$I$291,"")+SUMIFS(Schedule!AO$87:AO$291,Schedule!$K$87:$K$291,Tailings,Schedule!AN$87:AN$291,AC$68,Schedule!AM$87:AM$291,AB68,Schedule!$G$87:$G$291,Schedule!$F$10,Schedule!$I$87:$I$291,"I"))+(SUMIFS(Schedule!AO$87:AO$291,Schedule!$K$87:$K$291,Tailings,Schedule!AN$87:AN$291,AC$68,Schedule!AM$87:AM$291,AB68,Schedule!$G$87:$G$291,Schedule!$F$11,Schedule!$I$87:$I$291,"")+SUMIFS(Schedule!AO$87:AO$291,Schedule!$K$87:$K$291,Tailings,Schedule!AN$87:AN$291,AC$68,Schedule!AM$87:AM$291,AB68,Schedule!$G$87:$G$291,Schedule!$F$11,Schedule!$I$87:$I$291,"I")),IF($C$3='Sum Res'!$S$5,(SUMIFS(Schedule!AO$87:AO$291,Schedule!$K$87:$K$291,Tailings,Schedule!AN$87:AN$291,AC$68,Schedule!AM$87:AM$291,AB68,Schedule!$G$87:$G$291,Schedule!$F$9,Schedule!$I$87:$I$291,"")+SUMIFS(Schedule!AO$87:AO$291,Schedule!$K$87:$K$291,Tailings,Schedule!AN$87:AN$291,AC$68,Schedule!AM$87:AM$291,AB68,Schedule!$G$87:$G$291,Schedule!$F$9,Schedule!$I$87:$I$291,"I"))+(SUMIFS(Schedule!AO$87:AO$291,Schedule!$K$87:$K$291,Tailings,Schedule!AN$87:AN$291,AC$68,Schedule!AM$87:AM$291,AB68,Schedule!$G$87:$G$291,Schedule!$F$10,Schedule!$I$87:$I$291,"")+SUMIFS(Schedule!AO$87:AO$291,Schedule!$K$87:$K$291,Tailings,Schedule!AN$87:AN$291,AC$68,Schedule!AM$87:AM$291,AB68,Schedule!$G$87:$G$291,Schedule!$F$10,Schedule!$I$87:$I$291,"I"))+(SUMIFS(Schedule!AO$87:AO$291,Schedule!$K$87:$K$291,Tailings,Schedule!AN$87:AN$291,AC$68,Schedule!AM$87:AM$291,AB68,Schedule!$G$87:$G$291,Schedule!$F$11,Schedule!$I$87:$I$291,"")+SUMIFS(Schedule!AO$87:AO$291,Schedule!$K$87:$K$291,Tailings,Schedule!AN$87:AN$291,AC$68,Schedule!AM$87:AM$291,AB68,Schedule!$G$87:$G$291,Schedule!$F$11,Schedule!$I$87:$I$291,"I")),(SUMIFS(Schedule!AO$87:AO$291,Schedule!$K$87:$K$291,Tailings,Schedule!AN$87:AN$291,AC$68,Schedule!AM$87:AM$291,AB68,Schedule!$G$87:$G$291,Schedule!$F$9,Schedule!$I$87:$I$291,"")+SUMIFS(Schedule!AO$87:AO$291,Schedule!$K$87:$K$291,Tailings,Schedule!AN$87:AN$291,AC$68,Schedule!AM$87:AM$291,AB68,Schedule!$G$87:$G$291,Schedule!$F$9,Schedule!$I$87:$I$291,"I"))+(SUMIFS(Schedule!AO$87:AO$291,Schedule!$K$87:$K$291,Tailings,Schedule!AN$87:AN$291,AC$68,Schedule!AM$87:AM$291,AB68,Schedule!$G$87:$G$291,Schedule!$F$10,Schedule!$I$87:$I$291,"")+SUMIFS(Schedule!AO$87:AO$291,Schedule!$K$87:$K$291,Tailings,Schedule!AN$87:AN$291,AC$68,Schedule!AM$87:AM$291,AB68,Schedule!$G$87:$G$291,Schedule!$F$10,Schedule!$I$87:$I$291,"I"))+(SUMIFS(Schedule!AO$87:AO$291,Schedule!$K$87:$K$291,Tailings,Schedule!AN$87:AN$291,AC$68,Schedule!AM$87:AM$291,AB68,Schedule!$G$87:$G$291,Schedule!$F$11,Schedule!$I$87:$I$291,"")+SUMIFS(Schedule!AO$87:AO$291,Schedule!$K$87:$K$291,Tailings,Schedule!AN$87:AN$291,AC$68,Schedule!AM$87:AM$291,AB68,Schedule!$G$87:$G$291,Schedule!$F$11,Schedule!$I$87:$I$291,"I"))+(SUMIFS(Schedule!AO$87:AO$291,Schedule!$K$87:$K$291,Tailings,Schedule!AN$87:AN$291,AC$68,Schedule!AM$87:AM$291,AB68,Schedule!$G$87:$G$291,Schedule!$F$8,Schedule!$I$87:$I$291,"")+SUMIFS(Schedule!AO$87:AO$291,Schedule!$K$87:$K$291,Tailings,Schedule!AN$87:AN$291,AC$68,Schedule!AM$87:AM$291,AB68,Schedule!$G$87:$G$291,Schedule!$F$8,Schedule!$I$87:$I$291,"I"))))</f>
        <v>0</v>
      </c>
      <c r="AE68" s="276">
        <f t="shared" ref="AE68:AE71" si="16">AD68+AA68+X68+U68+R68+O68+L68+I68+F68</f>
        <v>0</v>
      </c>
      <c r="AF68" s="277">
        <f t="shared" si="15"/>
        <v>0</v>
      </c>
    </row>
    <row r="69" spans="2:32" ht="15" x14ac:dyDescent="0.2">
      <c r="B69" s="580"/>
      <c r="C69" s="583"/>
      <c r="D69" s="289">
        <v>2</v>
      </c>
      <c r="E69" s="280"/>
      <c r="F69" s="281">
        <f>IF($C$3="",(SUMIFS(Schedule!Q$87:Q$291,Schedule!$K$87:$K$291,Tailings,Schedule!P$87:P$291,E$68,Schedule!O$87:O$291,D69,Schedule!$G$87:$G$291,Schedule!$F$9,Schedule!$I$87:$I$291,"")+SUMIFS(Schedule!Q$87:Q$291,Schedule!$K$87:$K$291,Tailings,Schedule!P$87:P$291,E$68,Schedule!O$87:O$291,D69,Schedule!$G$87:$G$291,Schedule!$F$9,Schedule!$I$87:$I$291,"I"))+(SUMIFS(Schedule!Q$87:Q$291,Schedule!$K$87:$K$291,Tailings,Schedule!P$87:P$291,E$68,Schedule!O$87:O$291,D69,Schedule!$G$87:$G$291,Schedule!$F$10,Schedule!$I$87:$I$291,"")+SUMIFS(Schedule!Q$87:Q$291,Schedule!$K$87:$K$291,Tailings,Schedule!P$87:P$291,E$68,Schedule!O$87:O$291,D69,Schedule!$G$87:$G$291,Schedule!$F$10,Schedule!$I$87:$I$291,"I"))+(SUMIFS(Schedule!Q$87:Q$291,Schedule!$K$87:$K$291,Tailings,Schedule!P$87:P$291,E$68,Schedule!O$87:O$291,D69,Schedule!$G$87:$G$291,Schedule!$F$11,Schedule!$I$87:$I$291,"")+SUMIFS(Schedule!Q$87:Q$291,Schedule!$K$87:$K$291,Tailings,Schedule!P$87:P$291,E$68,Schedule!O$87:O$291,D69,Schedule!$G$87:$G$291,Schedule!$F$11,Schedule!$I$87:$I$291,"I")),IF($C$3='Sum Res'!$S$5,(SUMIFS(Schedule!Q$87:Q$291,Schedule!$K$87:$K$291,Tailings,Schedule!P$87:P$291,E$68,Schedule!O$87:O$291,D69,Schedule!$G$87:$G$291,Schedule!$F$9,Schedule!$I$87:$I$291,"")+SUMIFS(Schedule!Q$87:Q$291,Schedule!$K$87:$K$291,Tailings,Schedule!P$87:P$291,E$68,Schedule!O$87:O$291,D69,Schedule!$G$87:$G$291,Schedule!$F$9,Schedule!$I$87:$I$291,"I"))+(SUMIFS(Schedule!Q$87:Q$291,Schedule!$K$87:$K$291,Tailings,Schedule!P$87:P$291,E$68,Schedule!O$87:O$291,D69,Schedule!$G$87:$G$291,Schedule!$F$10,Schedule!$I$87:$I$291,"")+SUMIFS(Schedule!Q$87:Q$291,Schedule!$K$87:$K$291,Tailings,Schedule!P$87:P$291,E$68,Schedule!O$87:O$291,D69,Schedule!$G$87:$G$291,Schedule!$F$10,Schedule!$I$87:$I$291,"I"))+(SUMIFS(Schedule!Q$87:Q$291,Schedule!$K$87:$K$291,Tailings,Schedule!P$87:P$291,E$68,Schedule!O$87:O$291,D69,Schedule!$G$87:$G$291,Schedule!$F$11,Schedule!$I$87:$I$291,"")+SUMIFS(Schedule!Q$87:Q$291,Schedule!$K$87:$K$291,Tailings,Schedule!P$87:P$291,E$68,Schedule!O$87:O$291,D69,Schedule!$G$87:$G$291,Schedule!$F$11,Schedule!$I$87:$I$291,"I")),(SUMIFS(Schedule!Q$87:Q$291,Schedule!$K$87:$K$291,Tailings,Schedule!P$87:P$291,E$68,Schedule!O$87:O$291,D69,Schedule!$G$87:$G$291,Schedule!$F$9,Schedule!$I$87:$I$291,"")+SUMIFS(Schedule!Q$87:Q$291,Schedule!$K$87:$K$291,Tailings,Schedule!P$87:P$291,E$68,Schedule!O$87:O$291,D69,Schedule!$G$87:$G$291,Schedule!$F$9,Schedule!$I$87:$I$291,"I"))+(SUMIFS(Schedule!Q$87:Q$291,Schedule!$K$87:$K$291,Tailings,Schedule!P$87:P$291,E$68,Schedule!O$87:O$291,D69,Schedule!$G$87:$G$291,Schedule!$F$10,Schedule!$I$87:$I$291,"")+SUMIFS(Schedule!Q$87:Q$291,Schedule!$K$87:$K$291,Tailings,Schedule!P$87:P$291,E$68,Schedule!O$87:O$291,D69,Schedule!$G$87:$G$291,Schedule!$F$10,Schedule!$I$87:$I$291,"I"))+(SUMIFS(Schedule!Q$87:Q$291,Schedule!$K$87:$K$291,Tailings,Schedule!P$87:P$291,E$68,Schedule!O$87:O$291,D69,Schedule!$G$87:$G$291,Schedule!$F$11,Schedule!$I$87:$I$291,"")+SUMIFS(Schedule!Q$87:Q$291,Schedule!$K$87:$K$291,Tailings,Schedule!P$87:P$291,E$68,Schedule!O$87:O$291,D69,Schedule!$G$87:$G$291,Schedule!$F$11,Schedule!$I$87:$I$291,"I"))+(SUMIFS(Schedule!Q$87:Q$291,Schedule!$K$87:$K$291,Tailings,Schedule!P$87:P$291,E$68,Schedule!O$87:O$291,D69,Schedule!$G$87:$G$291,Schedule!$F$8,Schedule!$I$87:$I$291,"")+SUMIFS(Schedule!Q$87:Q$291,Schedule!$K$87:$K$291,Tailings,Schedule!P$87:P$291,E$68,Schedule!O$87:O$291,D69,Schedule!$G$87:$G$291,Schedule!$F$8,Schedule!$I$87:$I$291,"I"))))</f>
        <v>0</v>
      </c>
      <c r="G69" s="289">
        <v>2</v>
      </c>
      <c r="H69" s="280"/>
      <c r="I69" s="281">
        <f>IF($C$3="",(SUMIFS(Schedule!T$87:T$291,Schedule!$K$87:$K$291,Tailings,Schedule!S$87:S$291,H$68,Schedule!R$87:R$291,G69,Schedule!$G$87:$G$291,Schedule!$F$9,Schedule!$I$87:$I$291,"")+SUMIFS(Schedule!T$87:T$291,Schedule!$K$87:$K$291,Tailings,Schedule!S$87:S$291,H$68,Schedule!R$87:R$291,G69,Schedule!$G$87:$G$291,Schedule!$F$9,Schedule!$I$87:$I$291,"I"))+(SUMIFS(Schedule!T$87:T$291,Schedule!$K$87:$K$291,Tailings,Schedule!S$87:S$291,H$68,Schedule!R$87:R$291,G69,Schedule!$G$87:$G$291,Schedule!$F$10,Schedule!$I$87:$I$291,"")+SUMIFS(Schedule!T$87:T$291,Schedule!$K$87:$K$291,Tailings,Schedule!S$87:S$291,H$68,Schedule!R$87:R$291,G69,Schedule!$G$87:$G$291,Schedule!$F$10,Schedule!$I$87:$I$291,"I"))+(SUMIFS(Schedule!T$87:T$291,Schedule!$K$87:$K$291,Tailings,Schedule!S$87:S$291,H$68,Schedule!R$87:R$291,G69,Schedule!$G$87:$G$291,Schedule!$F$11,Schedule!$I$87:$I$291,"")+SUMIFS(Schedule!T$87:T$291,Schedule!$K$87:$K$291,Tailings,Schedule!S$87:S$291,H$68,Schedule!R$87:R$291,G69,Schedule!$G$87:$G$291,Schedule!$F$11,Schedule!$I$87:$I$291,"I")),IF($C$3='Sum Res'!$S$5,(SUMIFS(Schedule!T$87:T$291,Schedule!$K$87:$K$291,Tailings,Schedule!S$87:S$291,H$68,Schedule!R$87:R$291,G69,Schedule!$G$87:$G$291,Schedule!$F$9,Schedule!$I$87:$I$291,"")+SUMIFS(Schedule!T$87:T$291,Schedule!$K$87:$K$291,Tailings,Schedule!S$87:S$291,H$68,Schedule!R$87:R$291,G69,Schedule!$G$87:$G$291,Schedule!$F$9,Schedule!$I$87:$I$291,"I"))+(SUMIFS(Schedule!T$87:T$291,Schedule!$K$87:$K$291,Tailings,Schedule!S$87:S$291,H$68,Schedule!R$87:R$291,G69,Schedule!$G$87:$G$291,Schedule!$F$10,Schedule!$I$87:$I$291,"")+SUMIFS(Schedule!T$87:T$291,Schedule!$K$87:$K$291,Tailings,Schedule!S$87:S$291,H$68,Schedule!R$87:R$291,G69,Schedule!$G$87:$G$291,Schedule!$F$10,Schedule!$I$87:$I$291,"I"))+(SUMIFS(Schedule!T$87:T$291,Schedule!$K$87:$K$291,Tailings,Schedule!S$87:S$291,H$68,Schedule!R$87:R$291,G69,Schedule!$G$87:$G$291,Schedule!$F$11,Schedule!$I$87:$I$291,"")+SUMIFS(Schedule!T$87:T$291,Schedule!$K$87:$K$291,Tailings,Schedule!S$87:S$291,H$68,Schedule!R$87:R$291,G69,Schedule!$G$87:$G$291,Schedule!$F$11,Schedule!$I$87:$I$291,"I")),(SUMIFS(Schedule!T$87:T$291,Schedule!$K$87:$K$291,Tailings,Schedule!S$87:S$291,H$68,Schedule!R$87:R$291,G69,Schedule!$G$87:$G$291,Schedule!$F$9,Schedule!$I$87:$I$291,"")+SUMIFS(Schedule!T$87:T$291,Schedule!$K$87:$K$291,Tailings,Schedule!S$87:S$291,H$68,Schedule!R$87:R$291,G69,Schedule!$G$87:$G$291,Schedule!$F$9,Schedule!$I$87:$I$291,"I"))+(SUMIFS(Schedule!T$87:T$291,Schedule!$K$87:$K$291,Tailings,Schedule!S$87:S$291,H$68,Schedule!R$87:R$291,G69,Schedule!$G$87:$G$291,Schedule!$F$10,Schedule!$I$87:$I$291,"")+SUMIFS(Schedule!T$87:T$291,Schedule!$K$87:$K$291,Tailings,Schedule!S$87:S$291,H$68,Schedule!R$87:R$291,G69,Schedule!$G$87:$G$291,Schedule!$F$10,Schedule!$I$87:$I$291,"I"))+(SUMIFS(Schedule!T$87:T$291,Schedule!$K$87:$K$291,Tailings,Schedule!S$87:S$291,H$68,Schedule!R$87:R$291,G69,Schedule!$G$87:$G$291,Schedule!$F$11,Schedule!$I$87:$I$291,"")+SUMIFS(Schedule!T$87:T$291,Schedule!$K$87:$K$291,Tailings,Schedule!S$87:S$291,H$68,Schedule!R$87:R$291,G69,Schedule!$G$87:$G$291,Schedule!$F$11,Schedule!$I$87:$I$291,"I"))+(SUMIFS(Schedule!T$87:T$291,Schedule!$K$87:$K$291,Tailings,Schedule!S$87:S$291,H$68,Schedule!R$87:R$291,G69,Schedule!$G$87:$G$291,Schedule!$F$8,Schedule!$I$87:$I$291,"")+SUMIFS(Schedule!T$87:T$291,Schedule!$K$87:$K$291,Tailings,Schedule!S$87:S$291,H$68,Schedule!R$87:R$291,G69,Schedule!$G$87:$G$291,Schedule!$F$8,Schedule!$I$87:$I$291,"I"))))</f>
        <v>0</v>
      </c>
      <c r="J69" s="289">
        <v>2</v>
      </c>
      <c r="K69" s="280"/>
      <c r="L69" s="281">
        <f>IF($C$3="",(SUMIFS(Schedule!W$87:W$291,Schedule!$K$87:$K$291,Tailings,Schedule!V$87:V$291,K$68,Schedule!U$87:U$291,J69,Schedule!$G$87:$G$291,Schedule!$F$9,Schedule!$I$87:$I$291,"")+SUMIFS(Schedule!W$87:W$291,Schedule!$K$87:$K$291,Tailings,Schedule!V$87:V$291,K$68,Schedule!U$87:U$291,J69,Schedule!$G$87:$G$291,Schedule!$F$9,Schedule!$I$87:$I$291,"I"))+(SUMIFS(Schedule!W$87:W$291,Schedule!$K$87:$K$291,Tailings,Schedule!V$87:V$291,K$68,Schedule!U$87:U$291,J69,Schedule!$G$87:$G$291,Schedule!$F$10,Schedule!$I$87:$I$291,"")+SUMIFS(Schedule!W$87:W$291,Schedule!$K$87:$K$291,Tailings,Schedule!V$87:V$291,K$68,Schedule!U$87:U$291,J69,Schedule!$G$87:$G$291,Schedule!$F$10,Schedule!$I$87:$I$291,"I"))+(SUMIFS(Schedule!W$87:W$291,Schedule!$K$87:$K$291,Tailings,Schedule!V$87:V$291,K$68,Schedule!U$87:U$291,J69,Schedule!$G$87:$G$291,Schedule!$F$11,Schedule!$I$87:$I$291,"")+SUMIFS(Schedule!W$87:W$291,Schedule!$K$87:$K$291,Tailings,Schedule!V$87:V$291,K$68,Schedule!U$87:U$291,J69,Schedule!$G$87:$G$291,Schedule!$F$11,Schedule!$I$87:$I$291,"I")),IF($C$3='Sum Res'!$S$5,(SUMIFS(Schedule!W$87:W$291,Schedule!$K$87:$K$291,Tailings,Schedule!V$87:V$291,K$68,Schedule!U$87:U$291,J69,Schedule!$G$87:$G$291,Schedule!$F$9,Schedule!$I$87:$I$291,"")+SUMIFS(Schedule!W$87:W$291,Schedule!$K$87:$K$291,Tailings,Schedule!V$87:V$291,K$68,Schedule!U$87:U$291,J69,Schedule!$G$87:$G$291,Schedule!$F$9,Schedule!$I$87:$I$291,"I"))+(SUMIFS(Schedule!W$87:W$291,Schedule!$K$87:$K$291,Tailings,Schedule!V$87:V$291,K$68,Schedule!U$87:U$291,J69,Schedule!$G$87:$G$291,Schedule!$F$10,Schedule!$I$87:$I$291,"")+SUMIFS(Schedule!W$87:W$291,Schedule!$K$87:$K$291,Tailings,Schedule!V$87:V$291,K$68,Schedule!U$87:U$291,J69,Schedule!$G$87:$G$291,Schedule!$F$10,Schedule!$I$87:$I$291,"I"))+(SUMIFS(Schedule!W$87:W$291,Schedule!$K$87:$K$291,Tailings,Schedule!V$87:V$291,K$68,Schedule!U$87:U$291,J69,Schedule!$G$87:$G$291,Schedule!$F$11,Schedule!$I$87:$I$291,"")+SUMIFS(Schedule!W$87:W$291,Schedule!$K$87:$K$291,Tailings,Schedule!V$87:V$291,K$68,Schedule!U$87:U$291,J69,Schedule!$G$87:$G$291,Schedule!$F$11,Schedule!$I$87:$I$291,"I")),(SUMIFS(Schedule!W$87:W$291,Schedule!$K$87:$K$291,Tailings,Schedule!V$87:V$291,K$68,Schedule!U$87:U$291,J69,Schedule!$G$87:$G$291,Schedule!$F$9,Schedule!$I$87:$I$291,"")+SUMIFS(Schedule!W$87:W$291,Schedule!$K$87:$K$291,Tailings,Schedule!V$87:V$291,K$68,Schedule!U$87:U$291,J69,Schedule!$G$87:$G$291,Schedule!$F$9,Schedule!$I$87:$I$291,"I"))+(SUMIFS(Schedule!W$87:W$291,Schedule!$K$87:$K$291,Tailings,Schedule!V$87:V$291,K$68,Schedule!U$87:U$291,J69,Schedule!$G$87:$G$291,Schedule!$F$10,Schedule!$I$87:$I$291,"")+SUMIFS(Schedule!W$87:W$291,Schedule!$K$87:$K$291,Tailings,Schedule!V$87:V$291,K$68,Schedule!U$87:U$291,J69,Schedule!$G$87:$G$291,Schedule!$F$10,Schedule!$I$87:$I$291,"I"))+(SUMIFS(Schedule!W$87:W$291,Schedule!$K$87:$K$291,Tailings,Schedule!V$87:V$291,K$68,Schedule!U$87:U$291,J69,Schedule!$G$87:$G$291,Schedule!$F$11,Schedule!$I$87:$I$291,"")+SUMIFS(Schedule!W$87:W$291,Schedule!$K$87:$K$291,Tailings,Schedule!V$87:V$291,K$68,Schedule!U$87:U$291,J69,Schedule!$G$87:$G$291,Schedule!$F$11,Schedule!$I$87:$I$291,"I"))+(SUMIFS(Schedule!W$87:W$291,Schedule!$K$87:$K$291,Tailings,Schedule!V$87:V$291,K$68,Schedule!U$87:U$291,J69,Schedule!$G$87:$G$291,Schedule!$F$8,Schedule!$I$87:$I$291,"")+SUMIFS(Schedule!W$87:W$291,Schedule!$K$87:$K$291,Tailings,Schedule!V$87:V$291,K$68,Schedule!U$87:U$291,J69,Schedule!$G$87:$G$291,Schedule!$F$8,Schedule!$I$87:$I$291,"I"))))</f>
        <v>0</v>
      </c>
      <c r="M69" s="289">
        <v>2</v>
      </c>
      <c r="N69" s="280"/>
      <c r="O69" s="281">
        <f>IF($C$3="",(SUMIFS(Schedule!Z$87:Z$291,Schedule!$K$87:$K$291,Tailings,Schedule!Y$87:Y$291,N$68,Schedule!X$87:X$291,M69,Schedule!$G$87:$G$291,Schedule!$F$9,Schedule!$I$87:$I$291,"")+SUMIFS(Schedule!Z$87:Z$291,Schedule!$K$87:$K$291,Tailings,Schedule!Y$87:Y$291,N$68,Schedule!X$87:X$291,M69,Schedule!$G$87:$G$291,Schedule!$F$9,Schedule!$I$87:$I$291,"I"))+(SUMIFS(Schedule!Z$87:Z$291,Schedule!$K$87:$K$291,Tailings,Schedule!Y$87:Y$291,N$68,Schedule!X$87:X$291,M69,Schedule!$G$87:$G$291,Schedule!$F$10,Schedule!$I$87:$I$291,"")+SUMIFS(Schedule!Z$87:Z$291,Schedule!$K$87:$K$291,Tailings,Schedule!Y$87:Y$291,N$68,Schedule!X$87:X$291,M69,Schedule!$G$87:$G$291,Schedule!$F$10,Schedule!$I$87:$I$291,"I"))+(SUMIFS(Schedule!Z$87:Z$291,Schedule!$K$87:$K$291,Tailings,Schedule!Y$87:Y$291,N$68,Schedule!X$87:X$291,M69,Schedule!$G$87:$G$291,Schedule!$F$11,Schedule!$I$87:$I$291,"")+SUMIFS(Schedule!Z$87:Z$291,Schedule!$K$87:$K$291,Tailings,Schedule!Y$87:Y$291,N$68,Schedule!X$87:X$291,M69,Schedule!$G$87:$G$291,Schedule!$F$11,Schedule!$I$87:$I$291,"I")),IF($C$3='Sum Res'!$S$5,(SUMIFS(Schedule!Z$87:Z$291,Schedule!$K$87:$K$291,Tailings,Schedule!Y$87:Y$291,N$68,Schedule!X$87:X$291,M69,Schedule!$G$87:$G$291,Schedule!$F$9,Schedule!$I$87:$I$291,"")+SUMIFS(Schedule!Z$87:Z$291,Schedule!$K$87:$K$291,Tailings,Schedule!Y$87:Y$291,N$68,Schedule!X$87:X$291,M69,Schedule!$G$87:$G$291,Schedule!$F$9,Schedule!$I$87:$I$291,"I"))+(SUMIFS(Schedule!Z$87:Z$291,Schedule!$K$87:$K$291,Tailings,Schedule!Y$87:Y$291,N$68,Schedule!X$87:X$291,M69,Schedule!$G$87:$G$291,Schedule!$F$10,Schedule!$I$87:$I$291,"")+SUMIFS(Schedule!Z$87:Z$291,Schedule!$K$87:$K$291,Tailings,Schedule!Y$87:Y$291,N$68,Schedule!X$87:X$291,M69,Schedule!$G$87:$G$291,Schedule!$F$10,Schedule!$I$87:$I$291,"I"))+(SUMIFS(Schedule!Z$87:Z$291,Schedule!$K$87:$K$291,Tailings,Schedule!Y$87:Y$291,N$68,Schedule!X$87:X$291,M69,Schedule!$G$87:$G$291,Schedule!$F$11,Schedule!$I$87:$I$291,"")+SUMIFS(Schedule!Z$87:Z$291,Schedule!$K$87:$K$291,Tailings,Schedule!Y$87:Y$291,N$68,Schedule!X$87:X$291,M69,Schedule!$G$87:$G$291,Schedule!$F$11,Schedule!$I$87:$I$291,"I")),(SUMIFS(Schedule!Z$87:Z$291,Schedule!$K$87:$K$291,Tailings,Schedule!Y$87:Y$291,N$68,Schedule!X$87:X$291,M69,Schedule!$G$87:$G$291,Schedule!$F$9,Schedule!$I$87:$I$291,"")+SUMIFS(Schedule!Z$87:Z$291,Schedule!$K$87:$K$291,Tailings,Schedule!Y$87:Y$291,N$68,Schedule!X$87:X$291,M69,Schedule!$G$87:$G$291,Schedule!$F$9,Schedule!$I$87:$I$291,"I"))+(SUMIFS(Schedule!Z$87:Z$291,Schedule!$K$87:$K$291,Tailings,Schedule!Y$87:Y$291,N$68,Schedule!X$87:X$291,M69,Schedule!$G$87:$G$291,Schedule!$F$10,Schedule!$I$87:$I$291,"")+SUMIFS(Schedule!Z$87:Z$291,Schedule!$K$87:$K$291,Tailings,Schedule!Y$87:Y$291,N$68,Schedule!X$87:X$291,M69,Schedule!$G$87:$G$291,Schedule!$F$10,Schedule!$I$87:$I$291,"I"))+(SUMIFS(Schedule!Z$87:Z$291,Schedule!$K$87:$K$291,Tailings,Schedule!Y$87:Y$291,N$68,Schedule!X$87:X$291,M69,Schedule!$G$87:$G$291,Schedule!$F$11,Schedule!$I$87:$I$291,"")+SUMIFS(Schedule!Z$87:Z$291,Schedule!$K$87:$K$291,Tailings,Schedule!Y$87:Y$291,N$68,Schedule!X$87:X$291,M69,Schedule!$G$87:$G$291,Schedule!$F$11,Schedule!$I$87:$I$291,"I"))+(SUMIFS(Schedule!Z$87:Z$291,Schedule!$K$87:$K$291,Tailings,Schedule!Y$87:Y$291,N$68,Schedule!X$87:X$291,M69,Schedule!$G$87:$G$291,Schedule!$F$8,Schedule!$I$87:$I$291,"")+SUMIFS(Schedule!Z$87:Z$291,Schedule!$K$87:$K$291,Tailings,Schedule!Y$87:Y$291,N$68,Schedule!X$87:X$291,M69,Schedule!$G$87:$G$291,Schedule!$F$8,Schedule!$I$87:$I$291,"I"))))</f>
        <v>0</v>
      </c>
      <c r="P69" s="289">
        <v>2</v>
      </c>
      <c r="Q69" s="280"/>
      <c r="R69" s="281">
        <f>IF($C$3="",(SUMIFS(Schedule!AC$87:AC$291,Schedule!$K$87:$K$291,Tailings,Schedule!AB$87:AB$291,Q$68,Schedule!AA$87:AA$291,P69,Schedule!$G$87:$G$291,Schedule!$F$9,Schedule!$I$87:$I$291,"")+SUMIFS(Schedule!AC$87:AC$291,Schedule!$K$87:$K$291,Tailings,Schedule!AB$87:AB$291,Q$68,Schedule!AA$87:AA$291,P69,Schedule!$G$87:$G$291,Schedule!$F$9,Schedule!$I$87:$I$291,"I"))+(SUMIFS(Schedule!AC$87:AC$291,Schedule!$K$87:$K$291,Tailings,Schedule!AB$87:AB$291,Q$68,Schedule!AA$87:AA$291,P69,Schedule!$G$87:$G$291,Schedule!$F$10,Schedule!$I$87:$I$291,"")+SUMIFS(Schedule!AC$87:AC$291,Schedule!$K$87:$K$291,Tailings,Schedule!AB$87:AB$291,Q$68,Schedule!AA$87:AA$291,P69,Schedule!$G$87:$G$291,Schedule!$F$10,Schedule!$I$87:$I$291,"I"))+(SUMIFS(Schedule!AC$87:AC$291,Schedule!$K$87:$K$291,Tailings,Schedule!AB$87:AB$291,Q$68,Schedule!AA$87:AA$291,P69,Schedule!$G$87:$G$291,Schedule!$F$11,Schedule!$I$87:$I$291,"")+SUMIFS(Schedule!AC$87:AC$291,Schedule!$K$87:$K$291,Tailings,Schedule!AB$87:AB$291,Q$68,Schedule!AA$87:AA$291,P69,Schedule!$G$87:$G$291,Schedule!$F$11,Schedule!$I$87:$I$291,"I")),IF($C$3='Sum Res'!$S$5,(SUMIFS(Schedule!AC$87:AC$291,Schedule!$K$87:$K$291,Tailings,Schedule!AB$87:AB$291,Q$68,Schedule!AA$87:AA$291,P69,Schedule!$G$87:$G$291,Schedule!$F$9,Schedule!$I$87:$I$291,"")+SUMIFS(Schedule!AC$87:AC$291,Schedule!$K$87:$K$291,Tailings,Schedule!AB$87:AB$291,Q$68,Schedule!AA$87:AA$291,P69,Schedule!$G$87:$G$291,Schedule!$F$9,Schedule!$I$87:$I$291,"I"))+(SUMIFS(Schedule!AC$87:AC$291,Schedule!$K$87:$K$291,Tailings,Schedule!AB$87:AB$291,Q$68,Schedule!AA$87:AA$291,P69,Schedule!$G$87:$G$291,Schedule!$F$10,Schedule!$I$87:$I$291,"")+SUMIFS(Schedule!AC$87:AC$291,Schedule!$K$87:$K$291,Tailings,Schedule!AB$87:AB$291,Q$68,Schedule!AA$87:AA$291,P69,Schedule!$G$87:$G$291,Schedule!$F$10,Schedule!$I$87:$I$291,"I"))+(SUMIFS(Schedule!AC$87:AC$291,Schedule!$K$87:$K$291,Tailings,Schedule!AB$87:AB$291,Q$68,Schedule!AA$87:AA$291,P69,Schedule!$G$87:$G$291,Schedule!$F$11,Schedule!$I$87:$I$291,"")+SUMIFS(Schedule!AC$87:AC$291,Schedule!$K$87:$K$291,Tailings,Schedule!AB$87:AB$291,Q$68,Schedule!AA$87:AA$291,P69,Schedule!$G$87:$G$291,Schedule!$F$11,Schedule!$I$87:$I$291,"I")),(SUMIFS(Schedule!AC$87:AC$291,Schedule!$K$87:$K$291,Tailings,Schedule!AB$87:AB$291,Q$68,Schedule!AA$87:AA$291,P69,Schedule!$G$87:$G$291,Schedule!$F$9,Schedule!$I$87:$I$291,"")+SUMIFS(Schedule!AC$87:AC$291,Schedule!$K$87:$K$291,Tailings,Schedule!AB$87:AB$291,Q$68,Schedule!AA$87:AA$291,P69,Schedule!$G$87:$G$291,Schedule!$F$9,Schedule!$I$87:$I$291,"I"))+(SUMIFS(Schedule!AC$87:AC$291,Schedule!$K$87:$K$291,Tailings,Schedule!AB$87:AB$291,Q$68,Schedule!AA$87:AA$291,P69,Schedule!$G$87:$G$291,Schedule!$F$10,Schedule!$I$87:$I$291,"")+SUMIFS(Schedule!AC$87:AC$291,Schedule!$K$87:$K$291,Tailings,Schedule!AB$87:AB$291,Q$68,Schedule!AA$87:AA$291,P69,Schedule!$G$87:$G$291,Schedule!$F$10,Schedule!$I$87:$I$291,"I"))+(SUMIFS(Schedule!AC$87:AC$291,Schedule!$K$87:$K$291,Tailings,Schedule!AB$87:AB$291,Q$68,Schedule!AA$87:AA$291,P69,Schedule!$G$87:$G$291,Schedule!$F$11,Schedule!$I$87:$I$291,"")+SUMIFS(Schedule!AC$87:AC$291,Schedule!$K$87:$K$291,Tailings,Schedule!AB$87:AB$291,Q$68,Schedule!AA$87:AA$291,P69,Schedule!$G$87:$G$291,Schedule!$F$11,Schedule!$I$87:$I$291,"I"))+(SUMIFS(Schedule!AC$87:AC$291,Schedule!$K$87:$K$291,Tailings,Schedule!AB$87:AB$291,Q$68,Schedule!AA$87:AA$291,P69,Schedule!$G$87:$G$291,Schedule!$F$8,Schedule!$I$87:$I$291,"")+SUMIFS(Schedule!AC$87:AC$291,Schedule!$K$87:$K$291,Tailings,Schedule!AB$87:AB$291,Q$68,Schedule!AA$87:AA$291,P69,Schedule!$G$87:$G$291,Schedule!$F$8,Schedule!$I$87:$I$291,"I"))))</f>
        <v>0</v>
      </c>
      <c r="S69" s="289">
        <v>2</v>
      </c>
      <c r="T69" s="280"/>
      <c r="U69" s="281">
        <f>IF($C$3="",(SUMIFS(Schedule!AF$87:AF$291,Schedule!$K$87:$K$291,Tailings,Schedule!AE$87:AE$291,T$68,Schedule!AD$87:AD$291,S69,Schedule!$G$87:$G$291,Schedule!$F$9,Schedule!$I$87:$I$291,"")+SUMIFS(Schedule!AF$87:AF$291,Schedule!$K$87:$K$291,Tailings,Schedule!AE$87:AE$291,T$68,Schedule!AD$87:AD$291,S69,Schedule!$G$87:$G$291,Schedule!$F$9,Schedule!$I$87:$I$291,"I"))+(SUMIFS(Schedule!AF$87:AF$291,Schedule!$K$87:$K$291,Tailings,Schedule!AE$87:AE$291,T$68,Schedule!AD$87:AD$291,S69,Schedule!$G$87:$G$291,Schedule!$F$10,Schedule!$I$87:$I$291,"")+SUMIFS(Schedule!AF$87:AF$291,Schedule!$K$87:$K$291,Tailings,Schedule!AE$87:AE$291,T$68,Schedule!AD$87:AD$291,S69,Schedule!$G$87:$G$291,Schedule!$F$10,Schedule!$I$87:$I$291,"I"))+(SUMIFS(Schedule!AF$87:AF$291,Schedule!$K$87:$K$291,Tailings,Schedule!AE$87:AE$291,T$68,Schedule!AD$87:AD$291,S69,Schedule!$G$87:$G$291,Schedule!$F$11,Schedule!$I$87:$I$291,"")+SUMIFS(Schedule!AF$87:AF$291,Schedule!$K$87:$K$291,Tailings,Schedule!AE$87:AE$291,T$68,Schedule!AD$87:AD$291,S69,Schedule!$G$87:$G$291,Schedule!$F$11,Schedule!$I$87:$I$291,"I")),IF($C$3='Sum Res'!$S$5,(SUMIFS(Schedule!AF$87:AF$291,Schedule!$K$87:$K$291,Tailings,Schedule!AE$87:AE$291,T$68,Schedule!AD$87:AD$291,S69,Schedule!$G$87:$G$291,Schedule!$F$9,Schedule!$I$87:$I$291,"")+SUMIFS(Schedule!AF$87:AF$291,Schedule!$K$87:$K$291,Tailings,Schedule!AE$87:AE$291,T$68,Schedule!AD$87:AD$291,S69,Schedule!$G$87:$G$291,Schedule!$F$9,Schedule!$I$87:$I$291,"I"))+(SUMIFS(Schedule!AF$87:AF$291,Schedule!$K$87:$K$291,Tailings,Schedule!AE$87:AE$291,T$68,Schedule!AD$87:AD$291,S69,Schedule!$G$87:$G$291,Schedule!$F$10,Schedule!$I$87:$I$291,"")+SUMIFS(Schedule!AF$87:AF$291,Schedule!$K$87:$K$291,Tailings,Schedule!AE$87:AE$291,T$68,Schedule!AD$87:AD$291,S69,Schedule!$G$87:$G$291,Schedule!$F$10,Schedule!$I$87:$I$291,"I"))+(SUMIFS(Schedule!AF$87:AF$291,Schedule!$K$87:$K$291,Tailings,Schedule!AE$87:AE$291,T$68,Schedule!AD$87:AD$291,S69,Schedule!$G$87:$G$291,Schedule!$F$11,Schedule!$I$87:$I$291,"")+SUMIFS(Schedule!AF$87:AF$291,Schedule!$K$87:$K$291,Tailings,Schedule!AE$87:AE$291,T$68,Schedule!AD$87:AD$291,S69,Schedule!$G$87:$G$291,Schedule!$F$11,Schedule!$I$87:$I$291,"I")),(SUMIFS(Schedule!AF$87:AF$291,Schedule!$K$87:$K$291,Tailings,Schedule!AE$87:AE$291,T$68,Schedule!AD$87:AD$291,S69,Schedule!$G$87:$G$291,Schedule!$F$9,Schedule!$I$87:$I$291,"")+SUMIFS(Schedule!AF$87:AF$291,Schedule!$K$87:$K$291,Tailings,Schedule!AE$87:AE$291,T$68,Schedule!AD$87:AD$291,S69,Schedule!$G$87:$G$291,Schedule!$F$9,Schedule!$I$87:$I$291,"I"))+(SUMIFS(Schedule!AF$87:AF$291,Schedule!$K$87:$K$291,Tailings,Schedule!AE$87:AE$291,T$68,Schedule!AD$87:AD$291,S69,Schedule!$G$87:$G$291,Schedule!$F$10,Schedule!$I$87:$I$291,"")+SUMIFS(Schedule!AF$87:AF$291,Schedule!$K$87:$K$291,Tailings,Schedule!AE$87:AE$291,T$68,Schedule!AD$87:AD$291,S69,Schedule!$G$87:$G$291,Schedule!$F$10,Schedule!$I$87:$I$291,"I"))+(SUMIFS(Schedule!AF$87:AF$291,Schedule!$K$87:$K$291,Tailings,Schedule!AE$87:AE$291,T$68,Schedule!AD$87:AD$291,S69,Schedule!$G$87:$G$291,Schedule!$F$11,Schedule!$I$87:$I$291,"")+SUMIFS(Schedule!AF$87:AF$291,Schedule!$K$87:$K$291,Tailings,Schedule!AE$87:AE$291,T$68,Schedule!AD$87:AD$291,S69,Schedule!$G$87:$G$291,Schedule!$F$11,Schedule!$I$87:$I$291,"I"))+(SUMIFS(Schedule!AF$87:AF$291,Schedule!$K$87:$K$291,Tailings,Schedule!AE$87:AE$291,T$68,Schedule!AD$87:AD$291,S69,Schedule!$G$87:$G$291,Schedule!$F$8,Schedule!$I$87:$I$291,"")+SUMIFS(Schedule!AF$87:AF$291,Schedule!$K$87:$K$291,Tailings,Schedule!AE$87:AE$291,T$68,Schedule!AD$87:AD$291,S69,Schedule!$G$87:$G$291,Schedule!$F$8,Schedule!$I$87:$I$291,"I"))))</f>
        <v>0</v>
      </c>
      <c r="V69" s="289">
        <v>2</v>
      </c>
      <c r="W69" s="280"/>
      <c r="X69" s="281">
        <f>IF($C$3="",(SUMIFS(Schedule!AI$87:AI$291,Schedule!$K$87:$K$291,Tailings,Schedule!AH$87:AH$291,W$68,Schedule!AG$87:AG$291,V69,Schedule!$G$87:$G$291,Schedule!$F$9,Schedule!$I$87:$I$291,"")+SUMIFS(Schedule!AI$87:AI$291,Schedule!$K$87:$K$291,Tailings,Schedule!AH$87:AH$291,W$68,Schedule!AG$87:AG$291,V69,Schedule!$G$87:$G$291,Schedule!$F$9,Schedule!$I$87:$I$291,"I"))+(SUMIFS(Schedule!AI$87:AI$291,Schedule!$K$87:$K$291,Tailings,Schedule!AH$87:AH$291,W$68,Schedule!AG$87:AG$291,V69,Schedule!$G$87:$G$291,Schedule!$F$10,Schedule!$I$87:$I$291,"")+SUMIFS(Schedule!AI$87:AI$291,Schedule!$K$87:$K$291,Tailings,Schedule!AH$87:AH$291,W$68,Schedule!AG$87:AG$291,V69,Schedule!$G$87:$G$291,Schedule!$F$10,Schedule!$I$87:$I$291,"I"))+(SUMIFS(Schedule!AI$87:AI$291,Schedule!$K$87:$K$291,Tailings,Schedule!AH$87:AH$291,W$68,Schedule!AG$87:AG$291,V69,Schedule!$G$87:$G$291,Schedule!$F$11,Schedule!$I$87:$I$291,"")+SUMIFS(Schedule!AI$87:AI$291,Schedule!$K$87:$K$291,Tailings,Schedule!AH$87:AH$291,W$68,Schedule!AG$87:AG$291,V69,Schedule!$G$87:$G$291,Schedule!$F$11,Schedule!$I$87:$I$291,"I")),IF($C$3='Sum Res'!$S$5,(SUMIFS(Schedule!AI$87:AI$291,Schedule!$K$87:$K$291,Tailings,Schedule!AH$87:AH$291,W$68,Schedule!AG$87:AG$291,V69,Schedule!$G$87:$G$291,Schedule!$F$9,Schedule!$I$87:$I$291,"")+SUMIFS(Schedule!AI$87:AI$291,Schedule!$K$87:$K$291,Tailings,Schedule!AH$87:AH$291,W$68,Schedule!AG$87:AG$291,V69,Schedule!$G$87:$G$291,Schedule!$F$9,Schedule!$I$87:$I$291,"I"))+(SUMIFS(Schedule!AI$87:AI$291,Schedule!$K$87:$K$291,Tailings,Schedule!AH$87:AH$291,W$68,Schedule!AG$87:AG$291,V69,Schedule!$G$87:$G$291,Schedule!$F$10,Schedule!$I$87:$I$291,"")+SUMIFS(Schedule!AI$87:AI$291,Schedule!$K$87:$K$291,Tailings,Schedule!AH$87:AH$291,W$68,Schedule!AG$87:AG$291,V69,Schedule!$G$87:$G$291,Schedule!$F$10,Schedule!$I$87:$I$291,"I"))+(SUMIFS(Schedule!AI$87:AI$291,Schedule!$K$87:$K$291,Tailings,Schedule!AH$87:AH$291,W$68,Schedule!AG$87:AG$291,V69,Schedule!$G$87:$G$291,Schedule!$F$11,Schedule!$I$87:$I$291,"")+SUMIFS(Schedule!AI$87:AI$291,Schedule!$K$87:$K$291,Tailings,Schedule!AH$87:AH$291,W$68,Schedule!AG$87:AG$291,V69,Schedule!$G$87:$G$291,Schedule!$F$11,Schedule!$I$87:$I$291,"I")),(SUMIFS(Schedule!AI$87:AI$291,Schedule!$K$87:$K$291,Tailings,Schedule!AH$87:AH$291,W$68,Schedule!AG$87:AG$291,V69,Schedule!$G$87:$G$291,Schedule!$F$9,Schedule!$I$87:$I$291,"")+SUMIFS(Schedule!AI$87:AI$291,Schedule!$K$87:$K$291,Tailings,Schedule!AH$87:AH$291,W$68,Schedule!AG$87:AG$291,V69,Schedule!$G$87:$G$291,Schedule!$F$9,Schedule!$I$87:$I$291,"I"))+(SUMIFS(Schedule!AI$87:AI$291,Schedule!$K$87:$K$291,Tailings,Schedule!AH$87:AH$291,W$68,Schedule!AG$87:AG$291,V69,Schedule!$G$87:$G$291,Schedule!$F$10,Schedule!$I$87:$I$291,"")+SUMIFS(Schedule!AI$87:AI$291,Schedule!$K$87:$K$291,Tailings,Schedule!AH$87:AH$291,W$68,Schedule!AG$87:AG$291,V69,Schedule!$G$87:$G$291,Schedule!$F$10,Schedule!$I$87:$I$291,"I"))+(SUMIFS(Schedule!AI$87:AI$291,Schedule!$K$87:$K$291,Tailings,Schedule!AH$87:AH$291,W$68,Schedule!AG$87:AG$291,V69,Schedule!$G$87:$G$291,Schedule!$F$11,Schedule!$I$87:$I$291,"")+SUMIFS(Schedule!AI$87:AI$291,Schedule!$K$87:$K$291,Tailings,Schedule!AH$87:AH$291,W$68,Schedule!AG$87:AG$291,V69,Schedule!$G$87:$G$291,Schedule!$F$11,Schedule!$I$87:$I$291,"I"))+(SUMIFS(Schedule!AI$87:AI$291,Schedule!$K$87:$K$291,Tailings,Schedule!AH$87:AH$291,W$68,Schedule!AG$87:AG$291,V69,Schedule!$G$87:$G$291,Schedule!$F$8,Schedule!$I$87:$I$291,"")+SUMIFS(Schedule!AI$87:AI$291,Schedule!$K$87:$K$291,Tailings,Schedule!AH$87:AH$291,W$68,Schedule!AG$87:AG$291,V69,Schedule!$G$87:$G$291,Schedule!$F$8,Schedule!$I$87:$I$291,"I"))))</f>
        <v>0</v>
      </c>
      <c r="Y69" s="289">
        <v>2</v>
      </c>
      <c r="Z69" s="280"/>
      <c r="AA69" s="281">
        <f>IF($C$3="",(SUMIFS(Schedule!AL$87:AL$291,Schedule!$K$87:$K$291,Tailings,Schedule!AK$87:AK$291,Z$68,Schedule!AJ$87:AJ$291,Y69,Schedule!$G$87:$G$291,Schedule!$F$9,Schedule!$I$87:$I$291,"")+SUMIFS(Schedule!AL$87:AL$291,Schedule!$K$87:$K$291,Tailings,Schedule!AK$87:AK$291,Z$68,Schedule!AJ$87:AJ$291,Y69,Schedule!$G$87:$G$291,Schedule!$F$9,Schedule!$I$87:$I$291,"I"))+(SUMIFS(Schedule!AL$87:AL$291,Schedule!$K$87:$K$291,Tailings,Schedule!AK$87:AK$291,Z$68,Schedule!AJ$87:AJ$291,Y69,Schedule!$G$87:$G$291,Schedule!$F$10,Schedule!$I$87:$I$291,"")+SUMIFS(Schedule!AL$87:AL$291,Schedule!$K$87:$K$291,Tailings,Schedule!AK$87:AK$291,Z$68,Schedule!AJ$87:AJ$291,Y69,Schedule!$G$87:$G$291,Schedule!$F$10,Schedule!$I$87:$I$291,"I"))+(SUMIFS(Schedule!AL$87:AL$291,Schedule!$K$87:$K$291,Tailings,Schedule!AK$87:AK$291,Z$68,Schedule!AJ$87:AJ$291,Y69,Schedule!$G$87:$G$291,Schedule!$F$11,Schedule!$I$87:$I$291,"")+SUMIFS(Schedule!AL$87:AL$291,Schedule!$K$87:$K$291,Tailings,Schedule!AK$87:AK$291,Z$68,Schedule!AJ$87:AJ$291,Y69,Schedule!$G$87:$G$291,Schedule!$F$11,Schedule!$I$87:$I$291,"I")),IF($C$3='Sum Res'!$S$5,(SUMIFS(Schedule!AL$87:AL$291,Schedule!$K$87:$K$291,Tailings,Schedule!AK$87:AK$291,Z$68,Schedule!AJ$87:AJ$291,Y69,Schedule!$G$87:$G$291,Schedule!$F$9,Schedule!$I$87:$I$291,"")+SUMIFS(Schedule!AL$87:AL$291,Schedule!$K$87:$K$291,Tailings,Schedule!AK$87:AK$291,Z$68,Schedule!AJ$87:AJ$291,Y69,Schedule!$G$87:$G$291,Schedule!$F$9,Schedule!$I$87:$I$291,"I"))+(SUMIFS(Schedule!AL$87:AL$291,Schedule!$K$87:$K$291,Tailings,Schedule!AK$87:AK$291,Z$68,Schedule!AJ$87:AJ$291,Y69,Schedule!$G$87:$G$291,Schedule!$F$10,Schedule!$I$87:$I$291,"")+SUMIFS(Schedule!AL$87:AL$291,Schedule!$K$87:$K$291,Tailings,Schedule!AK$87:AK$291,Z$68,Schedule!AJ$87:AJ$291,Y69,Schedule!$G$87:$G$291,Schedule!$F$10,Schedule!$I$87:$I$291,"I"))+(SUMIFS(Schedule!AL$87:AL$291,Schedule!$K$87:$K$291,Tailings,Schedule!AK$87:AK$291,Z$68,Schedule!AJ$87:AJ$291,Y69,Schedule!$G$87:$G$291,Schedule!$F$11,Schedule!$I$87:$I$291,"")+SUMIFS(Schedule!AL$87:AL$291,Schedule!$K$87:$K$291,Tailings,Schedule!AK$87:AK$291,Z$68,Schedule!AJ$87:AJ$291,Y69,Schedule!$G$87:$G$291,Schedule!$F$11,Schedule!$I$87:$I$291,"I")),(SUMIFS(Schedule!AL$87:AL$291,Schedule!$K$87:$K$291,Tailings,Schedule!AK$87:AK$291,Z$68,Schedule!AJ$87:AJ$291,Y69,Schedule!$G$87:$G$291,Schedule!$F$9,Schedule!$I$87:$I$291,"")+SUMIFS(Schedule!AL$87:AL$291,Schedule!$K$87:$K$291,Tailings,Schedule!AK$87:AK$291,Z$68,Schedule!AJ$87:AJ$291,Y69,Schedule!$G$87:$G$291,Schedule!$F$9,Schedule!$I$87:$I$291,"I"))+(SUMIFS(Schedule!AL$87:AL$291,Schedule!$K$87:$K$291,Tailings,Schedule!AK$87:AK$291,Z$68,Schedule!AJ$87:AJ$291,Y69,Schedule!$G$87:$G$291,Schedule!$F$10,Schedule!$I$87:$I$291,"")+SUMIFS(Schedule!AL$87:AL$291,Schedule!$K$87:$K$291,Tailings,Schedule!AK$87:AK$291,Z$68,Schedule!AJ$87:AJ$291,Y69,Schedule!$G$87:$G$291,Schedule!$F$10,Schedule!$I$87:$I$291,"I"))+(SUMIFS(Schedule!AL$87:AL$291,Schedule!$K$87:$K$291,Tailings,Schedule!AK$87:AK$291,Z$68,Schedule!AJ$87:AJ$291,Y69,Schedule!$G$87:$G$291,Schedule!$F$11,Schedule!$I$87:$I$291,"")+SUMIFS(Schedule!AL$87:AL$291,Schedule!$K$87:$K$291,Tailings,Schedule!AK$87:AK$291,Z$68,Schedule!AJ$87:AJ$291,Y69,Schedule!$G$87:$G$291,Schedule!$F$11,Schedule!$I$87:$I$291,"I"))+(SUMIFS(Schedule!AL$87:AL$291,Schedule!$K$87:$K$291,Tailings,Schedule!AK$87:AK$291,Z$68,Schedule!AJ$87:AJ$291,Y69,Schedule!$G$87:$G$291,Schedule!$F$8,Schedule!$I$87:$I$291,"")+SUMIFS(Schedule!AL$87:AL$291,Schedule!$K$87:$K$291,Tailings,Schedule!AK$87:AK$291,Z$68,Schedule!AJ$87:AJ$291,Y69,Schedule!$G$87:$G$291,Schedule!$F$8,Schedule!$I$87:$I$291,"I"))))</f>
        <v>0</v>
      </c>
      <c r="AB69" s="289">
        <v>2</v>
      </c>
      <c r="AC69" s="280"/>
      <c r="AD69" s="281">
        <f>IF($C$3="",(SUMIFS(Schedule!AO$87:AO$291,Schedule!$K$87:$K$291,Tailings,Schedule!AN$87:AN$291,AC$68,Schedule!AM$87:AM$291,AB69,Schedule!$G$87:$G$291,Schedule!$F$9,Schedule!$I$87:$I$291,"")+SUMIFS(Schedule!AO$87:AO$291,Schedule!$K$87:$K$291,Tailings,Schedule!AN$87:AN$291,AC$68,Schedule!AM$87:AM$291,AB69,Schedule!$G$87:$G$291,Schedule!$F$9,Schedule!$I$87:$I$291,"I"))+(SUMIFS(Schedule!AO$87:AO$291,Schedule!$K$87:$K$291,Tailings,Schedule!AN$87:AN$291,AC$68,Schedule!AM$87:AM$291,AB69,Schedule!$G$87:$G$291,Schedule!$F$10,Schedule!$I$87:$I$291,"")+SUMIFS(Schedule!AO$87:AO$291,Schedule!$K$87:$K$291,Tailings,Schedule!AN$87:AN$291,AC$68,Schedule!AM$87:AM$291,AB69,Schedule!$G$87:$G$291,Schedule!$F$10,Schedule!$I$87:$I$291,"I"))+(SUMIFS(Schedule!AO$87:AO$291,Schedule!$K$87:$K$291,Tailings,Schedule!AN$87:AN$291,AC$68,Schedule!AM$87:AM$291,AB69,Schedule!$G$87:$G$291,Schedule!$F$11,Schedule!$I$87:$I$291,"")+SUMIFS(Schedule!AO$87:AO$291,Schedule!$K$87:$K$291,Tailings,Schedule!AN$87:AN$291,AC$68,Schedule!AM$87:AM$291,AB69,Schedule!$G$87:$G$291,Schedule!$F$11,Schedule!$I$87:$I$291,"I")),IF($C$3='Sum Res'!$S$5,(SUMIFS(Schedule!AO$87:AO$291,Schedule!$K$87:$K$291,Tailings,Schedule!AN$87:AN$291,AC$68,Schedule!AM$87:AM$291,AB69,Schedule!$G$87:$G$291,Schedule!$F$9,Schedule!$I$87:$I$291,"")+SUMIFS(Schedule!AO$87:AO$291,Schedule!$K$87:$K$291,Tailings,Schedule!AN$87:AN$291,AC$68,Schedule!AM$87:AM$291,AB69,Schedule!$G$87:$G$291,Schedule!$F$9,Schedule!$I$87:$I$291,"I"))+(SUMIFS(Schedule!AO$87:AO$291,Schedule!$K$87:$K$291,Tailings,Schedule!AN$87:AN$291,AC$68,Schedule!AM$87:AM$291,AB69,Schedule!$G$87:$G$291,Schedule!$F$10,Schedule!$I$87:$I$291,"")+SUMIFS(Schedule!AO$87:AO$291,Schedule!$K$87:$K$291,Tailings,Schedule!AN$87:AN$291,AC$68,Schedule!AM$87:AM$291,AB69,Schedule!$G$87:$G$291,Schedule!$F$10,Schedule!$I$87:$I$291,"I"))+(SUMIFS(Schedule!AO$87:AO$291,Schedule!$K$87:$K$291,Tailings,Schedule!AN$87:AN$291,AC$68,Schedule!AM$87:AM$291,AB69,Schedule!$G$87:$G$291,Schedule!$F$11,Schedule!$I$87:$I$291,"")+SUMIFS(Schedule!AO$87:AO$291,Schedule!$K$87:$K$291,Tailings,Schedule!AN$87:AN$291,AC$68,Schedule!AM$87:AM$291,AB69,Schedule!$G$87:$G$291,Schedule!$F$11,Schedule!$I$87:$I$291,"I")),(SUMIFS(Schedule!AO$87:AO$291,Schedule!$K$87:$K$291,Tailings,Schedule!AN$87:AN$291,AC$68,Schedule!AM$87:AM$291,AB69,Schedule!$G$87:$G$291,Schedule!$F$9,Schedule!$I$87:$I$291,"")+SUMIFS(Schedule!AO$87:AO$291,Schedule!$K$87:$K$291,Tailings,Schedule!AN$87:AN$291,AC$68,Schedule!AM$87:AM$291,AB69,Schedule!$G$87:$G$291,Schedule!$F$9,Schedule!$I$87:$I$291,"I"))+(SUMIFS(Schedule!AO$87:AO$291,Schedule!$K$87:$K$291,Tailings,Schedule!AN$87:AN$291,AC$68,Schedule!AM$87:AM$291,AB69,Schedule!$G$87:$G$291,Schedule!$F$10,Schedule!$I$87:$I$291,"")+SUMIFS(Schedule!AO$87:AO$291,Schedule!$K$87:$K$291,Tailings,Schedule!AN$87:AN$291,AC$68,Schedule!AM$87:AM$291,AB69,Schedule!$G$87:$G$291,Schedule!$F$10,Schedule!$I$87:$I$291,"I"))+(SUMIFS(Schedule!AO$87:AO$291,Schedule!$K$87:$K$291,Tailings,Schedule!AN$87:AN$291,AC$68,Schedule!AM$87:AM$291,AB69,Schedule!$G$87:$G$291,Schedule!$F$11,Schedule!$I$87:$I$291,"")+SUMIFS(Schedule!AO$87:AO$291,Schedule!$K$87:$K$291,Tailings,Schedule!AN$87:AN$291,AC$68,Schedule!AM$87:AM$291,AB69,Schedule!$G$87:$G$291,Schedule!$F$11,Schedule!$I$87:$I$291,"I"))+(SUMIFS(Schedule!AO$87:AO$291,Schedule!$K$87:$K$291,Tailings,Schedule!AN$87:AN$291,AC$68,Schedule!AM$87:AM$291,AB69,Schedule!$G$87:$G$291,Schedule!$F$8,Schedule!$I$87:$I$291,"")+SUMIFS(Schedule!AO$87:AO$291,Schedule!$K$87:$K$291,Tailings,Schedule!AN$87:AN$291,AC$68,Schedule!AM$87:AM$291,AB69,Schedule!$G$87:$G$291,Schedule!$F$8,Schedule!$I$87:$I$291,"I"))))</f>
        <v>0</v>
      </c>
      <c r="AE69" s="282">
        <f t="shared" si="16"/>
        <v>0</v>
      </c>
      <c r="AF69" s="283">
        <f t="shared" si="15"/>
        <v>0</v>
      </c>
    </row>
    <row r="70" spans="2:32" ht="15" x14ac:dyDescent="0.2">
      <c r="B70" s="580"/>
      <c r="C70" s="583"/>
      <c r="D70" s="284">
        <v>3</v>
      </c>
      <c r="E70" s="285"/>
      <c r="F70" s="286">
        <f>IF($C$3="",(SUMIFS(Schedule!Q$87:Q$291,Schedule!$K$87:$K$291,Tailings,Schedule!P$87:P$291,E$68,Schedule!O$87:O$291,D70,Schedule!$G$87:$G$291,Schedule!$F$9,Schedule!$I$87:$I$291,"")+SUMIFS(Schedule!Q$87:Q$291,Schedule!$K$87:$K$291,Tailings,Schedule!P$87:P$291,E$68,Schedule!O$87:O$291,D70,Schedule!$G$87:$G$291,Schedule!$F$9,Schedule!$I$87:$I$291,"I"))+(SUMIFS(Schedule!Q$87:Q$291,Schedule!$K$87:$K$291,Tailings,Schedule!P$87:P$291,E$68,Schedule!O$87:O$291,D70,Schedule!$G$87:$G$291,Schedule!$F$10,Schedule!$I$87:$I$291,"")+SUMIFS(Schedule!Q$87:Q$291,Schedule!$K$87:$K$291,Tailings,Schedule!P$87:P$291,E$68,Schedule!O$87:O$291,D70,Schedule!$G$87:$G$291,Schedule!$F$10,Schedule!$I$87:$I$291,"I"))+(SUMIFS(Schedule!Q$87:Q$291,Schedule!$K$87:$K$291,Tailings,Schedule!P$87:P$291,E$68,Schedule!O$87:O$291,D70,Schedule!$G$87:$G$291,Schedule!$F$11,Schedule!$I$87:$I$291,"")+SUMIFS(Schedule!Q$87:Q$291,Schedule!$K$87:$K$291,Tailings,Schedule!P$87:P$291,E$68,Schedule!O$87:O$291,D70,Schedule!$G$87:$G$291,Schedule!$F$11,Schedule!$I$87:$I$291,"I")),IF($C$3='Sum Res'!$S$5,(SUMIFS(Schedule!Q$87:Q$291,Schedule!$K$87:$K$291,Tailings,Schedule!P$87:P$291,E$68,Schedule!O$87:O$291,D70,Schedule!$G$87:$G$291,Schedule!$F$9,Schedule!$I$87:$I$291,"")+SUMIFS(Schedule!Q$87:Q$291,Schedule!$K$87:$K$291,Tailings,Schedule!P$87:P$291,E$68,Schedule!O$87:O$291,D70,Schedule!$G$87:$G$291,Schedule!$F$9,Schedule!$I$87:$I$291,"I"))+(SUMIFS(Schedule!Q$87:Q$291,Schedule!$K$87:$K$291,Tailings,Schedule!P$87:P$291,E$68,Schedule!O$87:O$291,D70,Schedule!$G$87:$G$291,Schedule!$F$10,Schedule!$I$87:$I$291,"")+SUMIFS(Schedule!Q$87:Q$291,Schedule!$K$87:$K$291,Tailings,Schedule!P$87:P$291,E$68,Schedule!O$87:O$291,D70,Schedule!$G$87:$G$291,Schedule!$F$10,Schedule!$I$87:$I$291,"I"))+(SUMIFS(Schedule!Q$87:Q$291,Schedule!$K$87:$K$291,Tailings,Schedule!P$87:P$291,E$68,Schedule!O$87:O$291,D70,Schedule!$G$87:$G$291,Schedule!$F$11,Schedule!$I$87:$I$291,"")+SUMIFS(Schedule!Q$87:Q$291,Schedule!$K$87:$K$291,Tailings,Schedule!P$87:P$291,E$68,Schedule!O$87:O$291,D70,Schedule!$G$87:$G$291,Schedule!$F$11,Schedule!$I$87:$I$291,"I")),(SUMIFS(Schedule!Q$87:Q$291,Schedule!$K$87:$K$291,Tailings,Schedule!P$87:P$291,E$68,Schedule!O$87:O$291,D70,Schedule!$G$87:$G$291,Schedule!$F$9,Schedule!$I$87:$I$291,"")+SUMIFS(Schedule!Q$87:Q$291,Schedule!$K$87:$K$291,Tailings,Schedule!P$87:P$291,E$68,Schedule!O$87:O$291,D70,Schedule!$G$87:$G$291,Schedule!$F$9,Schedule!$I$87:$I$291,"I"))+(SUMIFS(Schedule!Q$87:Q$291,Schedule!$K$87:$K$291,Tailings,Schedule!P$87:P$291,E$68,Schedule!O$87:O$291,D70,Schedule!$G$87:$G$291,Schedule!$F$10,Schedule!$I$87:$I$291,"")+SUMIFS(Schedule!Q$87:Q$291,Schedule!$K$87:$K$291,Tailings,Schedule!P$87:P$291,E$68,Schedule!O$87:O$291,D70,Schedule!$G$87:$G$291,Schedule!$F$10,Schedule!$I$87:$I$291,"I"))+(SUMIFS(Schedule!Q$87:Q$291,Schedule!$K$87:$K$291,Tailings,Schedule!P$87:P$291,E$68,Schedule!O$87:O$291,D70,Schedule!$G$87:$G$291,Schedule!$F$11,Schedule!$I$87:$I$291,"")+SUMIFS(Schedule!Q$87:Q$291,Schedule!$K$87:$K$291,Tailings,Schedule!P$87:P$291,E$68,Schedule!O$87:O$291,D70,Schedule!$G$87:$G$291,Schedule!$F$11,Schedule!$I$87:$I$291,"I"))+(SUMIFS(Schedule!Q$87:Q$291,Schedule!$K$87:$K$291,Tailings,Schedule!P$87:P$291,E$68,Schedule!O$87:O$291,D70,Schedule!$G$87:$G$291,Schedule!$F$8,Schedule!$I$87:$I$291,"")+SUMIFS(Schedule!Q$87:Q$291,Schedule!$K$87:$K$291,Tailings,Schedule!P$87:P$291,E$68,Schedule!O$87:O$291,D70,Schedule!$G$87:$G$291,Schedule!$F$8,Schedule!$I$87:$I$291,"I"))))</f>
        <v>0</v>
      </c>
      <c r="G70" s="284">
        <v>3</v>
      </c>
      <c r="H70" s="285"/>
      <c r="I70" s="286">
        <f>IF($C$3="",(SUMIFS(Schedule!T$87:T$291,Schedule!$K$87:$K$291,Tailings,Schedule!S$87:S$291,H$68,Schedule!R$87:R$291,G70,Schedule!$G$87:$G$291,Schedule!$F$9,Schedule!$I$87:$I$291,"")+SUMIFS(Schedule!T$87:T$291,Schedule!$K$87:$K$291,Tailings,Schedule!S$87:S$291,H$68,Schedule!R$87:R$291,G70,Schedule!$G$87:$G$291,Schedule!$F$9,Schedule!$I$87:$I$291,"I"))+(SUMIFS(Schedule!T$87:T$291,Schedule!$K$87:$K$291,Tailings,Schedule!S$87:S$291,H$68,Schedule!R$87:R$291,G70,Schedule!$G$87:$G$291,Schedule!$F$10,Schedule!$I$87:$I$291,"")+SUMIFS(Schedule!T$87:T$291,Schedule!$K$87:$K$291,Tailings,Schedule!S$87:S$291,H$68,Schedule!R$87:R$291,G70,Schedule!$G$87:$G$291,Schedule!$F$10,Schedule!$I$87:$I$291,"I"))+(SUMIFS(Schedule!T$87:T$291,Schedule!$K$87:$K$291,Tailings,Schedule!S$87:S$291,H$68,Schedule!R$87:R$291,G70,Schedule!$G$87:$G$291,Schedule!$F$11,Schedule!$I$87:$I$291,"")+SUMIFS(Schedule!T$87:T$291,Schedule!$K$87:$K$291,Tailings,Schedule!S$87:S$291,H$68,Schedule!R$87:R$291,G70,Schedule!$G$87:$G$291,Schedule!$F$11,Schedule!$I$87:$I$291,"I")),IF($C$3='Sum Res'!$S$5,(SUMIFS(Schedule!T$87:T$291,Schedule!$K$87:$K$291,Tailings,Schedule!S$87:S$291,H$68,Schedule!R$87:R$291,G70,Schedule!$G$87:$G$291,Schedule!$F$9,Schedule!$I$87:$I$291,"")+SUMIFS(Schedule!T$87:T$291,Schedule!$K$87:$K$291,Tailings,Schedule!S$87:S$291,H$68,Schedule!R$87:R$291,G70,Schedule!$G$87:$G$291,Schedule!$F$9,Schedule!$I$87:$I$291,"I"))+(SUMIFS(Schedule!T$87:T$291,Schedule!$K$87:$K$291,Tailings,Schedule!S$87:S$291,H$68,Schedule!R$87:R$291,G70,Schedule!$G$87:$G$291,Schedule!$F$10,Schedule!$I$87:$I$291,"")+SUMIFS(Schedule!T$87:T$291,Schedule!$K$87:$K$291,Tailings,Schedule!S$87:S$291,H$68,Schedule!R$87:R$291,G70,Schedule!$G$87:$G$291,Schedule!$F$10,Schedule!$I$87:$I$291,"I"))+(SUMIFS(Schedule!T$87:T$291,Schedule!$K$87:$K$291,Tailings,Schedule!S$87:S$291,H$68,Schedule!R$87:R$291,G70,Schedule!$G$87:$G$291,Schedule!$F$11,Schedule!$I$87:$I$291,"")+SUMIFS(Schedule!T$87:T$291,Schedule!$K$87:$K$291,Tailings,Schedule!S$87:S$291,H$68,Schedule!R$87:R$291,G70,Schedule!$G$87:$G$291,Schedule!$F$11,Schedule!$I$87:$I$291,"I")),(SUMIFS(Schedule!T$87:T$291,Schedule!$K$87:$K$291,Tailings,Schedule!S$87:S$291,H$68,Schedule!R$87:R$291,G70,Schedule!$G$87:$G$291,Schedule!$F$9,Schedule!$I$87:$I$291,"")+SUMIFS(Schedule!T$87:T$291,Schedule!$K$87:$K$291,Tailings,Schedule!S$87:S$291,H$68,Schedule!R$87:R$291,G70,Schedule!$G$87:$G$291,Schedule!$F$9,Schedule!$I$87:$I$291,"I"))+(SUMIFS(Schedule!T$87:T$291,Schedule!$K$87:$K$291,Tailings,Schedule!S$87:S$291,H$68,Schedule!R$87:R$291,G70,Schedule!$G$87:$G$291,Schedule!$F$10,Schedule!$I$87:$I$291,"")+SUMIFS(Schedule!T$87:T$291,Schedule!$K$87:$K$291,Tailings,Schedule!S$87:S$291,H$68,Schedule!R$87:R$291,G70,Schedule!$G$87:$G$291,Schedule!$F$10,Schedule!$I$87:$I$291,"I"))+(SUMIFS(Schedule!T$87:T$291,Schedule!$K$87:$K$291,Tailings,Schedule!S$87:S$291,H$68,Schedule!R$87:R$291,G70,Schedule!$G$87:$G$291,Schedule!$F$11,Schedule!$I$87:$I$291,"")+SUMIFS(Schedule!T$87:T$291,Schedule!$K$87:$K$291,Tailings,Schedule!S$87:S$291,H$68,Schedule!R$87:R$291,G70,Schedule!$G$87:$G$291,Schedule!$F$11,Schedule!$I$87:$I$291,"I"))+(SUMIFS(Schedule!T$87:T$291,Schedule!$K$87:$K$291,Tailings,Schedule!S$87:S$291,H$68,Schedule!R$87:R$291,G70,Schedule!$G$87:$G$291,Schedule!$F$8,Schedule!$I$87:$I$291,"")+SUMIFS(Schedule!T$87:T$291,Schedule!$K$87:$K$291,Tailings,Schedule!S$87:S$291,H$68,Schedule!R$87:R$291,G70,Schedule!$G$87:$G$291,Schedule!$F$8,Schedule!$I$87:$I$291,"I"))))</f>
        <v>0</v>
      </c>
      <c r="J70" s="284">
        <v>3</v>
      </c>
      <c r="K70" s="285"/>
      <c r="L70" s="286">
        <f>IF($C$3="",(SUMIFS(Schedule!W$87:W$291,Schedule!$K$87:$K$291,Tailings,Schedule!V$87:V$291,K$68,Schedule!U$87:U$291,J70,Schedule!$G$87:$G$291,Schedule!$F$9,Schedule!$I$87:$I$291,"")+SUMIFS(Schedule!W$87:W$291,Schedule!$K$87:$K$291,Tailings,Schedule!V$87:V$291,K$68,Schedule!U$87:U$291,J70,Schedule!$G$87:$G$291,Schedule!$F$9,Schedule!$I$87:$I$291,"I"))+(SUMIFS(Schedule!W$87:W$291,Schedule!$K$87:$K$291,Tailings,Schedule!V$87:V$291,K$68,Schedule!U$87:U$291,J70,Schedule!$G$87:$G$291,Schedule!$F$10,Schedule!$I$87:$I$291,"")+SUMIFS(Schedule!W$87:W$291,Schedule!$K$87:$K$291,Tailings,Schedule!V$87:V$291,K$68,Schedule!U$87:U$291,J70,Schedule!$G$87:$G$291,Schedule!$F$10,Schedule!$I$87:$I$291,"I"))+(SUMIFS(Schedule!W$87:W$291,Schedule!$K$87:$K$291,Tailings,Schedule!V$87:V$291,K$68,Schedule!U$87:U$291,J70,Schedule!$G$87:$G$291,Schedule!$F$11,Schedule!$I$87:$I$291,"")+SUMIFS(Schedule!W$87:W$291,Schedule!$K$87:$K$291,Tailings,Schedule!V$87:V$291,K$68,Schedule!U$87:U$291,J70,Schedule!$G$87:$G$291,Schedule!$F$11,Schedule!$I$87:$I$291,"I")),IF($C$3='Sum Res'!$S$5,(SUMIFS(Schedule!W$87:W$291,Schedule!$K$87:$K$291,Tailings,Schedule!V$87:V$291,K$68,Schedule!U$87:U$291,J70,Schedule!$G$87:$G$291,Schedule!$F$9,Schedule!$I$87:$I$291,"")+SUMIFS(Schedule!W$87:W$291,Schedule!$K$87:$K$291,Tailings,Schedule!V$87:V$291,K$68,Schedule!U$87:U$291,J70,Schedule!$G$87:$G$291,Schedule!$F$9,Schedule!$I$87:$I$291,"I"))+(SUMIFS(Schedule!W$87:W$291,Schedule!$K$87:$K$291,Tailings,Schedule!V$87:V$291,K$68,Schedule!U$87:U$291,J70,Schedule!$G$87:$G$291,Schedule!$F$10,Schedule!$I$87:$I$291,"")+SUMIFS(Schedule!W$87:W$291,Schedule!$K$87:$K$291,Tailings,Schedule!V$87:V$291,K$68,Schedule!U$87:U$291,J70,Schedule!$G$87:$G$291,Schedule!$F$10,Schedule!$I$87:$I$291,"I"))+(SUMIFS(Schedule!W$87:W$291,Schedule!$K$87:$K$291,Tailings,Schedule!V$87:V$291,K$68,Schedule!U$87:U$291,J70,Schedule!$G$87:$G$291,Schedule!$F$11,Schedule!$I$87:$I$291,"")+SUMIFS(Schedule!W$87:W$291,Schedule!$K$87:$K$291,Tailings,Schedule!V$87:V$291,K$68,Schedule!U$87:U$291,J70,Schedule!$G$87:$G$291,Schedule!$F$11,Schedule!$I$87:$I$291,"I")),(SUMIFS(Schedule!W$87:W$291,Schedule!$K$87:$K$291,Tailings,Schedule!V$87:V$291,K$68,Schedule!U$87:U$291,J70,Schedule!$G$87:$G$291,Schedule!$F$9,Schedule!$I$87:$I$291,"")+SUMIFS(Schedule!W$87:W$291,Schedule!$K$87:$K$291,Tailings,Schedule!V$87:V$291,K$68,Schedule!U$87:U$291,J70,Schedule!$G$87:$G$291,Schedule!$F$9,Schedule!$I$87:$I$291,"I"))+(SUMIFS(Schedule!W$87:W$291,Schedule!$K$87:$K$291,Tailings,Schedule!V$87:V$291,K$68,Schedule!U$87:U$291,J70,Schedule!$G$87:$G$291,Schedule!$F$10,Schedule!$I$87:$I$291,"")+SUMIFS(Schedule!W$87:W$291,Schedule!$K$87:$K$291,Tailings,Schedule!V$87:V$291,K$68,Schedule!U$87:U$291,J70,Schedule!$G$87:$G$291,Schedule!$F$10,Schedule!$I$87:$I$291,"I"))+(SUMIFS(Schedule!W$87:W$291,Schedule!$K$87:$K$291,Tailings,Schedule!V$87:V$291,K$68,Schedule!U$87:U$291,J70,Schedule!$G$87:$G$291,Schedule!$F$11,Schedule!$I$87:$I$291,"")+SUMIFS(Schedule!W$87:W$291,Schedule!$K$87:$K$291,Tailings,Schedule!V$87:V$291,K$68,Schedule!U$87:U$291,J70,Schedule!$G$87:$G$291,Schedule!$F$11,Schedule!$I$87:$I$291,"I"))+(SUMIFS(Schedule!W$87:W$291,Schedule!$K$87:$K$291,Tailings,Schedule!V$87:V$291,K$68,Schedule!U$87:U$291,J70,Schedule!$G$87:$G$291,Schedule!$F$8,Schedule!$I$87:$I$291,"")+SUMIFS(Schedule!W$87:W$291,Schedule!$K$87:$K$291,Tailings,Schedule!V$87:V$291,K$68,Schedule!U$87:U$291,J70,Schedule!$G$87:$G$291,Schedule!$F$8,Schedule!$I$87:$I$291,"I"))))</f>
        <v>0</v>
      </c>
      <c r="M70" s="284">
        <v>3</v>
      </c>
      <c r="N70" s="285"/>
      <c r="O70" s="286">
        <f>IF($C$3="",(SUMIFS(Schedule!Z$87:Z$291,Schedule!$K$87:$K$291,Tailings,Schedule!Y$87:Y$291,N$68,Schedule!X$87:X$291,M70,Schedule!$G$87:$G$291,Schedule!$F$9,Schedule!$I$87:$I$291,"")+SUMIFS(Schedule!Z$87:Z$291,Schedule!$K$87:$K$291,Tailings,Schedule!Y$87:Y$291,N$68,Schedule!X$87:X$291,M70,Schedule!$G$87:$G$291,Schedule!$F$9,Schedule!$I$87:$I$291,"I"))+(SUMIFS(Schedule!Z$87:Z$291,Schedule!$K$87:$K$291,Tailings,Schedule!Y$87:Y$291,N$68,Schedule!X$87:X$291,M70,Schedule!$G$87:$G$291,Schedule!$F$10,Schedule!$I$87:$I$291,"")+SUMIFS(Schedule!Z$87:Z$291,Schedule!$K$87:$K$291,Tailings,Schedule!Y$87:Y$291,N$68,Schedule!X$87:X$291,M70,Schedule!$G$87:$G$291,Schedule!$F$10,Schedule!$I$87:$I$291,"I"))+(SUMIFS(Schedule!Z$87:Z$291,Schedule!$K$87:$K$291,Tailings,Schedule!Y$87:Y$291,N$68,Schedule!X$87:X$291,M70,Schedule!$G$87:$G$291,Schedule!$F$11,Schedule!$I$87:$I$291,"")+SUMIFS(Schedule!Z$87:Z$291,Schedule!$K$87:$K$291,Tailings,Schedule!Y$87:Y$291,N$68,Schedule!X$87:X$291,M70,Schedule!$G$87:$G$291,Schedule!$F$11,Schedule!$I$87:$I$291,"I")),IF($C$3='Sum Res'!$S$5,(SUMIFS(Schedule!Z$87:Z$291,Schedule!$K$87:$K$291,Tailings,Schedule!Y$87:Y$291,N$68,Schedule!X$87:X$291,M70,Schedule!$G$87:$G$291,Schedule!$F$9,Schedule!$I$87:$I$291,"")+SUMIFS(Schedule!Z$87:Z$291,Schedule!$K$87:$K$291,Tailings,Schedule!Y$87:Y$291,N$68,Schedule!X$87:X$291,M70,Schedule!$G$87:$G$291,Schedule!$F$9,Schedule!$I$87:$I$291,"I"))+(SUMIFS(Schedule!Z$87:Z$291,Schedule!$K$87:$K$291,Tailings,Schedule!Y$87:Y$291,N$68,Schedule!X$87:X$291,M70,Schedule!$G$87:$G$291,Schedule!$F$10,Schedule!$I$87:$I$291,"")+SUMIFS(Schedule!Z$87:Z$291,Schedule!$K$87:$K$291,Tailings,Schedule!Y$87:Y$291,N$68,Schedule!X$87:X$291,M70,Schedule!$G$87:$G$291,Schedule!$F$10,Schedule!$I$87:$I$291,"I"))+(SUMIFS(Schedule!Z$87:Z$291,Schedule!$K$87:$K$291,Tailings,Schedule!Y$87:Y$291,N$68,Schedule!X$87:X$291,M70,Schedule!$G$87:$G$291,Schedule!$F$11,Schedule!$I$87:$I$291,"")+SUMIFS(Schedule!Z$87:Z$291,Schedule!$K$87:$K$291,Tailings,Schedule!Y$87:Y$291,N$68,Schedule!X$87:X$291,M70,Schedule!$G$87:$G$291,Schedule!$F$11,Schedule!$I$87:$I$291,"I")),(SUMIFS(Schedule!Z$87:Z$291,Schedule!$K$87:$K$291,Tailings,Schedule!Y$87:Y$291,N$68,Schedule!X$87:X$291,M70,Schedule!$G$87:$G$291,Schedule!$F$9,Schedule!$I$87:$I$291,"")+SUMIFS(Schedule!Z$87:Z$291,Schedule!$K$87:$K$291,Tailings,Schedule!Y$87:Y$291,N$68,Schedule!X$87:X$291,M70,Schedule!$G$87:$G$291,Schedule!$F$9,Schedule!$I$87:$I$291,"I"))+(SUMIFS(Schedule!Z$87:Z$291,Schedule!$K$87:$K$291,Tailings,Schedule!Y$87:Y$291,N$68,Schedule!X$87:X$291,M70,Schedule!$G$87:$G$291,Schedule!$F$10,Schedule!$I$87:$I$291,"")+SUMIFS(Schedule!Z$87:Z$291,Schedule!$K$87:$K$291,Tailings,Schedule!Y$87:Y$291,N$68,Schedule!X$87:X$291,M70,Schedule!$G$87:$G$291,Schedule!$F$10,Schedule!$I$87:$I$291,"I"))+(SUMIFS(Schedule!Z$87:Z$291,Schedule!$K$87:$K$291,Tailings,Schedule!Y$87:Y$291,N$68,Schedule!X$87:X$291,M70,Schedule!$G$87:$G$291,Schedule!$F$11,Schedule!$I$87:$I$291,"")+SUMIFS(Schedule!Z$87:Z$291,Schedule!$K$87:$K$291,Tailings,Schedule!Y$87:Y$291,N$68,Schedule!X$87:X$291,M70,Schedule!$G$87:$G$291,Schedule!$F$11,Schedule!$I$87:$I$291,"I"))+(SUMIFS(Schedule!Z$87:Z$291,Schedule!$K$87:$K$291,Tailings,Schedule!Y$87:Y$291,N$68,Schedule!X$87:X$291,M70,Schedule!$G$87:$G$291,Schedule!$F$8,Schedule!$I$87:$I$291,"")+SUMIFS(Schedule!Z$87:Z$291,Schedule!$K$87:$K$291,Tailings,Schedule!Y$87:Y$291,N$68,Schedule!X$87:X$291,M70,Schedule!$G$87:$G$291,Schedule!$F$8,Schedule!$I$87:$I$291,"I"))))</f>
        <v>0</v>
      </c>
      <c r="P70" s="284">
        <v>3</v>
      </c>
      <c r="Q70" s="285"/>
      <c r="R70" s="286">
        <f>IF($C$3="",(SUMIFS(Schedule!AC$87:AC$291,Schedule!$K$87:$K$291,Tailings,Schedule!AB$87:AB$291,Q$68,Schedule!AA$87:AA$291,P70,Schedule!$G$87:$G$291,Schedule!$F$9,Schedule!$I$87:$I$291,"")+SUMIFS(Schedule!AC$87:AC$291,Schedule!$K$87:$K$291,Tailings,Schedule!AB$87:AB$291,Q$68,Schedule!AA$87:AA$291,P70,Schedule!$G$87:$G$291,Schedule!$F$9,Schedule!$I$87:$I$291,"I"))+(SUMIFS(Schedule!AC$87:AC$291,Schedule!$K$87:$K$291,Tailings,Schedule!AB$87:AB$291,Q$68,Schedule!AA$87:AA$291,P70,Schedule!$G$87:$G$291,Schedule!$F$10,Schedule!$I$87:$I$291,"")+SUMIFS(Schedule!AC$87:AC$291,Schedule!$K$87:$K$291,Tailings,Schedule!AB$87:AB$291,Q$68,Schedule!AA$87:AA$291,P70,Schedule!$G$87:$G$291,Schedule!$F$10,Schedule!$I$87:$I$291,"I"))+(SUMIFS(Schedule!AC$87:AC$291,Schedule!$K$87:$K$291,Tailings,Schedule!AB$87:AB$291,Q$68,Schedule!AA$87:AA$291,P70,Schedule!$G$87:$G$291,Schedule!$F$11,Schedule!$I$87:$I$291,"")+SUMIFS(Schedule!AC$87:AC$291,Schedule!$K$87:$K$291,Tailings,Schedule!AB$87:AB$291,Q$68,Schedule!AA$87:AA$291,P70,Schedule!$G$87:$G$291,Schedule!$F$11,Schedule!$I$87:$I$291,"I")),IF($C$3='Sum Res'!$S$5,(SUMIFS(Schedule!AC$87:AC$291,Schedule!$K$87:$K$291,Tailings,Schedule!AB$87:AB$291,Q$68,Schedule!AA$87:AA$291,P70,Schedule!$G$87:$G$291,Schedule!$F$9,Schedule!$I$87:$I$291,"")+SUMIFS(Schedule!AC$87:AC$291,Schedule!$K$87:$K$291,Tailings,Schedule!AB$87:AB$291,Q$68,Schedule!AA$87:AA$291,P70,Schedule!$G$87:$G$291,Schedule!$F$9,Schedule!$I$87:$I$291,"I"))+(SUMIFS(Schedule!AC$87:AC$291,Schedule!$K$87:$K$291,Tailings,Schedule!AB$87:AB$291,Q$68,Schedule!AA$87:AA$291,P70,Schedule!$G$87:$G$291,Schedule!$F$10,Schedule!$I$87:$I$291,"")+SUMIFS(Schedule!AC$87:AC$291,Schedule!$K$87:$K$291,Tailings,Schedule!AB$87:AB$291,Q$68,Schedule!AA$87:AA$291,P70,Schedule!$G$87:$G$291,Schedule!$F$10,Schedule!$I$87:$I$291,"I"))+(SUMIFS(Schedule!AC$87:AC$291,Schedule!$K$87:$K$291,Tailings,Schedule!AB$87:AB$291,Q$68,Schedule!AA$87:AA$291,P70,Schedule!$G$87:$G$291,Schedule!$F$11,Schedule!$I$87:$I$291,"")+SUMIFS(Schedule!AC$87:AC$291,Schedule!$K$87:$K$291,Tailings,Schedule!AB$87:AB$291,Q$68,Schedule!AA$87:AA$291,P70,Schedule!$G$87:$G$291,Schedule!$F$11,Schedule!$I$87:$I$291,"I")),(SUMIFS(Schedule!AC$87:AC$291,Schedule!$K$87:$K$291,Tailings,Schedule!AB$87:AB$291,Q$68,Schedule!AA$87:AA$291,P70,Schedule!$G$87:$G$291,Schedule!$F$9,Schedule!$I$87:$I$291,"")+SUMIFS(Schedule!AC$87:AC$291,Schedule!$K$87:$K$291,Tailings,Schedule!AB$87:AB$291,Q$68,Schedule!AA$87:AA$291,P70,Schedule!$G$87:$G$291,Schedule!$F$9,Schedule!$I$87:$I$291,"I"))+(SUMIFS(Schedule!AC$87:AC$291,Schedule!$K$87:$K$291,Tailings,Schedule!AB$87:AB$291,Q$68,Schedule!AA$87:AA$291,P70,Schedule!$G$87:$G$291,Schedule!$F$10,Schedule!$I$87:$I$291,"")+SUMIFS(Schedule!AC$87:AC$291,Schedule!$K$87:$K$291,Tailings,Schedule!AB$87:AB$291,Q$68,Schedule!AA$87:AA$291,P70,Schedule!$G$87:$G$291,Schedule!$F$10,Schedule!$I$87:$I$291,"I"))+(SUMIFS(Schedule!AC$87:AC$291,Schedule!$K$87:$K$291,Tailings,Schedule!AB$87:AB$291,Q$68,Schedule!AA$87:AA$291,P70,Schedule!$G$87:$G$291,Schedule!$F$11,Schedule!$I$87:$I$291,"")+SUMIFS(Schedule!AC$87:AC$291,Schedule!$K$87:$K$291,Tailings,Schedule!AB$87:AB$291,Q$68,Schedule!AA$87:AA$291,P70,Schedule!$G$87:$G$291,Schedule!$F$11,Schedule!$I$87:$I$291,"I"))+(SUMIFS(Schedule!AC$87:AC$291,Schedule!$K$87:$K$291,Tailings,Schedule!AB$87:AB$291,Q$68,Schedule!AA$87:AA$291,P70,Schedule!$G$87:$G$291,Schedule!$F$8,Schedule!$I$87:$I$291,"")+SUMIFS(Schedule!AC$87:AC$291,Schedule!$K$87:$K$291,Tailings,Schedule!AB$87:AB$291,Q$68,Schedule!AA$87:AA$291,P70,Schedule!$G$87:$G$291,Schedule!$F$8,Schedule!$I$87:$I$291,"I"))))</f>
        <v>0</v>
      </c>
      <c r="S70" s="284">
        <v>3</v>
      </c>
      <c r="T70" s="285"/>
      <c r="U70" s="286">
        <f>IF($C$3="",(SUMIFS(Schedule!AF$87:AF$291,Schedule!$K$87:$K$291,Tailings,Schedule!AE$87:AE$291,T$68,Schedule!AD$87:AD$291,S70,Schedule!$G$87:$G$291,Schedule!$F$9,Schedule!$I$87:$I$291,"")+SUMIFS(Schedule!AF$87:AF$291,Schedule!$K$87:$K$291,Tailings,Schedule!AE$87:AE$291,T$68,Schedule!AD$87:AD$291,S70,Schedule!$G$87:$G$291,Schedule!$F$9,Schedule!$I$87:$I$291,"I"))+(SUMIFS(Schedule!AF$87:AF$291,Schedule!$K$87:$K$291,Tailings,Schedule!AE$87:AE$291,T$68,Schedule!AD$87:AD$291,S70,Schedule!$G$87:$G$291,Schedule!$F$10,Schedule!$I$87:$I$291,"")+SUMIFS(Schedule!AF$87:AF$291,Schedule!$K$87:$K$291,Tailings,Schedule!AE$87:AE$291,T$68,Schedule!AD$87:AD$291,S70,Schedule!$G$87:$G$291,Schedule!$F$10,Schedule!$I$87:$I$291,"I"))+(SUMIFS(Schedule!AF$87:AF$291,Schedule!$K$87:$K$291,Tailings,Schedule!AE$87:AE$291,T$68,Schedule!AD$87:AD$291,S70,Schedule!$G$87:$G$291,Schedule!$F$11,Schedule!$I$87:$I$291,"")+SUMIFS(Schedule!AF$87:AF$291,Schedule!$K$87:$K$291,Tailings,Schedule!AE$87:AE$291,T$68,Schedule!AD$87:AD$291,S70,Schedule!$G$87:$G$291,Schedule!$F$11,Schedule!$I$87:$I$291,"I")),IF($C$3='Sum Res'!$S$5,(SUMIFS(Schedule!AF$87:AF$291,Schedule!$K$87:$K$291,Tailings,Schedule!AE$87:AE$291,T$68,Schedule!AD$87:AD$291,S70,Schedule!$G$87:$G$291,Schedule!$F$9,Schedule!$I$87:$I$291,"")+SUMIFS(Schedule!AF$87:AF$291,Schedule!$K$87:$K$291,Tailings,Schedule!AE$87:AE$291,T$68,Schedule!AD$87:AD$291,S70,Schedule!$G$87:$G$291,Schedule!$F$9,Schedule!$I$87:$I$291,"I"))+(SUMIFS(Schedule!AF$87:AF$291,Schedule!$K$87:$K$291,Tailings,Schedule!AE$87:AE$291,T$68,Schedule!AD$87:AD$291,S70,Schedule!$G$87:$G$291,Schedule!$F$10,Schedule!$I$87:$I$291,"")+SUMIFS(Schedule!AF$87:AF$291,Schedule!$K$87:$K$291,Tailings,Schedule!AE$87:AE$291,T$68,Schedule!AD$87:AD$291,S70,Schedule!$G$87:$G$291,Schedule!$F$10,Schedule!$I$87:$I$291,"I"))+(SUMIFS(Schedule!AF$87:AF$291,Schedule!$K$87:$K$291,Tailings,Schedule!AE$87:AE$291,T$68,Schedule!AD$87:AD$291,S70,Schedule!$G$87:$G$291,Schedule!$F$11,Schedule!$I$87:$I$291,"")+SUMIFS(Schedule!AF$87:AF$291,Schedule!$K$87:$K$291,Tailings,Schedule!AE$87:AE$291,T$68,Schedule!AD$87:AD$291,S70,Schedule!$G$87:$G$291,Schedule!$F$11,Schedule!$I$87:$I$291,"I")),(SUMIFS(Schedule!AF$87:AF$291,Schedule!$K$87:$K$291,Tailings,Schedule!AE$87:AE$291,T$68,Schedule!AD$87:AD$291,S70,Schedule!$G$87:$G$291,Schedule!$F$9,Schedule!$I$87:$I$291,"")+SUMIFS(Schedule!AF$87:AF$291,Schedule!$K$87:$K$291,Tailings,Schedule!AE$87:AE$291,T$68,Schedule!AD$87:AD$291,S70,Schedule!$G$87:$G$291,Schedule!$F$9,Schedule!$I$87:$I$291,"I"))+(SUMIFS(Schedule!AF$87:AF$291,Schedule!$K$87:$K$291,Tailings,Schedule!AE$87:AE$291,T$68,Schedule!AD$87:AD$291,S70,Schedule!$G$87:$G$291,Schedule!$F$10,Schedule!$I$87:$I$291,"")+SUMIFS(Schedule!AF$87:AF$291,Schedule!$K$87:$K$291,Tailings,Schedule!AE$87:AE$291,T$68,Schedule!AD$87:AD$291,S70,Schedule!$G$87:$G$291,Schedule!$F$10,Schedule!$I$87:$I$291,"I"))+(SUMIFS(Schedule!AF$87:AF$291,Schedule!$K$87:$K$291,Tailings,Schedule!AE$87:AE$291,T$68,Schedule!AD$87:AD$291,S70,Schedule!$G$87:$G$291,Schedule!$F$11,Schedule!$I$87:$I$291,"")+SUMIFS(Schedule!AF$87:AF$291,Schedule!$K$87:$K$291,Tailings,Schedule!AE$87:AE$291,T$68,Schedule!AD$87:AD$291,S70,Schedule!$G$87:$G$291,Schedule!$F$11,Schedule!$I$87:$I$291,"I"))+(SUMIFS(Schedule!AF$87:AF$291,Schedule!$K$87:$K$291,Tailings,Schedule!AE$87:AE$291,T$68,Schedule!AD$87:AD$291,S70,Schedule!$G$87:$G$291,Schedule!$F$8,Schedule!$I$87:$I$291,"")+SUMIFS(Schedule!AF$87:AF$291,Schedule!$K$87:$K$291,Tailings,Schedule!AE$87:AE$291,T$68,Schedule!AD$87:AD$291,S70,Schedule!$G$87:$G$291,Schedule!$F$8,Schedule!$I$87:$I$291,"I"))))</f>
        <v>0</v>
      </c>
      <c r="V70" s="284">
        <v>3</v>
      </c>
      <c r="W70" s="285"/>
      <c r="X70" s="286">
        <f>IF($C$3="",(SUMIFS(Schedule!AI$87:AI$291,Schedule!$K$87:$K$291,Tailings,Schedule!AH$87:AH$291,W$68,Schedule!AG$87:AG$291,V70,Schedule!$G$87:$G$291,Schedule!$F$9,Schedule!$I$87:$I$291,"")+SUMIFS(Schedule!AI$87:AI$291,Schedule!$K$87:$K$291,Tailings,Schedule!AH$87:AH$291,W$68,Schedule!AG$87:AG$291,V70,Schedule!$G$87:$G$291,Schedule!$F$9,Schedule!$I$87:$I$291,"I"))+(SUMIFS(Schedule!AI$87:AI$291,Schedule!$K$87:$K$291,Tailings,Schedule!AH$87:AH$291,W$68,Schedule!AG$87:AG$291,V70,Schedule!$G$87:$G$291,Schedule!$F$10,Schedule!$I$87:$I$291,"")+SUMIFS(Schedule!AI$87:AI$291,Schedule!$K$87:$K$291,Tailings,Schedule!AH$87:AH$291,W$68,Schedule!AG$87:AG$291,V70,Schedule!$G$87:$G$291,Schedule!$F$10,Schedule!$I$87:$I$291,"I"))+(SUMIFS(Schedule!AI$87:AI$291,Schedule!$K$87:$K$291,Tailings,Schedule!AH$87:AH$291,W$68,Schedule!AG$87:AG$291,V70,Schedule!$G$87:$G$291,Schedule!$F$11,Schedule!$I$87:$I$291,"")+SUMIFS(Schedule!AI$87:AI$291,Schedule!$K$87:$K$291,Tailings,Schedule!AH$87:AH$291,W$68,Schedule!AG$87:AG$291,V70,Schedule!$G$87:$G$291,Schedule!$F$11,Schedule!$I$87:$I$291,"I")),IF($C$3='Sum Res'!$S$5,(SUMIFS(Schedule!AI$87:AI$291,Schedule!$K$87:$K$291,Tailings,Schedule!AH$87:AH$291,W$68,Schedule!AG$87:AG$291,V70,Schedule!$G$87:$G$291,Schedule!$F$9,Schedule!$I$87:$I$291,"")+SUMIFS(Schedule!AI$87:AI$291,Schedule!$K$87:$K$291,Tailings,Schedule!AH$87:AH$291,W$68,Schedule!AG$87:AG$291,V70,Schedule!$G$87:$G$291,Schedule!$F$9,Schedule!$I$87:$I$291,"I"))+(SUMIFS(Schedule!AI$87:AI$291,Schedule!$K$87:$K$291,Tailings,Schedule!AH$87:AH$291,W$68,Schedule!AG$87:AG$291,V70,Schedule!$G$87:$G$291,Schedule!$F$10,Schedule!$I$87:$I$291,"")+SUMIFS(Schedule!AI$87:AI$291,Schedule!$K$87:$K$291,Tailings,Schedule!AH$87:AH$291,W$68,Schedule!AG$87:AG$291,V70,Schedule!$G$87:$G$291,Schedule!$F$10,Schedule!$I$87:$I$291,"I"))+(SUMIFS(Schedule!AI$87:AI$291,Schedule!$K$87:$K$291,Tailings,Schedule!AH$87:AH$291,W$68,Schedule!AG$87:AG$291,V70,Schedule!$G$87:$G$291,Schedule!$F$11,Schedule!$I$87:$I$291,"")+SUMIFS(Schedule!AI$87:AI$291,Schedule!$K$87:$K$291,Tailings,Schedule!AH$87:AH$291,W$68,Schedule!AG$87:AG$291,V70,Schedule!$G$87:$G$291,Schedule!$F$11,Schedule!$I$87:$I$291,"I")),(SUMIFS(Schedule!AI$87:AI$291,Schedule!$K$87:$K$291,Tailings,Schedule!AH$87:AH$291,W$68,Schedule!AG$87:AG$291,V70,Schedule!$G$87:$G$291,Schedule!$F$9,Schedule!$I$87:$I$291,"")+SUMIFS(Schedule!AI$87:AI$291,Schedule!$K$87:$K$291,Tailings,Schedule!AH$87:AH$291,W$68,Schedule!AG$87:AG$291,V70,Schedule!$G$87:$G$291,Schedule!$F$9,Schedule!$I$87:$I$291,"I"))+(SUMIFS(Schedule!AI$87:AI$291,Schedule!$K$87:$K$291,Tailings,Schedule!AH$87:AH$291,W$68,Schedule!AG$87:AG$291,V70,Schedule!$G$87:$G$291,Schedule!$F$10,Schedule!$I$87:$I$291,"")+SUMIFS(Schedule!AI$87:AI$291,Schedule!$K$87:$K$291,Tailings,Schedule!AH$87:AH$291,W$68,Schedule!AG$87:AG$291,V70,Schedule!$G$87:$G$291,Schedule!$F$10,Schedule!$I$87:$I$291,"I"))+(SUMIFS(Schedule!AI$87:AI$291,Schedule!$K$87:$K$291,Tailings,Schedule!AH$87:AH$291,W$68,Schedule!AG$87:AG$291,V70,Schedule!$G$87:$G$291,Schedule!$F$11,Schedule!$I$87:$I$291,"")+SUMIFS(Schedule!AI$87:AI$291,Schedule!$K$87:$K$291,Tailings,Schedule!AH$87:AH$291,W$68,Schedule!AG$87:AG$291,V70,Schedule!$G$87:$G$291,Schedule!$F$11,Schedule!$I$87:$I$291,"I"))+(SUMIFS(Schedule!AI$87:AI$291,Schedule!$K$87:$K$291,Tailings,Schedule!AH$87:AH$291,W$68,Schedule!AG$87:AG$291,V70,Schedule!$G$87:$G$291,Schedule!$F$8,Schedule!$I$87:$I$291,"")+SUMIFS(Schedule!AI$87:AI$291,Schedule!$K$87:$K$291,Tailings,Schedule!AH$87:AH$291,W$68,Schedule!AG$87:AG$291,V70,Schedule!$G$87:$G$291,Schedule!$F$8,Schedule!$I$87:$I$291,"I"))))</f>
        <v>0</v>
      </c>
      <c r="Y70" s="284">
        <v>3</v>
      </c>
      <c r="Z70" s="285"/>
      <c r="AA70" s="286">
        <f>IF($C$3="",(SUMIFS(Schedule!AL$87:AL$291,Schedule!$K$87:$K$291,Tailings,Schedule!AK$87:AK$291,Z$68,Schedule!AJ$87:AJ$291,Y70,Schedule!$G$87:$G$291,Schedule!$F$9,Schedule!$I$87:$I$291,"")+SUMIFS(Schedule!AL$87:AL$291,Schedule!$K$87:$K$291,Tailings,Schedule!AK$87:AK$291,Z$68,Schedule!AJ$87:AJ$291,Y70,Schedule!$G$87:$G$291,Schedule!$F$9,Schedule!$I$87:$I$291,"I"))+(SUMIFS(Schedule!AL$87:AL$291,Schedule!$K$87:$K$291,Tailings,Schedule!AK$87:AK$291,Z$68,Schedule!AJ$87:AJ$291,Y70,Schedule!$G$87:$G$291,Schedule!$F$10,Schedule!$I$87:$I$291,"")+SUMIFS(Schedule!AL$87:AL$291,Schedule!$K$87:$K$291,Tailings,Schedule!AK$87:AK$291,Z$68,Schedule!AJ$87:AJ$291,Y70,Schedule!$G$87:$G$291,Schedule!$F$10,Schedule!$I$87:$I$291,"I"))+(SUMIFS(Schedule!AL$87:AL$291,Schedule!$K$87:$K$291,Tailings,Schedule!AK$87:AK$291,Z$68,Schedule!AJ$87:AJ$291,Y70,Schedule!$G$87:$G$291,Schedule!$F$11,Schedule!$I$87:$I$291,"")+SUMIFS(Schedule!AL$87:AL$291,Schedule!$K$87:$K$291,Tailings,Schedule!AK$87:AK$291,Z$68,Schedule!AJ$87:AJ$291,Y70,Schedule!$G$87:$G$291,Schedule!$F$11,Schedule!$I$87:$I$291,"I")),IF($C$3='Sum Res'!$S$5,(SUMIFS(Schedule!AL$87:AL$291,Schedule!$K$87:$K$291,Tailings,Schedule!AK$87:AK$291,Z$68,Schedule!AJ$87:AJ$291,Y70,Schedule!$G$87:$G$291,Schedule!$F$9,Schedule!$I$87:$I$291,"")+SUMIFS(Schedule!AL$87:AL$291,Schedule!$K$87:$K$291,Tailings,Schedule!AK$87:AK$291,Z$68,Schedule!AJ$87:AJ$291,Y70,Schedule!$G$87:$G$291,Schedule!$F$9,Schedule!$I$87:$I$291,"I"))+(SUMIFS(Schedule!AL$87:AL$291,Schedule!$K$87:$K$291,Tailings,Schedule!AK$87:AK$291,Z$68,Schedule!AJ$87:AJ$291,Y70,Schedule!$G$87:$G$291,Schedule!$F$10,Schedule!$I$87:$I$291,"")+SUMIFS(Schedule!AL$87:AL$291,Schedule!$K$87:$K$291,Tailings,Schedule!AK$87:AK$291,Z$68,Schedule!AJ$87:AJ$291,Y70,Schedule!$G$87:$G$291,Schedule!$F$10,Schedule!$I$87:$I$291,"I"))+(SUMIFS(Schedule!AL$87:AL$291,Schedule!$K$87:$K$291,Tailings,Schedule!AK$87:AK$291,Z$68,Schedule!AJ$87:AJ$291,Y70,Schedule!$G$87:$G$291,Schedule!$F$11,Schedule!$I$87:$I$291,"")+SUMIFS(Schedule!AL$87:AL$291,Schedule!$K$87:$K$291,Tailings,Schedule!AK$87:AK$291,Z$68,Schedule!AJ$87:AJ$291,Y70,Schedule!$G$87:$G$291,Schedule!$F$11,Schedule!$I$87:$I$291,"I")),(SUMIFS(Schedule!AL$87:AL$291,Schedule!$K$87:$K$291,Tailings,Schedule!AK$87:AK$291,Z$68,Schedule!AJ$87:AJ$291,Y70,Schedule!$G$87:$G$291,Schedule!$F$9,Schedule!$I$87:$I$291,"")+SUMIFS(Schedule!AL$87:AL$291,Schedule!$K$87:$K$291,Tailings,Schedule!AK$87:AK$291,Z$68,Schedule!AJ$87:AJ$291,Y70,Schedule!$G$87:$G$291,Schedule!$F$9,Schedule!$I$87:$I$291,"I"))+(SUMIFS(Schedule!AL$87:AL$291,Schedule!$K$87:$K$291,Tailings,Schedule!AK$87:AK$291,Z$68,Schedule!AJ$87:AJ$291,Y70,Schedule!$G$87:$G$291,Schedule!$F$10,Schedule!$I$87:$I$291,"")+SUMIFS(Schedule!AL$87:AL$291,Schedule!$K$87:$K$291,Tailings,Schedule!AK$87:AK$291,Z$68,Schedule!AJ$87:AJ$291,Y70,Schedule!$G$87:$G$291,Schedule!$F$10,Schedule!$I$87:$I$291,"I"))+(SUMIFS(Schedule!AL$87:AL$291,Schedule!$K$87:$K$291,Tailings,Schedule!AK$87:AK$291,Z$68,Schedule!AJ$87:AJ$291,Y70,Schedule!$G$87:$G$291,Schedule!$F$11,Schedule!$I$87:$I$291,"")+SUMIFS(Schedule!AL$87:AL$291,Schedule!$K$87:$K$291,Tailings,Schedule!AK$87:AK$291,Z$68,Schedule!AJ$87:AJ$291,Y70,Schedule!$G$87:$G$291,Schedule!$F$11,Schedule!$I$87:$I$291,"I"))+(SUMIFS(Schedule!AL$87:AL$291,Schedule!$K$87:$K$291,Tailings,Schedule!AK$87:AK$291,Z$68,Schedule!AJ$87:AJ$291,Y70,Schedule!$G$87:$G$291,Schedule!$F$8,Schedule!$I$87:$I$291,"")+SUMIFS(Schedule!AL$87:AL$291,Schedule!$K$87:$K$291,Tailings,Schedule!AK$87:AK$291,Z$68,Schedule!AJ$87:AJ$291,Y70,Schedule!$G$87:$G$291,Schedule!$F$8,Schedule!$I$87:$I$291,"I"))))</f>
        <v>0</v>
      </c>
      <c r="AB70" s="284">
        <v>3</v>
      </c>
      <c r="AC70" s="285"/>
      <c r="AD70" s="286">
        <f>IF($C$3="",(SUMIFS(Schedule!AO$87:AO$291,Schedule!$K$87:$K$291,Tailings,Schedule!AN$87:AN$291,AC$68,Schedule!AM$87:AM$291,AB70,Schedule!$G$87:$G$291,Schedule!$F$9,Schedule!$I$87:$I$291,"")+SUMIFS(Schedule!AO$87:AO$291,Schedule!$K$87:$K$291,Tailings,Schedule!AN$87:AN$291,AC$68,Schedule!AM$87:AM$291,AB70,Schedule!$G$87:$G$291,Schedule!$F$9,Schedule!$I$87:$I$291,"I"))+(SUMIFS(Schedule!AO$87:AO$291,Schedule!$K$87:$K$291,Tailings,Schedule!AN$87:AN$291,AC$68,Schedule!AM$87:AM$291,AB70,Schedule!$G$87:$G$291,Schedule!$F$10,Schedule!$I$87:$I$291,"")+SUMIFS(Schedule!AO$87:AO$291,Schedule!$K$87:$K$291,Tailings,Schedule!AN$87:AN$291,AC$68,Schedule!AM$87:AM$291,AB70,Schedule!$G$87:$G$291,Schedule!$F$10,Schedule!$I$87:$I$291,"I"))+(SUMIFS(Schedule!AO$87:AO$291,Schedule!$K$87:$K$291,Tailings,Schedule!AN$87:AN$291,AC$68,Schedule!AM$87:AM$291,AB70,Schedule!$G$87:$G$291,Schedule!$F$11,Schedule!$I$87:$I$291,"")+SUMIFS(Schedule!AO$87:AO$291,Schedule!$K$87:$K$291,Tailings,Schedule!AN$87:AN$291,AC$68,Schedule!AM$87:AM$291,AB70,Schedule!$G$87:$G$291,Schedule!$F$11,Schedule!$I$87:$I$291,"I")),IF($C$3='Sum Res'!$S$5,(SUMIFS(Schedule!AO$87:AO$291,Schedule!$K$87:$K$291,Tailings,Schedule!AN$87:AN$291,AC$68,Schedule!AM$87:AM$291,AB70,Schedule!$G$87:$G$291,Schedule!$F$9,Schedule!$I$87:$I$291,"")+SUMIFS(Schedule!AO$87:AO$291,Schedule!$K$87:$K$291,Tailings,Schedule!AN$87:AN$291,AC$68,Schedule!AM$87:AM$291,AB70,Schedule!$G$87:$G$291,Schedule!$F$9,Schedule!$I$87:$I$291,"I"))+(SUMIFS(Schedule!AO$87:AO$291,Schedule!$K$87:$K$291,Tailings,Schedule!AN$87:AN$291,AC$68,Schedule!AM$87:AM$291,AB70,Schedule!$G$87:$G$291,Schedule!$F$10,Schedule!$I$87:$I$291,"")+SUMIFS(Schedule!AO$87:AO$291,Schedule!$K$87:$K$291,Tailings,Schedule!AN$87:AN$291,AC$68,Schedule!AM$87:AM$291,AB70,Schedule!$G$87:$G$291,Schedule!$F$10,Schedule!$I$87:$I$291,"I"))+(SUMIFS(Schedule!AO$87:AO$291,Schedule!$K$87:$K$291,Tailings,Schedule!AN$87:AN$291,AC$68,Schedule!AM$87:AM$291,AB70,Schedule!$G$87:$G$291,Schedule!$F$11,Schedule!$I$87:$I$291,"")+SUMIFS(Schedule!AO$87:AO$291,Schedule!$K$87:$K$291,Tailings,Schedule!AN$87:AN$291,AC$68,Schedule!AM$87:AM$291,AB70,Schedule!$G$87:$G$291,Schedule!$F$11,Schedule!$I$87:$I$291,"I")),(SUMIFS(Schedule!AO$87:AO$291,Schedule!$K$87:$K$291,Tailings,Schedule!AN$87:AN$291,AC$68,Schedule!AM$87:AM$291,AB70,Schedule!$G$87:$G$291,Schedule!$F$9,Schedule!$I$87:$I$291,"")+SUMIFS(Schedule!AO$87:AO$291,Schedule!$K$87:$K$291,Tailings,Schedule!AN$87:AN$291,AC$68,Schedule!AM$87:AM$291,AB70,Schedule!$G$87:$G$291,Schedule!$F$9,Schedule!$I$87:$I$291,"I"))+(SUMIFS(Schedule!AO$87:AO$291,Schedule!$K$87:$K$291,Tailings,Schedule!AN$87:AN$291,AC$68,Schedule!AM$87:AM$291,AB70,Schedule!$G$87:$G$291,Schedule!$F$10,Schedule!$I$87:$I$291,"")+SUMIFS(Schedule!AO$87:AO$291,Schedule!$K$87:$K$291,Tailings,Schedule!AN$87:AN$291,AC$68,Schedule!AM$87:AM$291,AB70,Schedule!$G$87:$G$291,Schedule!$F$10,Schedule!$I$87:$I$291,"I"))+(SUMIFS(Schedule!AO$87:AO$291,Schedule!$K$87:$K$291,Tailings,Schedule!AN$87:AN$291,AC$68,Schedule!AM$87:AM$291,AB70,Schedule!$G$87:$G$291,Schedule!$F$11,Schedule!$I$87:$I$291,"")+SUMIFS(Schedule!AO$87:AO$291,Schedule!$K$87:$K$291,Tailings,Schedule!AN$87:AN$291,AC$68,Schedule!AM$87:AM$291,AB70,Schedule!$G$87:$G$291,Schedule!$F$11,Schedule!$I$87:$I$291,"I"))+(SUMIFS(Schedule!AO$87:AO$291,Schedule!$K$87:$K$291,Tailings,Schedule!AN$87:AN$291,AC$68,Schedule!AM$87:AM$291,AB70,Schedule!$G$87:$G$291,Schedule!$F$8,Schedule!$I$87:$I$291,"")+SUMIFS(Schedule!AO$87:AO$291,Schedule!$K$87:$K$291,Tailings,Schedule!AN$87:AN$291,AC$68,Schedule!AM$87:AM$291,AB70,Schedule!$G$87:$G$291,Schedule!$F$8,Schedule!$I$87:$I$291,"I"))))</f>
        <v>0</v>
      </c>
      <c r="AE70" s="287">
        <f t="shared" si="16"/>
        <v>0</v>
      </c>
      <c r="AF70" s="288">
        <f t="shared" si="15"/>
        <v>0</v>
      </c>
    </row>
    <row r="71" spans="2:32" ht="15" x14ac:dyDescent="0.2">
      <c r="B71" s="580"/>
      <c r="C71" s="583"/>
      <c r="D71" s="289">
        <v>4</v>
      </c>
      <c r="E71" s="280"/>
      <c r="F71" s="281">
        <f>IF($C$3="",(SUMIFS(Schedule!Q$87:Q$291,Schedule!$K$87:$K$291,Tailings,Schedule!P$87:P$291,E$68,Schedule!O$87:O$291,D71,Schedule!$G$87:$G$291,Schedule!$F$9,Schedule!$I$87:$I$291,"")+SUMIFS(Schedule!Q$87:Q$291,Schedule!$K$87:$K$291,Tailings,Schedule!P$87:P$291,E$68,Schedule!O$87:O$291,D71,Schedule!$G$87:$G$291,Schedule!$F$9,Schedule!$I$87:$I$291,"I"))+(SUMIFS(Schedule!Q$87:Q$291,Schedule!$K$87:$K$291,Tailings,Schedule!P$87:P$291,E$68,Schedule!O$87:O$291,D71,Schedule!$G$87:$G$291,Schedule!$F$10,Schedule!$I$87:$I$291,"")+SUMIFS(Schedule!Q$87:Q$291,Schedule!$K$87:$K$291,Tailings,Schedule!P$87:P$291,E$68,Schedule!O$87:O$291,D71,Schedule!$G$87:$G$291,Schedule!$F$10,Schedule!$I$87:$I$291,"I"))+(SUMIFS(Schedule!Q$87:Q$291,Schedule!$K$87:$K$291,Tailings,Schedule!P$87:P$291,E$68,Schedule!O$87:O$291,D71,Schedule!$G$87:$G$291,Schedule!$F$11,Schedule!$I$87:$I$291,"")+SUMIFS(Schedule!Q$87:Q$291,Schedule!$K$87:$K$291,Tailings,Schedule!P$87:P$291,E$68,Schedule!O$87:O$291,D71,Schedule!$G$87:$G$291,Schedule!$F$11,Schedule!$I$87:$I$291,"I")),IF($C$3='Sum Res'!$S$5,(SUMIFS(Schedule!Q$87:Q$291,Schedule!$K$87:$K$291,Tailings,Schedule!P$87:P$291,E$68,Schedule!O$87:O$291,D71,Schedule!$G$87:$G$291,Schedule!$F$9,Schedule!$I$87:$I$291,"")+SUMIFS(Schedule!Q$87:Q$291,Schedule!$K$87:$K$291,Tailings,Schedule!P$87:P$291,E$68,Schedule!O$87:O$291,D71,Schedule!$G$87:$G$291,Schedule!$F$9,Schedule!$I$87:$I$291,"I"))+(SUMIFS(Schedule!Q$87:Q$291,Schedule!$K$87:$K$291,Tailings,Schedule!P$87:P$291,E$68,Schedule!O$87:O$291,D71,Schedule!$G$87:$G$291,Schedule!$F$10,Schedule!$I$87:$I$291,"")+SUMIFS(Schedule!Q$87:Q$291,Schedule!$K$87:$K$291,Tailings,Schedule!P$87:P$291,E$68,Schedule!O$87:O$291,D71,Schedule!$G$87:$G$291,Schedule!$F$10,Schedule!$I$87:$I$291,"I"))+(SUMIFS(Schedule!Q$87:Q$291,Schedule!$K$87:$K$291,Tailings,Schedule!P$87:P$291,E$68,Schedule!O$87:O$291,D71,Schedule!$G$87:$G$291,Schedule!$F$11,Schedule!$I$87:$I$291,"")+SUMIFS(Schedule!Q$87:Q$291,Schedule!$K$87:$K$291,Tailings,Schedule!P$87:P$291,E$68,Schedule!O$87:O$291,D71,Schedule!$G$87:$G$291,Schedule!$F$11,Schedule!$I$87:$I$291,"I")),(SUMIFS(Schedule!Q$87:Q$291,Schedule!$K$87:$K$291,Tailings,Schedule!P$87:P$291,E$68,Schedule!O$87:O$291,D71,Schedule!$G$87:$G$291,Schedule!$F$9,Schedule!$I$87:$I$291,"")+SUMIFS(Schedule!Q$87:Q$291,Schedule!$K$87:$K$291,Tailings,Schedule!P$87:P$291,E$68,Schedule!O$87:O$291,D71,Schedule!$G$87:$G$291,Schedule!$F$9,Schedule!$I$87:$I$291,"I"))+(SUMIFS(Schedule!Q$87:Q$291,Schedule!$K$87:$K$291,Tailings,Schedule!P$87:P$291,E$68,Schedule!O$87:O$291,D71,Schedule!$G$87:$G$291,Schedule!$F$10,Schedule!$I$87:$I$291,"")+SUMIFS(Schedule!Q$87:Q$291,Schedule!$K$87:$K$291,Tailings,Schedule!P$87:P$291,E$68,Schedule!O$87:O$291,D71,Schedule!$G$87:$G$291,Schedule!$F$10,Schedule!$I$87:$I$291,"I"))+(SUMIFS(Schedule!Q$87:Q$291,Schedule!$K$87:$K$291,Tailings,Schedule!P$87:P$291,E$68,Schedule!O$87:O$291,D71,Schedule!$G$87:$G$291,Schedule!$F$11,Schedule!$I$87:$I$291,"")+SUMIFS(Schedule!Q$87:Q$291,Schedule!$K$87:$K$291,Tailings,Schedule!P$87:P$291,E$68,Schedule!O$87:O$291,D71,Schedule!$G$87:$G$291,Schedule!$F$11,Schedule!$I$87:$I$291,"I"))+(SUMIFS(Schedule!Q$87:Q$291,Schedule!$K$87:$K$291,Tailings,Schedule!P$87:P$291,E$68,Schedule!O$87:O$291,D71,Schedule!$G$87:$G$291,Schedule!$F$8,Schedule!$I$87:$I$291,"")+SUMIFS(Schedule!Q$87:Q$291,Schedule!$K$87:$K$291,Tailings,Schedule!P$87:P$291,E$68,Schedule!O$87:O$291,D71,Schedule!$G$87:$G$291,Schedule!$F$8,Schedule!$I$87:$I$291,"I"))))</f>
        <v>0</v>
      </c>
      <c r="G71" s="289">
        <v>4</v>
      </c>
      <c r="H71" s="280"/>
      <c r="I71" s="281">
        <f>IF($C$3="",(SUMIFS(Schedule!T$87:T$291,Schedule!$K$87:$K$291,Tailings,Schedule!S$87:S$291,H$68,Schedule!R$87:R$291,G71,Schedule!$G$87:$G$291,Schedule!$F$9,Schedule!$I$87:$I$291,"")+SUMIFS(Schedule!T$87:T$291,Schedule!$K$87:$K$291,Tailings,Schedule!S$87:S$291,H$68,Schedule!R$87:R$291,G71,Schedule!$G$87:$G$291,Schedule!$F$9,Schedule!$I$87:$I$291,"I"))+(SUMIFS(Schedule!T$87:T$291,Schedule!$K$87:$K$291,Tailings,Schedule!S$87:S$291,H$68,Schedule!R$87:R$291,G71,Schedule!$G$87:$G$291,Schedule!$F$10,Schedule!$I$87:$I$291,"")+SUMIFS(Schedule!T$87:T$291,Schedule!$K$87:$K$291,Tailings,Schedule!S$87:S$291,H$68,Schedule!R$87:R$291,G71,Schedule!$G$87:$G$291,Schedule!$F$10,Schedule!$I$87:$I$291,"I"))+(SUMIFS(Schedule!T$87:T$291,Schedule!$K$87:$K$291,Tailings,Schedule!S$87:S$291,H$68,Schedule!R$87:R$291,G71,Schedule!$G$87:$G$291,Schedule!$F$11,Schedule!$I$87:$I$291,"")+SUMIFS(Schedule!T$87:T$291,Schedule!$K$87:$K$291,Tailings,Schedule!S$87:S$291,H$68,Schedule!R$87:R$291,G71,Schedule!$G$87:$G$291,Schedule!$F$11,Schedule!$I$87:$I$291,"I")),IF($C$3='Sum Res'!$S$5,(SUMIFS(Schedule!T$87:T$291,Schedule!$K$87:$K$291,Tailings,Schedule!S$87:S$291,H$68,Schedule!R$87:R$291,G71,Schedule!$G$87:$G$291,Schedule!$F$9,Schedule!$I$87:$I$291,"")+SUMIFS(Schedule!T$87:T$291,Schedule!$K$87:$K$291,Tailings,Schedule!S$87:S$291,H$68,Schedule!R$87:R$291,G71,Schedule!$G$87:$G$291,Schedule!$F$9,Schedule!$I$87:$I$291,"I"))+(SUMIFS(Schedule!T$87:T$291,Schedule!$K$87:$K$291,Tailings,Schedule!S$87:S$291,H$68,Schedule!R$87:R$291,G71,Schedule!$G$87:$G$291,Schedule!$F$10,Schedule!$I$87:$I$291,"")+SUMIFS(Schedule!T$87:T$291,Schedule!$K$87:$K$291,Tailings,Schedule!S$87:S$291,H$68,Schedule!R$87:R$291,G71,Schedule!$G$87:$G$291,Schedule!$F$10,Schedule!$I$87:$I$291,"I"))+(SUMIFS(Schedule!T$87:T$291,Schedule!$K$87:$K$291,Tailings,Schedule!S$87:S$291,H$68,Schedule!R$87:R$291,G71,Schedule!$G$87:$G$291,Schedule!$F$11,Schedule!$I$87:$I$291,"")+SUMIFS(Schedule!T$87:T$291,Schedule!$K$87:$K$291,Tailings,Schedule!S$87:S$291,H$68,Schedule!R$87:R$291,G71,Schedule!$G$87:$G$291,Schedule!$F$11,Schedule!$I$87:$I$291,"I")),(SUMIFS(Schedule!T$87:T$291,Schedule!$K$87:$K$291,Tailings,Schedule!S$87:S$291,H$68,Schedule!R$87:R$291,G71,Schedule!$G$87:$G$291,Schedule!$F$9,Schedule!$I$87:$I$291,"")+SUMIFS(Schedule!T$87:T$291,Schedule!$K$87:$K$291,Tailings,Schedule!S$87:S$291,H$68,Schedule!R$87:R$291,G71,Schedule!$G$87:$G$291,Schedule!$F$9,Schedule!$I$87:$I$291,"I"))+(SUMIFS(Schedule!T$87:T$291,Schedule!$K$87:$K$291,Tailings,Schedule!S$87:S$291,H$68,Schedule!R$87:R$291,G71,Schedule!$G$87:$G$291,Schedule!$F$10,Schedule!$I$87:$I$291,"")+SUMIFS(Schedule!T$87:T$291,Schedule!$K$87:$K$291,Tailings,Schedule!S$87:S$291,H$68,Schedule!R$87:R$291,G71,Schedule!$G$87:$G$291,Schedule!$F$10,Schedule!$I$87:$I$291,"I"))+(SUMIFS(Schedule!T$87:T$291,Schedule!$K$87:$K$291,Tailings,Schedule!S$87:S$291,H$68,Schedule!R$87:R$291,G71,Schedule!$G$87:$G$291,Schedule!$F$11,Schedule!$I$87:$I$291,"")+SUMIFS(Schedule!T$87:T$291,Schedule!$K$87:$K$291,Tailings,Schedule!S$87:S$291,H$68,Schedule!R$87:R$291,G71,Schedule!$G$87:$G$291,Schedule!$F$11,Schedule!$I$87:$I$291,"I"))+(SUMIFS(Schedule!T$87:T$291,Schedule!$K$87:$K$291,Tailings,Schedule!S$87:S$291,H$68,Schedule!R$87:R$291,G71,Schedule!$G$87:$G$291,Schedule!$F$8,Schedule!$I$87:$I$291,"")+SUMIFS(Schedule!T$87:T$291,Schedule!$K$87:$K$291,Tailings,Schedule!S$87:S$291,H$68,Schedule!R$87:R$291,G71,Schedule!$G$87:$G$291,Schedule!$F$8,Schedule!$I$87:$I$291,"I"))))</f>
        <v>0</v>
      </c>
      <c r="J71" s="289">
        <v>4</v>
      </c>
      <c r="K71" s="280"/>
      <c r="L71" s="281">
        <f>IF($C$3="",(SUMIFS(Schedule!W$87:W$291,Schedule!$K$87:$K$291,Tailings,Schedule!V$87:V$291,K$68,Schedule!U$87:U$291,J71,Schedule!$G$87:$G$291,Schedule!$F$9,Schedule!$I$87:$I$291,"")+SUMIFS(Schedule!W$87:W$291,Schedule!$K$87:$K$291,Tailings,Schedule!V$87:V$291,K$68,Schedule!U$87:U$291,J71,Schedule!$G$87:$G$291,Schedule!$F$9,Schedule!$I$87:$I$291,"I"))+(SUMIFS(Schedule!W$87:W$291,Schedule!$K$87:$K$291,Tailings,Schedule!V$87:V$291,K$68,Schedule!U$87:U$291,J71,Schedule!$G$87:$G$291,Schedule!$F$10,Schedule!$I$87:$I$291,"")+SUMIFS(Schedule!W$87:W$291,Schedule!$K$87:$K$291,Tailings,Schedule!V$87:V$291,K$68,Schedule!U$87:U$291,J71,Schedule!$G$87:$G$291,Schedule!$F$10,Schedule!$I$87:$I$291,"I"))+(SUMIFS(Schedule!W$87:W$291,Schedule!$K$87:$K$291,Tailings,Schedule!V$87:V$291,K$68,Schedule!U$87:U$291,J71,Schedule!$G$87:$G$291,Schedule!$F$11,Schedule!$I$87:$I$291,"")+SUMIFS(Schedule!W$87:W$291,Schedule!$K$87:$K$291,Tailings,Schedule!V$87:V$291,K$68,Schedule!U$87:U$291,J71,Schedule!$G$87:$G$291,Schedule!$F$11,Schedule!$I$87:$I$291,"I")),IF($C$3='Sum Res'!$S$5,(SUMIFS(Schedule!W$87:W$291,Schedule!$K$87:$K$291,Tailings,Schedule!V$87:V$291,K$68,Schedule!U$87:U$291,J71,Schedule!$G$87:$G$291,Schedule!$F$9,Schedule!$I$87:$I$291,"")+SUMIFS(Schedule!W$87:W$291,Schedule!$K$87:$K$291,Tailings,Schedule!V$87:V$291,K$68,Schedule!U$87:U$291,J71,Schedule!$G$87:$G$291,Schedule!$F$9,Schedule!$I$87:$I$291,"I"))+(SUMIFS(Schedule!W$87:W$291,Schedule!$K$87:$K$291,Tailings,Schedule!V$87:V$291,K$68,Schedule!U$87:U$291,J71,Schedule!$G$87:$G$291,Schedule!$F$10,Schedule!$I$87:$I$291,"")+SUMIFS(Schedule!W$87:W$291,Schedule!$K$87:$K$291,Tailings,Schedule!V$87:V$291,K$68,Schedule!U$87:U$291,J71,Schedule!$G$87:$G$291,Schedule!$F$10,Schedule!$I$87:$I$291,"I"))+(SUMIFS(Schedule!W$87:W$291,Schedule!$K$87:$K$291,Tailings,Schedule!V$87:V$291,K$68,Schedule!U$87:U$291,J71,Schedule!$G$87:$G$291,Schedule!$F$11,Schedule!$I$87:$I$291,"")+SUMIFS(Schedule!W$87:W$291,Schedule!$K$87:$K$291,Tailings,Schedule!V$87:V$291,K$68,Schedule!U$87:U$291,J71,Schedule!$G$87:$G$291,Schedule!$F$11,Schedule!$I$87:$I$291,"I")),(SUMIFS(Schedule!W$87:W$291,Schedule!$K$87:$K$291,Tailings,Schedule!V$87:V$291,K$68,Schedule!U$87:U$291,J71,Schedule!$G$87:$G$291,Schedule!$F$9,Schedule!$I$87:$I$291,"")+SUMIFS(Schedule!W$87:W$291,Schedule!$K$87:$K$291,Tailings,Schedule!V$87:V$291,K$68,Schedule!U$87:U$291,J71,Schedule!$G$87:$G$291,Schedule!$F$9,Schedule!$I$87:$I$291,"I"))+(SUMIFS(Schedule!W$87:W$291,Schedule!$K$87:$K$291,Tailings,Schedule!V$87:V$291,K$68,Schedule!U$87:U$291,J71,Schedule!$G$87:$G$291,Schedule!$F$10,Schedule!$I$87:$I$291,"")+SUMIFS(Schedule!W$87:W$291,Schedule!$K$87:$K$291,Tailings,Schedule!V$87:V$291,K$68,Schedule!U$87:U$291,J71,Schedule!$G$87:$G$291,Schedule!$F$10,Schedule!$I$87:$I$291,"I"))+(SUMIFS(Schedule!W$87:W$291,Schedule!$K$87:$K$291,Tailings,Schedule!V$87:V$291,K$68,Schedule!U$87:U$291,J71,Schedule!$G$87:$G$291,Schedule!$F$11,Schedule!$I$87:$I$291,"")+SUMIFS(Schedule!W$87:W$291,Schedule!$K$87:$K$291,Tailings,Schedule!V$87:V$291,K$68,Schedule!U$87:U$291,J71,Schedule!$G$87:$G$291,Schedule!$F$11,Schedule!$I$87:$I$291,"I"))+(SUMIFS(Schedule!W$87:W$291,Schedule!$K$87:$K$291,Tailings,Schedule!V$87:V$291,K$68,Schedule!U$87:U$291,J71,Schedule!$G$87:$G$291,Schedule!$F$8,Schedule!$I$87:$I$291,"")+SUMIFS(Schedule!W$87:W$291,Schedule!$K$87:$K$291,Tailings,Schedule!V$87:V$291,K$68,Schedule!U$87:U$291,J71,Schedule!$G$87:$G$291,Schedule!$F$8,Schedule!$I$87:$I$291,"I"))))</f>
        <v>0</v>
      </c>
      <c r="M71" s="289">
        <v>4</v>
      </c>
      <c r="N71" s="280"/>
      <c r="O71" s="281">
        <f>IF($C$3="",(SUMIFS(Schedule!Z$87:Z$291,Schedule!$K$87:$K$291,Tailings,Schedule!Y$87:Y$291,N$68,Schedule!X$87:X$291,M71,Schedule!$G$87:$G$291,Schedule!$F$9,Schedule!$I$87:$I$291,"")+SUMIFS(Schedule!Z$87:Z$291,Schedule!$K$87:$K$291,Tailings,Schedule!Y$87:Y$291,N$68,Schedule!X$87:X$291,M71,Schedule!$G$87:$G$291,Schedule!$F$9,Schedule!$I$87:$I$291,"I"))+(SUMIFS(Schedule!Z$87:Z$291,Schedule!$K$87:$K$291,Tailings,Schedule!Y$87:Y$291,N$68,Schedule!X$87:X$291,M71,Schedule!$G$87:$G$291,Schedule!$F$10,Schedule!$I$87:$I$291,"")+SUMIFS(Schedule!Z$87:Z$291,Schedule!$K$87:$K$291,Tailings,Schedule!Y$87:Y$291,N$68,Schedule!X$87:X$291,M71,Schedule!$G$87:$G$291,Schedule!$F$10,Schedule!$I$87:$I$291,"I"))+(SUMIFS(Schedule!Z$87:Z$291,Schedule!$K$87:$K$291,Tailings,Schedule!Y$87:Y$291,N$68,Schedule!X$87:X$291,M71,Schedule!$G$87:$G$291,Schedule!$F$11,Schedule!$I$87:$I$291,"")+SUMIFS(Schedule!Z$87:Z$291,Schedule!$K$87:$K$291,Tailings,Schedule!Y$87:Y$291,N$68,Schedule!X$87:X$291,M71,Schedule!$G$87:$G$291,Schedule!$F$11,Schedule!$I$87:$I$291,"I")),IF($C$3='Sum Res'!$S$5,(SUMIFS(Schedule!Z$87:Z$291,Schedule!$K$87:$K$291,Tailings,Schedule!Y$87:Y$291,N$68,Schedule!X$87:X$291,M71,Schedule!$G$87:$G$291,Schedule!$F$9,Schedule!$I$87:$I$291,"")+SUMIFS(Schedule!Z$87:Z$291,Schedule!$K$87:$K$291,Tailings,Schedule!Y$87:Y$291,N$68,Schedule!X$87:X$291,M71,Schedule!$G$87:$G$291,Schedule!$F$9,Schedule!$I$87:$I$291,"I"))+(SUMIFS(Schedule!Z$87:Z$291,Schedule!$K$87:$K$291,Tailings,Schedule!Y$87:Y$291,N$68,Schedule!X$87:X$291,M71,Schedule!$G$87:$G$291,Schedule!$F$10,Schedule!$I$87:$I$291,"")+SUMIFS(Schedule!Z$87:Z$291,Schedule!$K$87:$K$291,Tailings,Schedule!Y$87:Y$291,N$68,Schedule!X$87:X$291,M71,Schedule!$G$87:$G$291,Schedule!$F$10,Schedule!$I$87:$I$291,"I"))+(SUMIFS(Schedule!Z$87:Z$291,Schedule!$K$87:$K$291,Tailings,Schedule!Y$87:Y$291,N$68,Schedule!X$87:X$291,M71,Schedule!$G$87:$G$291,Schedule!$F$11,Schedule!$I$87:$I$291,"")+SUMIFS(Schedule!Z$87:Z$291,Schedule!$K$87:$K$291,Tailings,Schedule!Y$87:Y$291,N$68,Schedule!X$87:X$291,M71,Schedule!$G$87:$G$291,Schedule!$F$11,Schedule!$I$87:$I$291,"I")),(SUMIFS(Schedule!Z$87:Z$291,Schedule!$K$87:$K$291,Tailings,Schedule!Y$87:Y$291,N$68,Schedule!X$87:X$291,M71,Schedule!$G$87:$G$291,Schedule!$F$9,Schedule!$I$87:$I$291,"")+SUMIFS(Schedule!Z$87:Z$291,Schedule!$K$87:$K$291,Tailings,Schedule!Y$87:Y$291,N$68,Schedule!X$87:X$291,M71,Schedule!$G$87:$G$291,Schedule!$F$9,Schedule!$I$87:$I$291,"I"))+(SUMIFS(Schedule!Z$87:Z$291,Schedule!$K$87:$K$291,Tailings,Schedule!Y$87:Y$291,N$68,Schedule!X$87:X$291,M71,Schedule!$G$87:$G$291,Schedule!$F$10,Schedule!$I$87:$I$291,"")+SUMIFS(Schedule!Z$87:Z$291,Schedule!$K$87:$K$291,Tailings,Schedule!Y$87:Y$291,N$68,Schedule!X$87:X$291,M71,Schedule!$G$87:$G$291,Schedule!$F$10,Schedule!$I$87:$I$291,"I"))+(SUMIFS(Schedule!Z$87:Z$291,Schedule!$K$87:$K$291,Tailings,Schedule!Y$87:Y$291,N$68,Schedule!X$87:X$291,M71,Schedule!$G$87:$G$291,Schedule!$F$11,Schedule!$I$87:$I$291,"")+SUMIFS(Schedule!Z$87:Z$291,Schedule!$K$87:$K$291,Tailings,Schedule!Y$87:Y$291,N$68,Schedule!X$87:X$291,M71,Schedule!$G$87:$G$291,Schedule!$F$11,Schedule!$I$87:$I$291,"I"))+(SUMIFS(Schedule!Z$87:Z$291,Schedule!$K$87:$K$291,Tailings,Schedule!Y$87:Y$291,N$68,Schedule!X$87:X$291,M71,Schedule!$G$87:$G$291,Schedule!$F$8,Schedule!$I$87:$I$291,"")+SUMIFS(Schedule!Z$87:Z$291,Schedule!$K$87:$K$291,Tailings,Schedule!Y$87:Y$291,N$68,Schedule!X$87:X$291,M71,Schedule!$G$87:$G$291,Schedule!$F$8,Schedule!$I$87:$I$291,"I"))))</f>
        <v>0</v>
      </c>
      <c r="P71" s="289">
        <v>4</v>
      </c>
      <c r="Q71" s="280"/>
      <c r="R71" s="281">
        <f>IF($C$3="",(SUMIFS(Schedule!AC$87:AC$291,Schedule!$K$87:$K$291,Tailings,Schedule!AB$87:AB$291,Q$68,Schedule!AA$87:AA$291,P71,Schedule!$G$87:$G$291,Schedule!$F$9,Schedule!$I$87:$I$291,"")+SUMIFS(Schedule!AC$87:AC$291,Schedule!$K$87:$K$291,Tailings,Schedule!AB$87:AB$291,Q$68,Schedule!AA$87:AA$291,P71,Schedule!$G$87:$G$291,Schedule!$F$9,Schedule!$I$87:$I$291,"I"))+(SUMIFS(Schedule!AC$87:AC$291,Schedule!$K$87:$K$291,Tailings,Schedule!AB$87:AB$291,Q$68,Schedule!AA$87:AA$291,P71,Schedule!$G$87:$G$291,Schedule!$F$10,Schedule!$I$87:$I$291,"")+SUMIFS(Schedule!AC$87:AC$291,Schedule!$K$87:$K$291,Tailings,Schedule!AB$87:AB$291,Q$68,Schedule!AA$87:AA$291,P71,Schedule!$G$87:$G$291,Schedule!$F$10,Schedule!$I$87:$I$291,"I"))+(SUMIFS(Schedule!AC$87:AC$291,Schedule!$K$87:$K$291,Tailings,Schedule!AB$87:AB$291,Q$68,Schedule!AA$87:AA$291,P71,Schedule!$G$87:$G$291,Schedule!$F$11,Schedule!$I$87:$I$291,"")+SUMIFS(Schedule!AC$87:AC$291,Schedule!$K$87:$K$291,Tailings,Schedule!AB$87:AB$291,Q$68,Schedule!AA$87:AA$291,P71,Schedule!$G$87:$G$291,Schedule!$F$11,Schedule!$I$87:$I$291,"I")),IF($C$3='Sum Res'!$S$5,(SUMIFS(Schedule!AC$87:AC$291,Schedule!$K$87:$K$291,Tailings,Schedule!AB$87:AB$291,Q$68,Schedule!AA$87:AA$291,P71,Schedule!$G$87:$G$291,Schedule!$F$9,Schedule!$I$87:$I$291,"")+SUMIFS(Schedule!AC$87:AC$291,Schedule!$K$87:$K$291,Tailings,Schedule!AB$87:AB$291,Q$68,Schedule!AA$87:AA$291,P71,Schedule!$G$87:$G$291,Schedule!$F$9,Schedule!$I$87:$I$291,"I"))+(SUMIFS(Schedule!AC$87:AC$291,Schedule!$K$87:$K$291,Tailings,Schedule!AB$87:AB$291,Q$68,Schedule!AA$87:AA$291,P71,Schedule!$G$87:$G$291,Schedule!$F$10,Schedule!$I$87:$I$291,"")+SUMIFS(Schedule!AC$87:AC$291,Schedule!$K$87:$K$291,Tailings,Schedule!AB$87:AB$291,Q$68,Schedule!AA$87:AA$291,P71,Schedule!$G$87:$G$291,Schedule!$F$10,Schedule!$I$87:$I$291,"I"))+(SUMIFS(Schedule!AC$87:AC$291,Schedule!$K$87:$K$291,Tailings,Schedule!AB$87:AB$291,Q$68,Schedule!AA$87:AA$291,P71,Schedule!$G$87:$G$291,Schedule!$F$11,Schedule!$I$87:$I$291,"")+SUMIFS(Schedule!AC$87:AC$291,Schedule!$K$87:$K$291,Tailings,Schedule!AB$87:AB$291,Q$68,Schedule!AA$87:AA$291,P71,Schedule!$G$87:$G$291,Schedule!$F$11,Schedule!$I$87:$I$291,"I")),(SUMIFS(Schedule!AC$87:AC$291,Schedule!$K$87:$K$291,Tailings,Schedule!AB$87:AB$291,Q$68,Schedule!AA$87:AA$291,P71,Schedule!$G$87:$G$291,Schedule!$F$9,Schedule!$I$87:$I$291,"")+SUMIFS(Schedule!AC$87:AC$291,Schedule!$K$87:$K$291,Tailings,Schedule!AB$87:AB$291,Q$68,Schedule!AA$87:AA$291,P71,Schedule!$G$87:$G$291,Schedule!$F$9,Schedule!$I$87:$I$291,"I"))+(SUMIFS(Schedule!AC$87:AC$291,Schedule!$K$87:$K$291,Tailings,Schedule!AB$87:AB$291,Q$68,Schedule!AA$87:AA$291,P71,Schedule!$G$87:$G$291,Schedule!$F$10,Schedule!$I$87:$I$291,"")+SUMIFS(Schedule!AC$87:AC$291,Schedule!$K$87:$K$291,Tailings,Schedule!AB$87:AB$291,Q$68,Schedule!AA$87:AA$291,P71,Schedule!$G$87:$G$291,Schedule!$F$10,Schedule!$I$87:$I$291,"I"))+(SUMIFS(Schedule!AC$87:AC$291,Schedule!$K$87:$K$291,Tailings,Schedule!AB$87:AB$291,Q$68,Schedule!AA$87:AA$291,P71,Schedule!$G$87:$G$291,Schedule!$F$11,Schedule!$I$87:$I$291,"")+SUMIFS(Schedule!AC$87:AC$291,Schedule!$K$87:$K$291,Tailings,Schedule!AB$87:AB$291,Q$68,Schedule!AA$87:AA$291,P71,Schedule!$G$87:$G$291,Schedule!$F$11,Schedule!$I$87:$I$291,"I"))+(SUMIFS(Schedule!AC$87:AC$291,Schedule!$K$87:$K$291,Tailings,Schedule!AB$87:AB$291,Q$68,Schedule!AA$87:AA$291,P71,Schedule!$G$87:$G$291,Schedule!$F$8,Schedule!$I$87:$I$291,"")+SUMIFS(Schedule!AC$87:AC$291,Schedule!$K$87:$K$291,Tailings,Schedule!AB$87:AB$291,Q$68,Schedule!AA$87:AA$291,P71,Schedule!$G$87:$G$291,Schedule!$F$8,Schedule!$I$87:$I$291,"I"))))</f>
        <v>0</v>
      </c>
      <c r="S71" s="289">
        <v>4</v>
      </c>
      <c r="T71" s="280"/>
      <c r="U71" s="281">
        <f>IF($C$3="",(SUMIFS(Schedule!AF$87:AF$291,Schedule!$K$87:$K$291,Tailings,Schedule!AE$87:AE$291,T$68,Schedule!AD$87:AD$291,S71,Schedule!$G$87:$G$291,Schedule!$F$9,Schedule!$I$87:$I$291,"")+SUMIFS(Schedule!AF$87:AF$291,Schedule!$K$87:$K$291,Tailings,Schedule!AE$87:AE$291,T$68,Schedule!AD$87:AD$291,S71,Schedule!$G$87:$G$291,Schedule!$F$9,Schedule!$I$87:$I$291,"I"))+(SUMIFS(Schedule!AF$87:AF$291,Schedule!$K$87:$K$291,Tailings,Schedule!AE$87:AE$291,T$68,Schedule!AD$87:AD$291,S71,Schedule!$G$87:$G$291,Schedule!$F$10,Schedule!$I$87:$I$291,"")+SUMIFS(Schedule!AF$87:AF$291,Schedule!$K$87:$K$291,Tailings,Schedule!AE$87:AE$291,T$68,Schedule!AD$87:AD$291,S71,Schedule!$G$87:$G$291,Schedule!$F$10,Schedule!$I$87:$I$291,"I"))+(SUMIFS(Schedule!AF$87:AF$291,Schedule!$K$87:$K$291,Tailings,Schedule!AE$87:AE$291,T$68,Schedule!AD$87:AD$291,S71,Schedule!$G$87:$G$291,Schedule!$F$11,Schedule!$I$87:$I$291,"")+SUMIFS(Schedule!AF$87:AF$291,Schedule!$K$87:$K$291,Tailings,Schedule!AE$87:AE$291,T$68,Schedule!AD$87:AD$291,S71,Schedule!$G$87:$G$291,Schedule!$F$11,Schedule!$I$87:$I$291,"I")),IF($C$3='Sum Res'!$S$5,(SUMIFS(Schedule!AF$87:AF$291,Schedule!$K$87:$K$291,Tailings,Schedule!AE$87:AE$291,T$68,Schedule!AD$87:AD$291,S71,Schedule!$G$87:$G$291,Schedule!$F$9,Schedule!$I$87:$I$291,"")+SUMIFS(Schedule!AF$87:AF$291,Schedule!$K$87:$K$291,Tailings,Schedule!AE$87:AE$291,T$68,Schedule!AD$87:AD$291,S71,Schedule!$G$87:$G$291,Schedule!$F$9,Schedule!$I$87:$I$291,"I"))+(SUMIFS(Schedule!AF$87:AF$291,Schedule!$K$87:$K$291,Tailings,Schedule!AE$87:AE$291,T$68,Schedule!AD$87:AD$291,S71,Schedule!$G$87:$G$291,Schedule!$F$10,Schedule!$I$87:$I$291,"")+SUMIFS(Schedule!AF$87:AF$291,Schedule!$K$87:$K$291,Tailings,Schedule!AE$87:AE$291,T$68,Schedule!AD$87:AD$291,S71,Schedule!$G$87:$G$291,Schedule!$F$10,Schedule!$I$87:$I$291,"I"))+(SUMIFS(Schedule!AF$87:AF$291,Schedule!$K$87:$K$291,Tailings,Schedule!AE$87:AE$291,T$68,Schedule!AD$87:AD$291,S71,Schedule!$G$87:$G$291,Schedule!$F$11,Schedule!$I$87:$I$291,"")+SUMIFS(Schedule!AF$87:AF$291,Schedule!$K$87:$K$291,Tailings,Schedule!AE$87:AE$291,T$68,Schedule!AD$87:AD$291,S71,Schedule!$G$87:$G$291,Schedule!$F$11,Schedule!$I$87:$I$291,"I")),(SUMIFS(Schedule!AF$87:AF$291,Schedule!$K$87:$K$291,Tailings,Schedule!AE$87:AE$291,T$68,Schedule!AD$87:AD$291,S71,Schedule!$G$87:$G$291,Schedule!$F$9,Schedule!$I$87:$I$291,"")+SUMIFS(Schedule!AF$87:AF$291,Schedule!$K$87:$K$291,Tailings,Schedule!AE$87:AE$291,T$68,Schedule!AD$87:AD$291,S71,Schedule!$G$87:$G$291,Schedule!$F$9,Schedule!$I$87:$I$291,"I"))+(SUMIFS(Schedule!AF$87:AF$291,Schedule!$K$87:$K$291,Tailings,Schedule!AE$87:AE$291,T$68,Schedule!AD$87:AD$291,S71,Schedule!$G$87:$G$291,Schedule!$F$10,Schedule!$I$87:$I$291,"")+SUMIFS(Schedule!AF$87:AF$291,Schedule!$K$87:$K$291,Tailings,Schedule!AE$87:AE$291,T$68,Schedule!AD$87:AD$291,S71,Schedule!$G$87:$G$291,Schedule!$F$10,Schedule!$I$87:$I$291,"I"))+(SUMIFS(Schedule!AF$87:AF$291,Schedule!$K$87:$K$291,Tailings,Schedule!AE$87:AE$291,T$68,Schedule!AD$87:AD$291,S71,Schedule!$G$87:$G$291,Schedule!$F$11,Schedule!$I$87:$I$291,"")+SUMIFS(Schedule!AF$87:AF$291,Schedule!$K$87:$K$291,Tailings,Schedule!AE$87:AE$291,T$68,Schedule!AD$87:AD$291,S71,Schedule!$G$87:$G$291,Schedule!$F$11,Schedule!$I$87:$I$291,"I"))+(SUMIFS(Schedule!AF$87:AF$291,Schedule!$K$87:$K$291,Tailings,Schedule!AE$87:AE$291,T$68,Schedule!AD$87:AD$291,S71,Schedule!$G$87:$G$291,Schedule!$F$8,Schedule!$I$87:$I$291,"")+SUMIFS(Schedule!AF$87:AF$291,Schedule!$K$87:$K$291,Tailings,Schedule!AE$87:AE$291,T$68,Schedule!AD$87:AD$291,S71,Schedule!$G$87:$G$291,Schedule!$F$8,Schedule!$I$87:$I$291,"I"))))</f>
        <v>0</v>
      </c>
      <c r="V71" s="289">
        <v>4</v>
      </c>
      <c r="W71" s="280"/>
      <c r="X71" s="281">
        <f>IF($C$3="",(SUMIFS(Schedule!AI$87:AI$291,Schedule!$K$87:$K$291,Tailings,Schedule!AH$87:AH$291,W$68,Schedule!AG$87:AG$291,V71,Schedule!$G$87:$G$291,Schedule!$F$9,Schedule!$I$87:$I$291,"")+SUMIFS(Schedule!AI$87:AI$291,Schedule!$K$87:$K$291,Tailings,Schedule!AH$87:AH$291,W$68,Schedule!AG$87:AG$291,V71,Schedule!$G$87:$G$291,Schedule!$F$9,Schedule!$I$87:$I$291,"I"))+(SUMIFS(Schedule!AI$87:AI$291,Schedule!$K$87:$K$291,Tailings,Schedule!AH$87:AH$291,W$68,Schedule!AG$87:AG$291,V71,Schedule!$G$87:$G$291,Schedule!$F$10,Schedule!$I$87:$I$291,"")+SUMIFS(Schedule!AI$87:AI$291,Schedule!$K$87:$K$291,Tailings,Schedule!AH$87:AH$291,W$68,Schedule!AG$87:AG$291,V71,Schedule!$G$87:$G$291,Schedule!$F$10,Schedule!$I$87:$I$291,"I"))+(SUMIFS(Schedule!AI$87:AI$291,Schedule!$K$87:$K$291,Tailings,Schedule!AH$87:AH$291,W$68,Schedule!AG$87:AG$291,V71,Schedule!$G$87:$G$291,Schedule!$F$11,Schedule!$I$87:$I$291,"")+SUMIFS(Schedule!AI$87:AI$291,Schedule!$K$87:$K$291,Tailings,Schedule!AH$87:AH$291,W$68,Schedule!AG$87:AG$291,V71,Schedule!$G$87:$G$291,Schedule!$F$11,Schedule!$I$87:$I$291,"I")),IF($C$3='Sum Res'!$S$5,(SUMIFS(Schedule!AI$87:AI$291,Schedule!$K$87:$K$291,Tailings,Schedule!AH$87:AH$291,W$68,Schedule!AG$87:AG$291,V71,Schedule!$G$87:$G$291,Schedule!$F$9,Schedule!$I$87:$I$291,"")+SUMIFS(Schedule!AI$87:AI$291,Schedule!$K$87:$K$291,Tailings,Schedule!AH$87:AH$291,W$68,Schedule!AG$87:AG$291,V71,Schedule!$G$87:$G$291,Schedule!$F$9,Schedule!$I$87:$I$291,"I"))+(SUMIFS(Schedule!AI$87:AI$291,Schedule!$K$87:$K$291,Tailings,Schedule!AH$87:AH$291,W$68,Schedule!AG$87:AG$291,V71,Schedule!$G$87:$G$291,Schedule!$F$10,Schedule!$I$87:$I$291,"")+SUMIFS(Schedule!AI$87:AI$291,Schedule!$K$87:$K$291,Tailings,Schedule!AH$87:AH$291,W$68,Schedule!AG$87:AG$291,V71,Schedule!$G$87:$G$291,Schedule!$F$10,Schedule!$I$87:$I$291,"I"))+(SUMIFS(Schedule!AI$87:AI$291,Schedule!$K$87:$K$291,Tailings,Schedule!AH$87:AH$291,W$68,Schedule!AG$87:AG$291,V71,Schedule!$G$87:$G$291,Schedule!$F$11,Schedule!$I$87:$I$291,"")+SUMIFS(Schedule!AI$87:AI$291,Schedule!$K$87:$K$291,Tailings,Schedule!AH$87:AH$291,W$68,Schedule!AG$87:AG$291,V71,Schedule!$G$87:$G$291,Schedule!$F$11,Schedule!$I$87:$I$291,"I")),(SUMIFS(Schedule!AI$87:AI$291,Schedule!$K$87:$K$291,Tailings,Schedule!AH$87:AH$291,W$68,Schedule!AG$87:AG$291,V71,Schedule!$G$87:$G$291,Schedule!$F$9,Schedule!$I$87:$I$291,"")+SUMIFS(Schedule!AI$87:AI$291,Schedule!$K$87:$K$291,Tailings,Schedule!AH$87:AH$291,W$68,Schedule!AG$87:AG$291,V71,Schedule!$G$87:$G$291,Schedule!$F$9,Schedule!$I$87:$I$291,"I"))+(SUMIFS(Schedule!AI$87:AI$291,Schedule!$K$87:$K$291,Tailings,Schedule!AH$87:AH$291,W$68,Schedule!AG$87:AG$291,V71,Schedule!$G$87:$G$291,Schedule!$F$10,Schedule!$I$87:$I$291,"")+SUMIFS(Schedule!AI$87:AI$291,Schedule!$K$87:$K$291,Tailings,Schedule!AH$87:AH$291,W$68,Schedule!AG$87:AG$291,V71,Schedule!$G$87:$G$291,Schedule!$F$10,Schedule!$I$87:$I$291,"I"))+(SUMIFS(Schedule!AI$87:AI$291,Schedule!$K$87:$K$291,Tailings,Schedule!AH$87:AH$291,W$68,Schedule!AG$87:AG$291,V71,Schedule!$G$87:$G$291,Schedule!$F$11,Schedule!$I$87:$I$291,"")+SUMIFS(Schedule!AI$87:AI$291,Schedule!$K$87:$K$291,Tailings,Schedule!AH$87:AH$291,W$68,Schedule!AG$87:AG$291,V71,Schedule!$G$87:$G$291,Schedule!$F$11,Schedule!$I$87:$I$291,"I"))+(SUMIFS(Schedule!AI$87:AI$291,Schedule!$K$87:$K$291,Tailings,Schedule!AH$87:AH$291,W$68,Schedule!AG$87:AG$291,V71,Schedule!$G$87:$G$291,Schedule!$F$8,Schedule!$I$87:$I$291,"")+SUMIFS(Schedule!AI$87:AI$291,Schedule!$K$87:$K$291,Tailings,Schedule!AH$87:AH$291,W$68,Schedule!AG$87:AG$291,V71,Schedule!$G$87:$G$291,Schedule!$F$8,Schedule!$I$87:$I$291,"I"))))</f>
        <v>0</v>
      </c>
      <c r="Y71" s="289">
        <v>4</v>
      </c>
      <c r="Z71" s="280"/>
      <c r="AA71" s="281">
        <f>IF($C$3="",(SUMIFS(Schedule!AL$87:AL$291,Schedule!$K$87:$K$291,Tailings,Schedule!AK$87:AK$291,Z$68,Schedule!AJ$87:AJ$291,Y71,Schedule!$G$87:$G$291,Schedule!$F$9,Schedule!$I$87:$I$291,"")+SUMIFS(Schedule!AL$87:AL$291,Schedule!$K$87:$K$291,Tailings,Schedule!AK$87:AK$291,Z$68,Schedule!AJ$87:AJ$291,Y71,Schedule!$G$87:$G$291,Schedule!$F$9,Schedule!$I$87:$I$291,"I"))+(SUMIFS(Schedule!AL$87:AL$291,Schedule!$K$87:$K$291,Tailings,Schedule!AK$87:AK$291,Z$68,Schedule!AJ$87:AJ$291,Y71,Schedule!$G$87:$G$291,Schedule!$F$10,Schedule!$I$87:$I$291,"")+SUMIFS(Schedule!AL$87:AL$291,Schedule!$K$87:$K$291,Tailings,Schedule!AK$87:AK$291,Z$68,Schedule!AJ$87:AJ$291,Y71,Schedule!$G$87:$G$291,Schedule!$F$10,Schedule!$I$87:$I$291,"I"))+(SUMIFS(Schedule!AL$87:AL$291,Schedule!$K$87:$K$291,Tailings,Schedule!AK$87:AK$291,Z$68,Schedule!AJ$87:AJ$291,Y71,Schedule!$G$87:$G$291,Schedule!$F$11,Schedule!$I$87:$I$291,"")+SUMIFS(Schedule!AL$87:AL$291,Schedule!$K$87:$K$291,Tailings,Schedule!AK$87:AK$291,Z$68,Schedule!AJ$87:AJ$291,Y71,Schedule!$G$87:$G$291,Schedule!$F$11,Schedule!$I$87:$I$291,"I")),IF($C$3='Sum Res'!$S$5,(SUMIFS(Schedule!AL$87:AL$291,Schedule!$K$87:$K$291,Tailings,Schedule!AK$87:AK$291,Z$68,Schedule!AJ$87:AJ$291,Y71,Schedule!$G$87:$G$291,Schedule!$F$9,Schedule!$I$87:$I$291,"")+SUMIFS(Schedule!AL$87:AL$291,Schedule!$K$87:$K$291,Tailings,Schedule!AK$87:AK$291,Z$68,Schedule!AJ$87:AJ$291,Y71,Schedule!$G$87:$G$291,Schedule!$F$9,Schedule!$I$87:$I$291,"I"))+(SUMIFS(Schedule!AL$87:AL$291,Schedule!$K$87:$K$291,Tailings,Schedule!AK$87:AK$291,Z$68,Schedule!AJ$87:AJ$291,Y71,Schedule!$G$87:$G$291,Schedule!$F$10,Schedule!$I$87:$I$291,"")+SUMIFS(Schedule!AL$87:AL$291,Schedule!$K$87:$K$291,Tailings,Schedule!AK$87:AK$291,Z$68,Schedule!AJ$87:AJ$291,Y71,Schedule!$G$87:$G$291,Schedule!$F$10,Schedule!$I$87:$I$291,"I"))+(SUMIFS(Schedule!AL$87:AL$291,Schedule!$K$87:$K$291,Tailings,Schedule!AK$87:AK$291,Z$68,Schedule!AJ$87:AJ$291,Y71,Schedule!$G$87:$G$291,Schedule!$F$11,Schedule!$I$87:$I$291,"")+SUMIFS(Schedule!AL$87:AL$291,Schedule!$K$87:$K$291,Tailings,Schedule!AK$87:AK$291,Z$68,Schedule!AJ$87:AJ$291,Y71,Schedule!$G$87:$G$291,Schedule!$F$11,Schedule!$I$87:$I$291,"I")),(SUMIFS(Schedule!AL$87:AL$291,Schedule!$K$87:$K$291,Tailings,Schedule!AK$87:AK$291,Z$68,Schedule!AJ$87:AJ$291,Y71,Schedule!$G$87:$G$291,Schedule!$F$9,Schedule!$I$87:$I$291,"")+SUMIFS(Schedule!AL$87:AL$291,Schedule!$K$87:$K$291,Tailings,Schedule!AK$87:AK$291,Z$68,Schedule!AJ$87:AJ$291,Y71,Schedule!$G$87:$G$291,Schedule!$F$9,Schedule!$I$87:$I$291,"I"))+(SUMIFS(Schedule!AL$87:AL$291,Schedule!$K$87:$K$291,Tailings,Schedule!AK$87:AK$291,Z$68,Schedule!AJ$87:AJ$291,Y71,Schedule!$G$87:$G$291,Schedule!$F$10,Schedule!$I$87:$I$291,"")+SUMIFS(Schedule!AL$87:AL$291,Schedule!$K$87:$K$291,Tailings,Schedule!AK$87:AK$291,Z$68,Schedule!AJ$87:AJ$291,Y71,Schedule!$G$87:$G$291,Schedule!$F$10,Schedule!$I$87:$I$291,"I"))+(SUMIFS(Schedule!AL$87:AL$291,Schedule!$K$87:$K$291,Tailings,Schedule!AK$87:AK$291,Z$68,Schedule!AJ$87:AJ$291,Y71,Schedule!$G$87:$G$291,Schedule!$F$11,Schedule!$I$87:$I$291,"")+SUMIFS(Schedule!AL$87:AL$291,Schedule!$K$87:$K$291,Tailings,Schedule!AK$87:AK$291,Z$68,Schedule!AJ$87:AJ$291,Y71,Schedule!$G$87:$G$291,Schedule!$F$11,Schedule!$I$87:$I$291,"I"))+(SUMIFS(Schedule!AL$87:AL$291,Schedule!$K$87:$K$291,Tailings,Schedule!AK$87:AK$291,Z$68,Schedule!AJ$87:AJ$291,Y71,Schedule!$G$87:$G$291,Schedule!$F$8,Schedule!$I$87:$I$291,"")+SUMIFS(Schedule!AL$87:AL$291,Schedule!$K$87:$K$291,Tailings,Schedule!AK$87:AK$291,Z$68,Schedule!AJ$87:AJ$291,Y71,Schedule!$G$87:$G$291,Schedule!$F$8,Schedule!$I$87:$I$291,"I"))))</f>
        <v>0</v>
      </c>
      <c r="AB71" s="289">
        <v>4</v>
      </c>
      <c r="AC71" s="280"/>
      <c r="AD71" s="281">
        <f>IF($C$3="",(SUMIFS(Schedule!AO$87:AO$291,Schedule!$K$87:$K$291,Tailings,Schedule!AN$87:AN$291,AC$68,Schedule!AM$87:AM$291,AB71,Schedule!$G$87:$G$291,Schedule!$F$9,Schedule!$I$87:$I$291,"")+SUMIFS(Schedule!AO$87:AO$291,Schedule!$K$87:$K$291,Tailings,Schedule!AN$87:AN$291,AC$68,Schedule!AM$87:AM$291,AB71,Schedule!$G$87:$G$291,Schedule!$F$9,Schedule!$I$87:$I$291,"I"))+(SUMIFS(Schedule!AO$87:AO$291,Schedule!$K$87:$K$291,Tailings,Schedule!AN$87:AN$291,AC$68,Schedule!AM$87:AM$291,AB71,Schedule!$G$87:$G$291,Schedule!$F$10,Schedule!$I$87:$I$291,"")+SUMIFS(Schedule!AO$87:AO$291,Schedule!$K$87:$K$291,Tailings,Schedule!AN$87:AN$291,AC$68,Schedule!AM$87:AM$291,AB71,Schedule!$G$87:$G$291,Schedule!$F$10,Schedule!$I$87:$I$291,"I"))+(SUMIFS(Schedule!AO$87:AO$291,Schedule!$K$87:$K$291,Tailings,Schedule!AN$87:AN$291,AC$68,Schedule!AM$87:AM$291,AB71,Schedule!$G$87:$G$291,Schedule!$F$11,Schedule!$I$87:$I$291,"")+SUMIFS(Schedule!AO$87:AO$291,Schedule!$K$87:$K$291,Tailings,Schedule!AN$87:AN$291,AC$68,Schedule!AM$87:AM$291,AB71,Schedule!$G$87:$G$291,Schedule!$F$11,Schedule!$I$87:$I$291,"I")),IF($C$3='Sum Res'!$S$5,(SUMIFS(Schedule!AO$87:AO$291,Schedule!$K$87:$K$291,Tailings,Schedule!AN$87:AN$291,AC$68,Schedule!AM$87:AM$291,AB71,Schedule!$G$87:$G$291,Schedule!$F$9,Schedule!$I$87:$I$291,"")+SUMIFS(Schedule!AO$87:AO$291,Schedule!$K$87:$K$291,Tailings,Schedule!AN$87:AN$291,AC$68,Schedule!AM$87:AM$291,AB71,Schedule!$G$87:$G$291,Schedule!$F$9,Schedule!$I$87:$I$291,"I"))+(SUMIFS(Schedule!AO$87:AO$291,Schedule!$K$87:$K$291,Tailings,Schedule!AN$87:AN$291,AC$68,Schedule!AM$87:AM$291,AB71,Schedule!$G$87:$G$291,Schedule!$F$10,Schedule!$I$87:$I$291,"")+SUMIFS(Schedule!AO$87:AO$291,Schedule!$K$87:$K$291,Tailings,Schedule!AN$87:AN$291,AC$68,Schedule!AM$87:AM$291,AB71,Schedule!$G$87:$G$291,Schedule!$F$10,Schedule!$I$87:$I$291,"I"))+(SUMIFS(Schedule!AO$87:AO$291,Schedule!$K$87:$K$291,Tailings,Schedule!AN$87:AN$291,AC$68,Schedule!AM$87:AM$291,AB71,Schedule!$G$87:$G$291,Schedule!$F$11,Schedule!$I$87:$I$291,"")+SUMIFS(Schedule!AO$87:AO$291,Schedule!$K$87:$K$291,Tailings,Schedule!AN$87:AN$291,AC$68,Schedule!AM$87:AM$291,AB71,Schedule!$G$87:$G$291,Schedule!$F$11,Schedule!$I$87:$I$291,"I")),(SUMIFS(Schedule!AO$87:AO$291,Schedule!$K$87:$K$291,Tailings,Schedule!AN$87:AN$291,AC$68,Schedule!AM$87:AM$291,AB71,Schedule!$G$87:$G$291,Schedule!$F$9,Schedule!$I$87:$I$291,"")+SUMIFS(Schedule!AO$87:AO$291,Schedule!$K$87:$K$291,Tailings,Schedule!AN$87:AN$291,AC$68,Schedule!AM$87:AM$291,AB71,Schedule!$G$87:$G$291,Schedule!$F$9,Schedule!$I$87:$I$291,"I"))+(SUMIFS(Schedule!AO$87:AO$291,Schedule!$K$87:$K$291,Tailings,Schedule!AN$87:AN$291,AC$68,Schedule!AM$87:AM$291,AB71,Schedule!$G$87:$G$291,Schedule!$F$10,Schedule!$I$87:$I$291,"")+SUMIFS(Schedule!AO$87:AO$291,Schedule!$K$87:$K$291,Tailings,Schedule!AN$87:AN$291,AC$68,Schedule!AM$87:AM$291,AB71,Schedule!$G$87:$G$291,Schedule!$F$10,Schedule!$I$87:$I$291,"I"))+(SUMIFS(Schedule!AO$87:AO$291,Schedule!$K$87:$K$291,Tailings,Schedule!AN$87:AN$291,AC$68,Schedule!AM$87:AM$291,AB71,Schedule!$G$87:$G$291,Schedule!$F$11,Schedule!$I$87:$I$291,"")+SUMIFS(Schedule!AO$87:AO$291,Schedule!$K$87:$K$291,Tailings,Schedule!AN$87:AN$291,AC$68,Schedule!AM$87:AM$291,AB71,Schedule!$G$87:$G$291,Schedule!$F$11,Schedule!$I$87:$I$291,"I"))+(SUMIFS(Schedule!AO$87:AO$291,Schedule!$K$87:$K$291,Tailings,Schedule!AN$87:AN$291,AC$68,Schedule!AM$87:AM$291,AB71,Schedule!$G$87:$G$291,Schedule!$F$8,Schedule!$I$87:$I$291,"")+SUMIFS(Schedule!AO$87:AO$291,Schedule!$K$87:$K$291,Tailings,Schedule!AN$87:AN$291,AC$68,Schedule!AM$87:AM$291,AB71,Schedule!$G$87:$G$291,Schedule!$F$8,Schedule!$I$87:$I$291,"I"))))</f>
        <v>0</v>
      </c>
      <c r="AE71" s="282">
        <f t="shared" si="16"/>
        <v>0</v>
      </c>
      <c r="AF71" s="283">
        <f t="shared" si="15"/>
        <v>0</v>
      </c>
    </row>
    <row r="72" spans="2:32" ht="15.75" thickBot="1" x14ac:dyDescent="0.25">
      <c r="B72" s="580"/>
      <c r="C72" s="584"/>
      <c r="D72" s="290">
        <v>5</v>
      </c>
      <c r="E72" s="291"/>
      <c r="F72" s="292">
        <f>IF($C$3="",(SUMIFS(Schedule!Q$87:Q$291,Schedule!$K$87:$K$291,Tailings,Schedule!P$87:P$291,E$68,Schedule!O$87:O$291,D72,Schedule!$G$87:$G$291,Schedule!$F$9,Schedule!$I$87:$I$291,"")+SUMIFS(Schedule!Q$87:Q$291,Schedule!$K$87:$K$291,Tailings,Schedule!P$87:P$291,E$68,Schedule!O$87:O$291,D72,Schedule!$G$87:$G$291,Schedule!$F$9,Schedule!$I$87:$I$291,"I"))+(SUMIFS(Schedule!Q$87:Q$291,Schedule!$K$87:$K$291,Tailings,Schedule!P$87:P$291,E$68,Schedule!O$87:O$291,D72,Schedule!$G$87:$G$291,Schedule!$F$10,Schedule!$I$87:$I$291,"")+SUMIFS(Schedule!Q$87:Q$291,Schedule!$K$87:$K$291,Tailings,Schedule!P$87:P$291,E$68,Schedule!O$87:O$291,D72,Schedule!$G$87:$G$291,Schedule!$F$10,Schedule!$I$87:$I$291,"I"))+(SUMIFS(Schedule!Q$87:Q$291,Schedule!$K$87:$K$291,Tailings,Schedule!P$87:P$291,E$68,Schedule!O$87:O$291,D72,Schedule!$G$87:$G$291,Schedule!$F$11,Schedule!$I$87:$I$291,"")+SUMIFS(Schedule!Q$87:Q$291,Schedule!$K$87:$K$291,Tailings,Schedule!P$87:P$291,E$68,Schedule!O$87:O$291,D72,Schedule!$G$87:$G$291,Schedule!$F$11,Schedule!$I$87:$I$291,"I")),IF($C$3='Sum Res'!$S$5,(SUMIFS(Schedule!Q$87:Q$291,Schedule!$K$87:$K$291,Tailings,Schedule!P$87:P$291,E$68,Schedule!O$87:O$291,D72,Schedule!$G$87:$G$291,Schedule!$F$9,Schedule!$I$87:$I$291,"")+SUMIFS(Schedule!Q$87:Q$291,Schedule!$K$87:$K$291,Tailings,Schedule!P$87:P$291,E$68,Schedule!O$87:O$291,D72,Schedule!$G$87:$G$291,Schedule!$F$9,Schedule!$I$87:$I$291,"I"))+(SUMIFS(Schedule!Q$87:Q$291,Schedule!$K$87:$K$291,Tailings,Schedule!P$87:P$291,E$68,Schedule!O$87:O$291,D72,Schedule!$G$87:$G$291,Schedule!$F$10,Schedule!$I$87:$I$291,"")+SUMIFS(Schedule!Q$87:Q$291,Schedule!$K$87:$K$291,Tailings,Schedule!P$87:P$291,E$68,Schedule!O$87:O$291,D72,Schedule!$G$87:$G$291,Schedule!$F$10,Schedule!$I$87:$I$291,"I"))+(SUMIFS(Schedule!Q$87:Q$291,Schedule!$K$87:$K$291,Tailings,Schedule!P$87:P$291,E$68,Schedule!O$87:O$291,D72,Schedule!$G$87:$G$291,Schedule!$F$11,Schedule!$I$87:$I$291,"")+SUMIFS(Schedule!Q$87:Q$291,Schedule!$K$87:$K$291,Tailings,Schedule!P$87:P$291,E$68,Schedule!O$87:O$291,D72,Schedule!$G$87:$G$291,Schedule!$F$11,Schedule!$I$87:$I$291,"I")),(SUMIFS(Schedule!Q$87:Q$291,Schedule!$K$87:$K$291,Tailings,Schedule!P$87:P$291,E$68,Schedule!O$87:O$291,D72,Schedule!$G$87:$G$291,Schedule!$F$9,Schedule!$I$87:$I$291,"")+SUMIFS(Schedule!Q$87:Q$291,Schedule!$K$87:$K$291,Tailings,Schedule!P$87:P$291,E$68,Schedule!O$87:O$291,D72,Schedule!$G$87:$G$291,Schedule!$F$9,Schedule!$I$87:$I$291,"I"))+(SUMIFS(Schedule!Q$87:Q$291,Schedule!$K$87:$K$291,Tailings,Schedule!P$87:P$291,E$68,Schedule!O$87:O$291,D72,Schedule!$G$87:$G$291,Schedule!$F$10,Schedule!$I$87:$I$291,"")+SUMIFS(Schedule!Q$87:Q$291,Schedule!$K$87:$K$291,Tailings,Schedule!P$87:P$291,E$68,Schedule!O$87:O$291,D72,Schedule!$G$87:$G$291,Schedule!$F$10,Schedule!$I$87:$I$291,"I"))+(SUMIFS(Schedule!Q$87:Q$291,Schedule!$K$87:$K$291,Tailings,Schedule!P$87:P$291,E$68,Schedule!O$87:O$291,D72,Schedule!$G$87:$G$291,Schedule!$F$11,Schedule!$I$87:$I$291,"")+SUMIFS(Schedule!Q$87:Q$291,Schedule!$K$87:$K$291,Tailings,Schedule!P$87:P$291,E$68,Schedule!O$87:O$291,D72,Schedule!$G$87:$G$291,Schedule!$F$11,Schedule!$I$87:$I$291,"I"))+(SUMIFS(Schedule!Q$87:Q$291,Schedule!$K$87:$K$291,Tailings,Schedule!P$87:P$291,E$68,Schedule!O$87:O$291,D72,Schedule!$G$87:$G$291,Schedule!$F$8,Schedule!$I$87:$I$291,"")+SUMIFS(Schedule!Q$87:Q$291,Schedule!$K$87:$K$291,Tailings,Schedule!P$87:P$291,E$68,Schedule!O$87:O$291,D72,Schedule!$G$87:$G$291,Schedule!$F$8,Schedule!$I$87:$I$291,"I"))))</f>
        <v>0</v>
      </c>
      <c r="G72" s="290">
        <v>5</v>
      </c>
      <c r="H72" s="291"/>
      <c r="I72" s="292">
        <f>IF($C$3="",(SUMIFS(Schedule!T$87:T$291,Schedule!$K$87:$K$291,Tailings,Schedule!S$87:S$291,H$68,Schedule!R$87:R$291,G72,Schedule!$G$87:$G$291,Schedule!$F$9,Schedule!$I$87:$I$291,"")+SUMIFS(Schedule!T$87:T$291,Schedule!$K$87:$K$291,Tailings,Schedule!S$87:S$291,H$68,Schedule!R$87:R$291,G72,Schedule!$G$87:$G$291,Schedule!$F$9,Schedule!$I$87:$I$291,"I"))+(SUMIFS(Schedule!T$87:T$291,Schedule!$K$87:$K$291,Tailings,Schedule!S$87:S$291,H$68,Schedule!R$87:R$291,G72,Schedule!$G$87:$G$291,Schedule!$F$10,Schedule!$I$87:$I$291,"")+SUMIFS(Schedule!T$87:T$291,Schedule!$K$87:$K$291,Tailings,Schedule!S$87:S$291,H$68,Schedule!R$87:R$291,G72,Schedule!$G$87:$G$291,Schedule!$F$10,Schedule!$I$87:$I$291,"I"))+(SUMIFS(Schedule!T$87:T$291,Schedule!$K$87:$K$291,Tailings,Schedule!S$87:S$291,H$68,Schedule!R$87:R$291,G72,Schedule!$G$87:$G$291,Schedule!$F$11,Schedule!$I$87:$I$291,"")+SUMIFS(Schedule!T$87:T$291,Schedule!$K$87:$K$291,Tailings,Schedule!S$87:S$291,H$68,Schedule!R$87:R$291,G72,Schedule!$G$87:$G$291,Schedule!$F$11,Schedule!$I$87:$I$291,"I")),IF($C$3='Sum Res'!$S$5,(SUMIFS(Schedule!T$87:T$291,Schedule!$K$87:$K$291,Tailings,Schedule!S$87:S$291,H$68,Schedule!R$87:R$291,G72,Schedule!$G$87:$G$291,Schedule!$F$9,Schedule!$I$87:$I$291,"")+SUMIFS(Schedule!T$87:T$291,Schedule!$K$87:$K$291,Tailings,Schedule!S$87:S$291,H$68,Schedule!R$87:R$291,G72,Schedule!$G$87:$G$291,Schedule!$F$9,Schedule!$I$87:$I$291,"I"))+(SUMIFS(Schedule!T$87:T$291,Schedule!$K$87:$K$291,Tailings,Schedule!S$87:S$291,H$68,Schedule!R$87:R$291,G72,Schedule!$G$87:$G$291,Schedule!$F$10,Schedule!$I$87:$I$291,"")+SUMIFS(Schedule!T$87:T$291,Schedule!$K$87:$K$291,Tailings,Schedule!S$87:S$291,H$68,Schedule!R$87:R$291,G72,Schedule!$G$87:$G$291,Schedule!$F$10,Schedule!$I$87:$I$291,"I"))+(SUMIFS(Schedule!T$87:T$291,Schedule!$K$87:$K$291,Tailings,Schedule!S$87:S$291,H$68,Schedule!R$87:R$291,G72,Schedule!$G$87:$G$291,Schedule!$F$11,Schedule!$I$87:$I$291,"")+SUMIFS(Schedule!T$87:T$291,Schedule!$K$87:$K$291,Tailings,Schedule!S$87:S$291,H$68,Schedule!R$87:R$291,G72,Schedule!$G$87:$G$291,Schedule!$F$11,Schedule!$I$87:$I$291,"I")),(SUMIFS(Schedule!T$87:T$291,Schedule!$K$87:$K$291,Tailings,Schedule!S$87:S$291,H$68,Schedule!R$87:R$291,G72,Schedule!$G$87:$G$291,Schedule!$F$9,Schedule!$I$87:$I$291,"")+SUMIFS(Schedule!T$87:T$291,Schedule!$K$87:$K$291,Tailings,Schedule!S$87:S$291,H$68,Schedule!R$87:R$291,G72,Schedule!$G$87:$G$291,Schedule!$F$9,Schedule!$I$87:$I$291,"I"))+(SUMIFS(Schedule!T$87:T$291,Schedule!$K$87:$K$291,Tailings,Schedule!S$87:S$291,H$68,Schedule!R$87:R$291,G72,Schedule!$G$87:$G$291,Schedule!$F$10,Schedule!$I$87:$I$291,"")+SUMIFS(Schedule!T$87:T$291,Schedule!$K$87:$K$291,Tailings,Schedule!S$87:S$291,H$68,Schedule!R$87:R$291,G72,Schedule!$G$87:$G$291,Schedule!$F$10,Schedule!$I$87:$I$291,"I"))+(SUMIFS(Schedule!T$87:T$291,Schedule!$K$87:$K$291,Tailings,Schedule!S$87:S$291,H$68,Schedule!R$87:R$291,G72,Schedule!$G$87:$G$291,Schedule!$F$11,Schedule!$I$87:$I$291,"")+SUMIFS(Schedule!T$87:T$291,Schedule!$K$87:$K$291,Tailings,Schedule!S$87:S$291,H$68,Schedule!R$87:R$291,G72,Schedule!$G$87:$G$291,Schedule!$F$11,Schedule!$I$87:$I$291,"I"))+(SUMIFS(Schedule!T$87:T$291,Schedule!$K$87:$K$291,Tailings,Schedule!S$87:S$291,H$68,Schedule!R$87:R$291,G72,Schedule!$G$87:$G$291,Schedule!$F$8,Schedule!$I$87:$I$291,"")+SUMIFS(Schedule!T$87:T$291,Schedule!$K$87:$K$291,Tailings,Schedule!S$87:S$291,H$68,Schedule!R$87:R$291,G72,Schedule!$G$87:$G$291,Schedule!$F$8,Schedule!$I$87:$I$291,"I"))))</f>
        <v>0</v>
      </c>
      <c r="J72" s="290">
        <v>5</v>
      </c>
      <c r="K72" s="291"/>
      <c r="L72" s="292">
        <f>IF($C$3="",(SUMIFS(Schedule!W$87:W$291,Schedule!$K$87:$K$291,Tailings,Schedule!V$87:V$291,K$68,Schedule!U$87:U$291,J72,Schedule!$G$87:$G$291,Schedule!$F$9,Schedule!$I$87:$I$291,"")+SUMIFS(Schedule!W$87:W$291,Schedule!$K$87:$K$291,Tailings,Schedule!V$87:V$291,K$68,Schedule!U$87:U$291,J72,Schedule!$G$87:$G$291,Schedule!$F$9,Schedule!$I$87:$I$291,"I"))+(SUMIFS(Schedule!W$87:W$291,Schedule!$K$87:$K$291,Tailings,Schedule!V$87:V$291,K$68,Schedule!U$87:U$291,J72,Schedule!$G$87:$G$291,Schedule!$F$10,Schedule!$I$87:$I$291,"")+SUMIFS(Schedule!W$87:W$291,Schedule!$K$87:$K$291,Tailings,Schedule!V$87:V$291,K$68,Schedule!U$87:U$291,J72,Schedule!$G$87:$G$291,Schedule!$F$10,Schedule!$I$87:$I$291,"I"))+(SUMIFS(Schedule!W$87:W$291,Schedule!$K$87:$K$291,Tailings,Schedule!V$87:V$291,K$68,Schedule!U$87:U$291,J72,Schedule!$G$87:$G$291,Schedule!$F$11,Schedule!$I$87:$I$291,"")+SUMIFS(Schedule!W$87:W$291,Schedule!$K$87:$K$291,Tailings,Schedule!V$87:V$291,K$68,Schedule!U$87:U$291,J72,Schedule!$G$87:$G$291,Schedule!$F$11,Schedule!$I$87:$I$291,"I")),IF($C$3='Sum Res'!$S$5,(SUMIFS(Schedule!W$87:W$291,Schedule!$K$87:$K$291,Tailings,Schedule!V$87:V$291,K$68,Schedule!U$87:U$291,J72,Schedule!$G$87:$G$291,Schedule!$F$9,Schedule!$I$87:$I$291,"")+SUMIFS(Schedule!W$87:W$291,Schedule!$K$87:$K$291,Tailings,Schedule!V$87:V$291,K$68,Schedule!U$87:U$291,J72,Schedule!$G$87:$G$291,Schedule!$F$9,Schedule!$I$87:$I$291,"I"))+(SUMIFS(Schedule!W$87:W$291,Schedule!$K$87:$K$291,Tailings,Schedule!V$87:V$291,K$68,Schedule!U$87:U$291,J72,Schedule!$G$87:$G$291,Schedule!$F$10,Schedule!$I$87:$I$291,"")+SUMIFS(Schedule!W$87:W$291,Schedule!$K$87:$K$291,Tailings,Schedule!V$87:V$291,K$68,Schedule!U$87:U$291,J72,Schedule!$G$87:$G$291,Schedule!$F$10,Schedule!$I$87:$I$291,"I"))+(SUMIFS(Schedule!W$87:W$291,Schedule!$K$87:$K$291,Tailings,Schedule!V$87:V$291,K$68,Schedule!U$87:U$291,J72,Schedule!$G$87:$G$291,Schedule!$F$11,Schedule!$I$87:$I$291,"")+SUMIFS(Schedule!W$87:W$291,Schedule!$K$87:$K$291,Tailings,Schedule!V$87:V$291,K$68,Schedule!U$87:U$291,J72,Schedule!$G$87:$G$291,Schedule!$F$11,Schedule!$I$87:$I$291,"I")),(SUMIFS(Schedule!W$87:W$291,Schedule!$K$87:$K$291,Tailings,Schedule!V$87:V$291,K$68,Schedule!U$87:U$291,J72,Schedule!$G$87:$G$291,Schedule!$F$9,Schedule!$I$87:$I$291,"")+SUMIFS(Schedule!W$87:W$291,Schedule!$K$87:$K$291,Tailings,Schedule!V$87:V$291,K$68,Schedule!U$87:U$291,J72,Schedule!$G$87:$G$291,Schedule!$F$9,Schedule!$I$87:$I$291,"I"))+(SUMIFS(Schedule!W$87:W$291,Schedule!$K$87:$K$291,Tailings,Schedule!V$87:V$291,K$68,Schedule!U$87:U$291,J72,Schedule!$G$87:$G$291,Schedule!$F$10,Schedule!$I$87:$I$291,"")+SUMIFS(Schedule!W$87:W$291,Schedule!$K$87:$K$291,Tailings,Schedule!V$87:V$291,K$68,Schedule!U$87:U$291,J72,Schedule!$G$87:$G$291,Schedule!$F$10,Schedule!$I$87:$I$291,"I"))+(SUMIFS(Schedule!W$87:W$291,Schedule!$K$87:$K$291,Tailings,Schedule!V$87:V$291,K$68,Schedule!U$87:U$291,J72,Schedule!$G$87:$G$291,Schedule!$F$11,Schedule!$I$87:$I$291,"")+SUMIFS(Schedule!W$87:W$291,Schedule!$K$87:$K$291,Tailings,Schedule!V$87:V$291,K$68,Schedule!U$87:U$291,J72,Schedule!$G$87:$G$291,Schedule!$F$11,Schedule!$I$87:$I$291,"I"))+(SUMIFS(Schedule!W$87:W$291,Schedule!$K$87:$K$291,Tailings,Schedule!V$87:V$291,K$68,Schedule!U$87:U$291,J72,Schedule!$G$87:$G$291,Schedule!$F$8,Schedule!$I$87:$I$291,"")+SUMIFS(Schedule!W$87:W$291,Schedule!$K$87:$K$291,Tailings,Schedule!V$87:V$291,K$68,Schedule!U$87:U$291,J72,Schedule!$G$87:$G$291,Schedule!$F$8,Schedule!$I$87:$I$291,"I"))))</f>
        <v>0</v>
      </c>
      <c r="M72" s="290">
        <v>5</v>
      </c>
      <c r="N72" s="291"/>
      <c r="O72" s="292">
        <f>IF($C$3="",(SUMIFS(Schedule!Z$87:Z$291,Schedule!$K$87:$K$291,Tailings,Schedule!Y$87:Y$291,N$68,Schedule!X$87:X$291,M72,Schedule!$G$87:$G$291,Schedule!$F$9,Schedule!$I$87:$I$291,"")+SUMIFS(Schedule!Z$87:Z$291,Schedule!$K$87:$K$291,Tailings,Schedule!Y$87:Y$291,N$68,Schedule!X$87:X$291,M72,Schedule!$G$87:$G$291,Schedule!$F$9,Schedule!$I$87:$I$291,"I"))+(SUMIFS(Schedule!Z$87:Z$291,Schedule!$K$87:$K$291,Tailings,Schedule!Y$87:Y$291,N$68,Schedule!X$87:X$291,M72,Schedule!$G$87:$G$291,Schedule!$F$10,Schedule!$I$87:$I$291,"")+SUMIFS(Schedule!Z$87:Z$291,Schedule!$K$87:$K$291,Tailings,Schedule!Y$87:Y$291,N$68,Schedule!X$87:X$291,M72,Schedule!$G$87:$G$291,Schedule!$F$10,Schedule!$I$87:$I$291,"I"))+(SUMIFS(Schedule!Z$87:Z$291,Schedule!$K$87:$K$291,Tailings,Schedule!Y$87:Y$291,N$68,Schedule!X$87:X$291,M72,Schedule!$G$87:$G$291,Schedule!$F$11,Schedule!$I$87:$I$291,"")+SUMIFS(Schedule!Z$87:Z$291,Schedule!$K$87:$K$291,Tailings,Schedule!Y$87:Y$291,N$68,Schedule!X$87:X$291,M72,Schedule!$G$87:$G$291,Schedule!$F$11,Schedule!$I$87:$I$291,"I")),IF($C$3='Sum Res'!$S$5,(SUMIFS(Schedule!Z$87:Z$291,Schedule!$K$87:$K$291,Tailings,Schedule!Y$87:Y$291,N$68,Schedule!X$87:X$291,M72,Schedule!$G$87:$G$291,Schedule!$F$9,Schedule!$I$87:$I$291,"")+SUMIFS(Schedule!Z$87:Z$291,Schedule!$K$87:$K$291,Tailings,Schedule!Y$87:Y$291,N$68,Schedule!X$87:X$291,M72,Schedule!$G$87:$G$291,Schedule!$F$9,Schedule!$I$87:$I$291,"I"))+(SUMIFS(Schedule!Z$87:Z$291,Schedule!$K$87:$K$291,Tailings,Schedule!Y$87:Y$291,N$68,Schedule!X$87:X$291,M72,Schedule!$G$87:$G$291,Schedule!$F$10,Schedule!$I$87:$I$291,"")+SUMIFS(Schedule!Z$87:Z$291,Schedule!$K$87:$K$291,Tailings,Schedule!Y$87:Y$291,N$68,Schedule!X$87:X$291,M72,Schedule!$G$87:$G$291,Schedule!$F$10,Schedule!$I$87:$I$291,"I"))+(SUMIFS(Schedule!Z$87:Z$291,Schedule!$K$87:$K$291,Tailings,Schedule!Y$87:Y$291,N$68,Schedule!X$87:X$291,M72,Schedule!$G$87:$G$291,Schedule!$F$11,Schedule!$I$87:$I$291,"")+SUMIFS(Schedule!Z$87:Z$291,Schedule!$K$87:$K$291,Tailings,Schedule!Y$87:Y$291,N$68,Schedule!X$87:X$291,M72,Schedule!$G$87:$G$291,Schedule!$F$11,Schedule!$I$87:$I$291,"I")),(SUMIFS(Schedule!Z$87:Z$291,Schedule!$K$87:$K$291,Tailings,Schedule!Y$87:Y$291,N$68,Schedule!X$87:X$291,M72,Schedule!$G$87:$G$291,Schedule!$F$9,Schedule!$I$87:$I$291,"")+SUMIFS(Schedule!Z$87:Z$291,Schedule!$K$87:$K$291,Tailings,Schedule!Y$87:Y$291,N$68,Schedule!X$87:X$291,M72,Schedule!$G$87:$G$291,Schedule!$F$9,Schedule!$I$87:$I$291,"I"))+(SUMIFS(Schedule!Z$87:Z$291,Schedule!$K$87:$K$291,Tailings,Schedule!Y$87:Y$291,N$68,Schedule!X$87:X$291,M72,Schedule!$G$87:$G$291,Schedule!$F$10,Schedule!$I$87:$I$291,"")+SUMIFS(Schedule!Z$87:Z$291,Schedule!$K$87:$K$291,Tailings,Schedule!Y$87:Y$291,N$68,Schedule!X$87:X$291,M72,Schedule!$G$87:$G$291,Schedule!$F$10,Schedule!$I$87:$I$291,"I"))+(SUMIFS(Schedule!Z$87:Z$291,Schedule!$K$87:$K$291,Tailings,Schedule!Y$87:Y$291,N$68,Schedule!X$87:X$291,M72,Schedule!$G$87:$G$291,Schedule!$F$11,Schedule!$I$87:$I$291,"")+SUMIFS(Schedule!Z$87:Z$291,Schedule!$K$87:$K$291,Tailings,Schedule!Y$87:Y$291,N$68,Schedule!X$87:X$291,M72,Schedule!$G$87:$G$291,Schedule!$F$11,Schedule!$I$87:$I$291,"I"))+(SUMIFS(Schedule!Z$87:Z$291,Schedule!$K$87:$K$291,Tailings,Schedule!Y$87:Y$291,N$68,Schedule!X$87:X$291,M72,Schedule!$G$87:$G$291,Schedule!$F$8,Schedule!$I$87:$I$291,"")+SUMIFS(Schedule!Z$87:Z$291,Schedule!$K$87:$K$291,Tailings,Schedule!Y$87:Y$291,N$68,Schedule!X$87:X$291,M72,Schedule!$G$87:$G$291,Schedule!$F$8,Schedule!$I$87:$I$291,"I"))))</f>
        <v>0</v>
      </c>
      <c r="P72" s="290">
        <v>5</v>
      </c>
      <c r="Q72" s="291"/>
      <c r="R72" s="292">
        <f>IF($C$3="",(SUMIFS(Schedule!AC$87:AC$291,Schedule!$K$87:$K$291,Tailings,Schedule!AB$87:AB$291,Q$68,Schedule!AA$87:AA$291,P72,Schedule!$G$87:$G$291,Schedule!$F$9,Schedule!$I$87:$I$291,"")+SUMIFS(Schedule!AC$87:AC$291,Schedule!$K$87:$K$291,Tailings,Schedule!AB$87:AB$291,Q$68,Schedule!AA$87:AA$291,P72,Schedule!$G$87:$G$291,Schedule!$F$9,Schedule!$I$87:$I$291,"I"))+(SUMIFS(Schedule!AC$87:AC$291,Schedule!$K$87:$K$291,Tailings,Schedule!AB$87:AB$291,Q$68,Schedule!AA$87:AA$291,P72,Schedule!$G$87:$G$291,Schedule!$F$10,Schedule!$I$87:$I$291,"")+SUMIFS(Schedule!AC$87:AC$291,Schedule!$K$87:$K$291,Tailings,Schedule!AB$87:AB$291,Q$68,Schedule!AA$87:AA$291,P72,Schedule!$G$87:$G$291,Schedule!$F$10,Schedule!$I$87:$I$291,"I"))+(SUMIFS(Schedule!AC$87:AC$291,Schedule!$K$87:$K$291,Tailings,Schedule!AB$87:AB$291,Q$68,Schedule!AA$87:AA$291,P72,Schedule!$G$87:$G$291,Schedule!$F$11,Schedule!$I$87:$I$291,"")+SUMIFS(Schedule!AC$87:AC$291,Schedule!$K$87:$K$291,Tailings,Schedule!AB$87:AB$291,Q$68,Schedule!AA$87:AA$291,P72,Schedule!$G$87:$G$291,Schedule!$F$11,Schedule!$I$87:$I$291,"I")),IF($C$3='Sum Res'!$S$5,(SUMIFS(Schedule!AC$87:AC$291,Schedule!$K$87:$K$291,Tailings,Schedule!AB$87:AB$291,Q$68,Schedule!AA$87:AA$291,P72,Schedule!$G$87:$G$291,Schedule!$F$9,Schedule!$I$87:$I$291,"")+SUMIFS(Schedule!AC$87:AC$291,Schedule!$K$87:$K$291,Tailings,Schedule!AB$87:AB$291,Q$68,Schedule!AA$87:AA$291,P72,Schedule!$G$87:$G$291,Schedule!$F$9,Schedule!$I$87:$I$291,"I"))+(SUMIFS(Schedule!AC$87:AC$291,Schedule!$K$87:$K$291,Tailings,Schedule!AB$87:AB$291,Q$68,Schedule!AA$87:AA$291,P72,Schedule!$G$87:$G$291,Schedule!$F$10,Schedule!$I$87:$I$291,"")+SUMIFS(Schedule!AC$87:AC$291,Schedule!$K$87:$K$291,Tailings,Schedule!AB$87:AB$291,Q$68,Schedule!AA$87:AA$291,P72,Schedule!$G$87:$G$291,Schedule!$F$10,Schedule!$I$87:$I$291,"I"))+(SUMIFS(Schedule!AC$87:AC$291,Schedule!$K$87:$K$291,Tailings,Schedule!AB$87:AB$291,Q$68,Schedule!AA$87:AA$291,P72,Schedule!$G$87:$G$291,Schedule!$F$11,Schedule!$I$87:$I$291,"")+SUMIFS(Schedule!AC$87:AC$291,Schedule!$K$87:$K$291,Tailings,Schedule!AB$87:AB$291,Q$68,Schedule!AA$87:AA$291,P72,Schedule!$G$87:$G$291,Schedule!$F$11,Schedule!$I$87:$I$291,"I")),(SUMIFS(Schedule!AC$87:AC$291,Schedule!$K$87:$K$291,Tailings,Schedule!AB$87:AB$291,Q$68,Schedule!AA$87:AA$291,P72,Schedule!$G$87:$G$291,Schedule!$F$9,Schedule!$I$87:$I$291,"")+SUMIFS(Schedule!AC$87:AC$291,Schedule!$K$87:$K$291,Tailings,Schedule!AB$87:AB$291,Q$68,Schedule!AA$87:AA$291,P72,Schedule!$G$87:$G$291,Schedule!$F$9,Schedule!$I$87:$I$291,"I"))+(SUMIFS(Schedule!AC$87:AC$291,Schedule!$K$87:$K$291,Tailings,Schedule!AB$87:AB$291,Q$68,Schedule!AA$87:AA$291,P72,Schedule!$G$87:$G$291,Schedule!$F$10,Schedule!$I$87:$I$291,"")+SUMIFS(Schedule!AC$87:AC$291,Schedule!$K$87:$K$291,Tailings,Schedule!AB$87:AB$291,Q$68,Schedule!AA$87:AA$291,P72,Schedule!$G$87:$G$291,Schedule!$F$10,Schedule!$I$87:$I$291,"I"))+(SUMIFS(Schedule!AC$87:AC$291,Schedule!$K$87:$K$291,Tailings,Schedule!AB$87:AB$291,Q$68,Schedule!AA$87:AA$291,P72,Schedule!$G$87:$G$291,Schedule!$F$11,Schedule!$I$87:$I$291,"")+SUMIFS(Schedule!AC$87:AC$291,Schedule!$K$87:$K$291,Tailings,Schedule!AB$87:AB$291,Q$68,Schedule!AA$87:AA$291,P72,Schedule!$G$87:$G$291,Schedule!$F$11,Schedule!$I$87:$I$291,"I"))+(SUMIFS(Schedule!AC$87:AC$291,Schedule!$K$87:$K$291,Tailings,Schedule!AB$87:AB$291,Q$68,Schedule!AA$87:AA$291,P72,Schedule!$G$87:$G$291,Schedule!$F$8,Schedule!$I$87:$I$291,"")+SUMIFS(Schedule!AC$87:AC$291,Schedule!$K$87:$K$291,Tailings,Schedule!AB$87:AB$291,Q$68,Schedule!AA$87:AA$291,P72,Schedule!$G$87:$G$291,Schedule!$F$8,Schedule!$I$87:$I$291,"I"))))</f>
        <v>0</v>
      </c>
      <c r="S72" s="290">
        <v>5</v>
      </c>
      <c r="T72" s="291"/>
      <c r="U72" s="292">
        <f>IF($C$3="",(SUMIFS(Schedule!AF$87:AF$291,Schedule!$K$87:$K$291,Tailings,Schedule!AE$87:AE$291,T$68,Schedule!AD$87:AD$291,S72,Schedule!$G$87:$G$291,Schedule!$F$9,Schedule!$I$87:$I$291,"")+SUMIFS(Schedule!AF$87:AF$291,Schedule!$K$87:$K$291,Tailings,Schedule!AE$87:AE$291,T$68,Schedule!AD$87:AD$291,S72,Schedule!$G$87:$G$291,Schedule!$F$9,Schedule!$I$87:$I$291,"I"))+(SUMIFS(Schedule!AF$87:AF$291,Schedule!$K$87:$K$291,Tailings,Schedule!AE$87:AE$291,T$68,Schedule!AD$87:AD$291,S72,Schedule!$G$87:$G$291,Schedule!$F$10,Schedule!$I$87:$I$291,"")+SUMIFS(Schedule!AF$87:AF$291,Schedule!$K$87:$K$291,Tailings,Schedule!AE$87:AE$291,T$68,Schedule!AD$87:AD$291,S72,Schedule!$G$87:$G$291,Schedule!$F$10,Schedule!$I$87:$I$291,"I"))+(SUMIFS(Schedule!AF$87:AF$291,Schedule!$K$87:$K$291,Tailings,Schedule!AE$87:AE$291,T$68,Schedule!AD$87:AD$291,S72,Schedule!$G$87:$G$291,Schedule!$F$11,Schedule!$I$87:$I$291,"")+SUMIFS(Schedule!AF$87:AF$291,Schedule!$K$87:$K$291,Tailings,Schedule!AE$87:AE$291,T$68,Schedule!AD$87:AD$291,S72,Schedule!$G$87:$G$291,Schedule!$F$11,Schedule!$I$87:$I$291,"I")),IF($C$3='Sum Res'!$S$5,(SUMIFS(Schedule!AF$87:AF$291,Schedule!$K$87:$K$291,Tailings,Schedule!AE$87:AE$291,T$68,Schedule!AD$87:AD$291,S72,Schedule!$G$87:$G$291,Schedule!$F$9,Schedule!$I$87:$I$291,"")+SUMIFS(Schedule!AF$87:AF$291,Schedule!$K$87:$K$291,Tailings,Schedule!AE$87:AE$291,T$68,Schedule!AD$87:AD$291,S72,Schedule!$G$87:$G$291,Schedule!$F$9,Schedule!$I$87:$I$291,"I"))+(SUMIFS(Schedule!AF$87:AF$291,Schedule!$K$87:$K$291,Tailings,Schedule!AE$87:AE$291,T$68,Schedule!AD$87:AD$291,S72,Schedule!$G$87:$G$291,Schedule!$F$10,Schedule!$I$87:$I$291,"")+SUMIFS(Schedule!AF$87:AF$291,Schedule!$K$87:$K$291,Tailings,Schedule!AE$87:AE$291,T$68,Schedule!AD$87:AD$291,S72,Schedule!$G$87:$G$291,Schedule!$F$10,Schedule!$I$87:$I$291,"I"))+(SUMIFS(Schedule!AF$87:AF$291,Schedule!$K$87:$K$291,Tailings,Schedule!AE$87:AE$291,T$68,Schedule!AD$87:AD$291,S72,Schedule!$G$87:$G$291,Schedule!$F$11,Schedule!$I$87:$I$291,"")+SUMIFS(Schedule!AF$87:AF$291,Schedule!$K$87:$K$291,Tailings,Schedule!AE$87:AE$291,T$68,Schedule!AD$87:AD$291,S72,Schedule!$G$87:$G$291,Schedule!$F$11,Schedule!$I$87:$I$291,"I")),(SUMIFS(Schedule!AF$87:AF$291,Schedule!$K$87:$K$291,Tailings,Schedule!AE$87:AE$291,T$68,Schedule!AD$87:AD$291,S72,Schedule!$G$87:$G$291,Schedule!$F$9,Schedule!$I$87:$I$291,"")+SUMIFS(Schedule!AF$87:AF$291,Schedule!$K$87:$K$291,Tailings,Schedule!AE$87:AE$291,T$68,Schedule!AD$87:AD$291,S72,Schedule!$G$87:$G$291,Schedule!$F$9,Schedule!$I$87:$I$291,"I"))+(SUMIFS(Schedule!AF$87:AF$291,Schedule!$K$87:$K$291,Tailings,Schedule!AE$87:AE$291,T$68,Schedule!AD$87:AD$291,S72,Schedule!$G$87:$G$291,Schedule!$F$10,Schedule!$I$87:$I$291,"")+SUMIFS(Schedule!AF$87:AF$291,Schedule!$K$87:$K$291,Tailings,Schedule!AE$87:AE$291,T$68,Schedule!AD$87:AD$291,S72,Schedule!$G$87:$G$291,Schedule!$F$10,Schedule!$I$87:$I$291,"I"))+(SUMIFS(Schedule!AF$87:AF$291,Schedule!$K$87:$K$291,Tailings,Schedule!AE$87:AE$291,T$68,Schedule!AD$87:AD$291,S72,Schedule!$G$87:$G$291,Schedule!$F$11,Schedule!$I$87:$I$291,"")+SUMIFS(Schedule!AF$87:AF$291,Schedule!$K$87:$K$291,Tailings,Schedule!AE$87:AE$291,T$68,Schedule!AD$87:AD$291,S72,Schedule!$G$87:$G$291,Schedule!$F$11,Schedule!$I$87:$I$291,"I"))+(SUMIFS(Schedule!AF$87:AF$291,Schedule!$K$87:$K$291,Tailings,Schedule!AE$87:AE$291,T$68,Schedule!AD$87:AD$291,S72,Schedule!$G$87:$G$291,Schedule!$F$8,Schedule!$I$87:$I$291,"")+SUMIFS(Schedule!AF$87:AF$291,Schedule!$K$87:$K$291,Tailings,Schedule!AE$87:AE$291,T$68,Schedule!AD$87:AD$291,S72,Schedule!$G$87:$G$291,Schedule!$F$8,Schedule!$I$87:$I$291,"I"))))</f>
        <v>0</v>
      </c>
      <c r="V72" s="290">
        <v>5</v>
      </c>
      <c r="W72" s="291"/>
      <c r="X72" s="292">
        <f>IF($C$3="",(SUMIFS(Schedule!AI$87:AI$291,Schedule!$K$87:$K$291,Tailings,Schedule!AH$87:AH$291,W$68,Schedule!AG$87:AG$291,V72,Schedule!$G$87:$G$291,Schedule!$F$9,Schedule!$I$87:$I$291,"")+SUMIFS(Schedule!AI$87:AI$291,Schedule!$K$87:$K$291,Tailings,Schedule!AH$87:AH$291,W$68,Schedule!AG$87:AG$291,V72,Schedule!$G$87:$G$291,Schedule!$F$9,Schedule!$I$87:$I$291,"I"))+(SUMIFS(Schedule!AI$87:AI$291,Schedule!$K$87:$K$291,Tailings,Schedule!AH$87:AH$291,W$68,Schedule!AG$87:AG$291,V72,Schedule!$G$87:$G$291,Schedule!$F$10,Schedule!$I$87:$I$291,"")+SUMIFS(Schedule!AI$87:AI$291,Schedule!$K$87:$K$291,Tailings,Schedule!AH$87:AH$291,W$68,Schedule!AG$87:AG$291,V72,Schedule!$G$87:$G$291,Schedule!$F$10,Schedule!$I$87:$I$291,"I"))+(SUMIFS(Schedule!AI$87:AI$291,Schedule!$K$87:$K$291,Tailings,Schedule!AH$87:AH$291,W$68,Schedule!AG$87:AG$291,V72,Schedule!$G$87:$G$291,Schedule!$F$11,Schedule!$I$87:$I$291,"")+SUMIFS(Schedule!AI$87:AI$291,Schedule!$K$87:$K$291,Tailings,Schedule!AH$87:AH$291,W$68,Schedule!AG$87:AG$291,V72,Schedule!$G$87:$G$291,Schedule!$F$11,Schedule!$I$87:$I$291,"I")),IF($C$3='Sum Res'!$S$5,(SUMIFS(Schedule!AI$87:AI$291,Schedule!$K$87:$K$291,Tailings,Schedule!AH$87:AH$291,W$68,Schedule!AG$87:AG$291,V72,Schedule!$G$87:$G$291,Schedule!$F$9,Schedule!$I$87:$I$291,"")+SUMIFS(Schedule!AI$87:AI$291,Schedule!$K$87:$K$291,Tailings,Schedule!AH$87:AH$291,W$68,Schedule!AG$87:AG$291,V72,Schedule!$G$87:$G$291,Schedule!$F$9,Schedule!$I$87:$I$291,"I"))+(SUMIFS(Schedule!AI$87:AI$291,Schedule!$K$87:$K$291,Tailings,Schedule!AH$87:AH$291,W$68,Schedule!AG$87:AG$291,V72,Schedule!$G$87:$G$291,Schedule!$F$10,Schedule!$I$87:$I$291,"")+SUMIFS(Schedule!AI$87:AI$291,Schedule!$K$87:$K$291,Tailings,Schedule!AH$87:AH$291,W$68,Schedule!AG$87:AG$291,V72,Schedule!$G$87:$G$291,Schedule!$F$10,Schedule!$I$87:$I$291,"I"))+(SUMIFS(Schedule!AI$87:AI$291,Schedule!$K$87:$K$291,Tailings,Schedule!AH$87:AH$291,W$68,Schedule!AG$87:AG$291,V72,Schedule!$G$87:$G$291,Schedule!$F$11,Schedule!$I$87:$I$291,"")+SUMIFS(Schedule!AI$87:AI$291,Schedule!$K$87:$K$291,Tailings,Schedule!AH$87:AH$291,W$68,Schedule!AG$87:AG$291,V72,Schedule!$G$87:$G$291,Schedule!$F$11,Schedule!$I$87:$I$291,"I")),(SUMIFS(Schedule!AI$87:AI$291,Schedule!$K$87:$K$291,Tailings,Schedule!AH$87:AH$291,W$68,Schedule!AG$87:AG$291,V72,Schedule!$G$87:$G$291,Schedule!$F$9,Schedule!$I$87:$I$291,"")+SUMIFS(Schedule!AI$87:AI$291,Schedule!$K$87:$K$291,Tailings,Schedule!AH$87:AH$291,W$68,Schedule!AG$87:AG$291,V72,Schedule!$G$87:$G$291,Schedule!$F$9,Schedule!$I$87:$I$291,"I"))+(SUMIFS(Schedule!AI$87:AI$291,Schedule!$K$87:$K$291,Tailings,Schedule!AH$87:AH$291,W$68,Schedule!AG$87:AG$291,V72,Schedule!$G$87:$G$291,Schedule!$F$10,Schedule!$I$87:$I$291,"")+SUMIFS(Schedule!AI$87:AI$291,Schedule!$K$87:$K$291,Tailings,Schedule!AH$87:AH$291,W$68,Schedule!AG$87:AG$291,V72,Schedule!$G$87:$G$291,Schedule!$F$10,Schedule!$I$87:$I$291,"I"))+(SUMIFS(Schedule!AI$87:AI$291,Schedule!$K$87:$K$291,Tailings,Schedule!AH$87:AH$291,W$68,Schedule!AG$87:AG$291,V72,Schedule!$G$87:$G$291,Schedule!$F$11,Schedule!$I$87:$I$291,"")+SUMIFS(Schedule!AI$87:AI$291,Schedule!$K$87:$K$291,Tailings,Schedule!AH$87:AH$291,W$68,Schedule!AG$87:AG$291,V72,Schedule!$G$87:$G$291,Schedule!$F$11,Schedule!$I$87:$I$291,"I"))+(SUMIFS(Schedule!AI$87:AI$291,Schedule!$K$87:$K$291,Tailings,Schedule!AH$87:AH$291,W$68,Schedule!AG$87:AG$291,V72,Schedule!$G$87:$G$291,Schedule!$F$8,Schedule!$I$87:$I$291,"")+SUMIFS(Schedule!AI$87:AI$291,Schedule!$K$87:$K$291,Tailings,Schedule!AH$87:AH$291,W$68,Schedule!AG$87:AG$291,V72,Schedule!$G$87:$G$291,Schedule!$F$8,Schedule!$I$87:$I$291,"I"))))</f>
        <v>0</v>
      </c>
      <c r="Y72" s="290">
        <v>5</v>
      </c>
      <c r="Z72" s="291"/>
      <c r="AA72" s="292">
        <f>IF($C$3="",(SUMIFS(Schedule!AL$87:AL$291,Schedule!$K$87:$K$291,Tailings,Schedule!AK$87:AK$291,Z$68,Schedule!AJ$87:AJ$291,Y72,Schedule!$G$87:$G$291,Schedule!$F$9,Schedule!$I$87:$I$291,"")+SUMIFS(Schedule!AL$87:AL$291,Schedule!$K$87:$K$291,Tailings,Schedule!AK$87:AK$291,Z$68,Schedule!AJ$87:AJ$291,Y72,Schedule!$G$87:$G$291,Schedule!$F$9,Schedule!$I$87:$I$291,"I"))+(SUMIFS(Schedule!AL$87:AL$291,Schedule!$K$87:$K$291,Tailings,Schedule!AK$87:AK$291,Z$68,Schedule!AJ$87:AJ$291,Y72,Schedule!$G$87:$G$291,Schedule!$F$10,Schedule!$I$87:$I$291,"")+SUMIFS(Schedule!AL$87:AL$291,Schedule!$K$87:$K$291,Tailings,Schedule!AK$87:AK$291,Z$68,Schedule!AJ$87:AJ$291,Y72,Schedule!$G$87:$G$291,Schedule!$F$10,Schedule!$I$87:$I$291,"I"))+(SUMIFS(Schedule!AL$87:AL$291,Schedule!$K$87:$K$291,Tailings,Schedule!AK$87:AK$291,Z$68,Schedule!AJ$87:AJ$291,Y72,Schedule!$G$87:$G$291,Schedule!$F$11,Schedule!$I$87:$I$291,"")+SUMIFS(Schedule!AL$87:AL$291,Schedule!$K$87:$K$291,Tailings,Schedule!AK$87:AK$291,Z$68,Schedule!AJ$87:AJ$291,Y72,Schedule!$G$87:$G$291,Schedule!$F$11,Schedule!$I$87:$I$291,"I")),IF($C$3='Sum Res'!$S$5,(SUMIFS(Schedule!AL$87:AL$291,Schedule!$K$87:$K$291,Tailings,Schedule!AK$87:AK$291,Z$68,Schedule!AJ$87:AJ$291,Y72,Schedule!$G$87:$G$291,Schedule!$F$9,Schedule!$I$87:$I$291,"")+SUMIFS(Schedule!AL$87:AL$291,Schedule!$K$87:$K$291,Tailings,Schedule!AK$87:AK$291,Z$68,Schedule!AJ$87:AJ$291,Y72,Schedule!$G$87:$G$291,Schedule!$F$9,Schedule!$I$87:$I$291,"I"))+(SUMIFS(Schedule!AL$87:AL$291,Schedule!$K$87:$K$291,Tailings,Schedule!AK$87:AK$291,Z$68,Schedule!AJ$87:AJ$291,Y72,Schedule!$G$87:$G$291,Schedule!$F$10,Schedule!$I$87:$I$291,"")+SUMIFS(Schedule!AL$87:AL$291,Schedule!$K$87:$K$291,Tailings,Schedule!AK$87:AK$291,Z$68,Schedule!AJ$87:AJ$291,Y72,Schedule!$G$87:$G$291,Schedule!$F$10,Schedule!$I$87:$I$291,"I"))+(SUMIFS(Schedule!AL$87:AL$291,Schedule!$K$87:$K$291,Tailings,Schedule!AK$87:AK$291,Z$68,Schedule!AJ$87:AJ$291,Y72,Schedule!$G$87:$G$291,Schedule!$F$11,Schedule!$I$87:$I$291,"")+SUMIFS(Schedule!AL$87:AL$291,Schedule!$K$87:$K$291,Tailings,Schedule!AK$87:AK$291,Z$68,Schedule!AJ$87:AJ$291,Y72,Schedule!$G$87:$G$291,Schedule!$F$11,Schedule!$I$87:$I$291,"I")),(SUMIFS(Schedule!AL$87:AL$291,Schedule!$K$87:$K$291,Tailings,Schedule!AK$87:AK$291,Z$68,Schedule!AJ$87:AJ$291,Y72,Schedule!$G$87:$G$291,Schedule!$F$9,Schedule!$I$87:$I$291,"")+SUMIFS(Schedule!AL$87:AL$291,Schedule!$K$87:$K$291,Tailings,Schedule!AK$87:AK$291,Z$68,Schedule!AJ$87:AJ$291,Y72,Schedule!$G$87:$G$291,Schedule!$F$9,Schedule!$I$87:$I$291,"I"))+(SUMIFS(Schedule!AL$87:AL$291,Schedule!$K$87:$K$291,Tailings,Schedule!AK$87:AK$291,Z$68,Schedule!AJ$87:AJ$291,Y72,Schedule!$G$87:$G$291,Schedule!$F$10,Schedule!$I$87:$I$291,"")+SUMIFS(Schedule!AL$87:AL$291,Schedule!$K$87:$K$291,Tailings,Schedule!AK$87:AK$291,Z$68,Schedule!AJ$87:AJ$291,Y72,Schedule!$G$87:$G$291,Schedule!$F$10,Schedule!$I$87:$I$291,"I"))+(SUMIFS(Schedule!AL$87:AL$291,Schedule!$K$87:$K$291,Tailings,Schedule!AK$87:AK$291,Z$68,Schedule!AJ$87:AJ$291,Y72,Schedule!$G$87:$G$291,Schedule!$F$11,Schedule!$I$87:$I$291,"")+SUMIFS(Schedule!AL$87:AL$291,Schedule!$K$87:$K$291,Tailings,Schedule!AK$87:AK$291,Z$68,Schedule!AJ$87:AJ$291,Y72,Schedule!$G$87:$G$291,Schedule!$F$11,Schedule!$I$87:$I$291,"I"))+(SUMIFS(Schedule!AL$87:AL$291,Schedule!$K$87:$K$291,Tailings,Schedule!AK$87:AK$291,Z$68,Schedule!AJ$87:AJ$291,Y72,Schedule!$G$87:$G$291,Schedule!$F$8,Schedule!$I$87:$I$291,"")+SUMIFS(Schedule!AL$87:AL$291,Schedule!$K$87:$K$291,Tailings,Schedule!AK$87:AK$291,Z$68,Schedule!AJ$87:AJ$291,Y72,Schedule!$G$87:$G$291,Schedule!$F$8,Schedule!$I$87:$I$291,"I"))))</f>
        <v>0</v>
      </c>
      <c r="AB72" s="290">
        <v>5</v>
      </c>
      <c r="AC72" s="291"/>
      <c r="AD72" s="292">
        <f>IF($C$3="",(SUMIFS(Schedule!AO$87:AO$291,Schedule!$K$87:$K$291,Tailings,Schedule!AN$87:AN$291,AC$68,Schedule!AM$87:AM$291,AB72,Schedule!$G$87:$G$291,Schedule!$F$9,Schedule!$I$87:$I$291,"")+SUMIFS(Schedule!AO$87:AO$291,Schedule!$K$87:$K$291,Tailings,Schedule!AN$87:AN$291,AC$68,Schedule!AM$87:AM$291,AB72,Schedule!$G$87:$G$291,Schedule!$F$9,Schedule!$I$87:$I$291,"I"))+(SUMIFS(Schedule!AO$87:AO$291,Schedule!$K$87:$K$291,Tailings,Schedule!AN$87:AN$291,AC$68,Schedule!AM$87:AM$291,AB72,Schedule!$G$87:$G$291,Schedule!$F$10,Schedule!$I$87:$I$291,"")+SUMIFS(Schedule!AO$87:AO$291,Schedule!$K$87:$K$291,Tailings,Schedule!AN$87:AN$291,AC$68,Schedule!AM$87:AM$291,AB72,Schedule!$G$87:$G$291,Schedule!$F$10,Schedule!$I$87:$I$291,"I"))+(SUMIFS(Schedule!AO$87:AO$291,Schedule!$K$87:$K$291,Tailings,Schedule!AN$87:AN$291,AC$68,Schedule!AM$87:AM$291,AB72,Schedule!$G$87:$G$291,Schedule!$F$11,Schedule!$I$87:$I$291,"")+SUMIFS(Schedule!AO$87:AO$291,Schedule!$K$87:$K$291,Tailings,Schedule!AN$87:AN$291,AC$68,Schedule!AM$87:AM$291,AB72,Schedule!$G$87:$G$291,Schedule!$F$11,Schedule!$I$87:$I$291,"I")),IF($C$3='Sum Res'!$S$5,(SUMIFS(Schedule!AO$87:AO$291,Schedule!$K$87:$K$291,Tailings,Schedule!AN$87:AN$291,AC$68,Schedule!AM$87:AM$291,AB72,Schedule!$G$87:$G$291,Schedule!$F$9,Schedule!$I$87:$I$291,"")+SUMIFS(Schedule!AO$87:AO$291,Schedule!$K$87:$K$291,Tailings,Schedule!AN$87:AN$291,AC$68,Schedule!AM$87:AM$291,AB72,Schedule!$G$87:$G$291,Schedule!$F$9,Schedule!$I$87:$I$291,"I"))+(SUMIFS(Schedule!AO$87:AO$291,Schedule!$K$87:$K$291,Tailings,Schedule!AN$87:AN$291,AC$68,Schedule!AM$87:AM$291,AB72,Schedule!$G$87:$G$291,Schedule!$F$10,Schedule!$I$87:$I$291,"")+SUMIFS(Schedule!AO$87:AO$291,Schedule!$K$87:$K$291,Tailings,Schedule!AN$87:AN$291,AC$68,Schedule!AM$87:AM$291,AB72,Schedule!$G$87:$G$291,Schedule!$F$10,Schedule!$I$87:$I$291,"I"))+(SUMIFS(Schedule!AO$87:AO$291,Schedule!$K$87:$K$291,Tailings,Schedule!AN$87:AN$291,AC$68,Schedule!AM$87:AM$291,AB72,Schedule!$G$87:$G$291,Schedule!$F$11,Schedule!$I$87:$I$291,"")+SUMIFS(Schedule!AO$87:AO$291,Schedule!$K$87:$K$291,Tailings,Schedule!AN$87:AN$291,AC$68,Schedule!AM$87:AM$291,AB72,Schedule!$G$87:$G$291,Schedule!$F$11,Schedule!$I$87:$I$291,"I")),(SUMIFS(Schedule!AO$87:AO$291,Schedule!$K$87:$K$291,Tailings,Schedule!AN$87:AN$291,AC$68,Schedule!AM$87:AM$291,AB72,Schedule!$G$87:$G$291,Schedule!$F$9,Schedule!$I$87:$I$291,"")+SUMIFS(Schedule!AO$87:AO$291,Schedule!$K$87:$K$291,Tailings,Schedule!AN$87:AN$291,AC$68,Schedule!AM$87:AM$291,AB72,Schedule!$G$87:$G$291,Schedule!$F$9,Schedule!$I$87:$I$291,"I"))+(SUMIFS(Schedule!AO$87:AO$291,Schedule!$K$87:$K$291,Tailings,Schedule!AN$87:AN$291,AC$68,Schedule!AM$87:AM$291,AB72,Schedule!$G$87:$G$291,Schedule!$F$10,Schedule!$I$87:$I$291,"")+SUMIFS(Schedule!AO$87:AO$291,Schedule!$K$87:$K$291,Tailings,Schedule!AN$87:AN$291,AC$68,Schedule!AM$87:AM$291,AB72,Schedule!$G$87:$G$291,Schedule!$F$10,Schedule!$I$87:$I$291,"I"))+(SUMIFS(Schedule!AO$87:AO$291,Schedule!$K$87:$K$291,Tailings,Schedule!AN$87:AN$291,AC$68,Schedule!AM$87:AM$291,AB72,Schedule!$G$87:$G$291,Schedule!$F$11,Schedule!$I$87:$I$291,"")+SUMIFS(Schedule!AO$87:AO$291,Schedule!$K$87:$K$291,Tailings,Schedule!AN$87:AN$291,AC$68,Schedule!AM$87:AM$291,AB72,Schedule!$G$87:$G$291,Schedule!$F$11,Schedule!$I$87:$I$291,"I"))+(SUMIFS(Schedule!AO$87:AO$291,Schedule!$K$87:$K$291,Tailings,Schedule!AN$87:AN$291,AC$68,Schedule!AM$87:AM$291,AB72,Schedule!$G$87:$G$291,Schedule!$F$8,Schedule!$I$87:$I$291,"")+SUMIFS(Schedule!AO$87:AO$291,Schedule!$K$87:$K$291,Tailings,Schedule!AN$87:AN$291,AC$68,Schedule!AM$87:AM$291,AB72,Schedule!$G$87:$G$291,Schedule!$F$8,Schedule!$I$87:$I$291,"I"))))</f>
        <v>0</v>
      </c>
      <c r="AE72" s="293">
        <f>AD72+AA72+X72+U72+R72+O72+L72+I72+F72</f>
        <v>0</v>
      </c>
      <c r="AF72" s="288">
        <f t="shared" si="15"/>
        <v>0</v>
      </c>
    </row>
    <row r="73" spans="2:32" ht="15.75" thickBot="1" x14ac:dyDescent="0.3">
      <c r="B73" s="580"/>
      <c r="C73" s="304" t="s">
        <v>17</v>
      </c>
      <c r="D73" s="295"/>
      <c r="E73" s="296"/>
      <c r="F73" s="297">
        <f>SUM(F68:F72)</f>
        <v>0</v>
      </c>
      <c r="G73" s="295"/>
      <c r="H73" s="296"/>
      <c r="I73" s="297">
        <f>SUM(I68:I72)</f>
        <v>0</v>
      </c>
      <c r="J73" s="295"/>
      <c r="K73" s="296"/>
      <c r="L73" s="297">
        <f>SUM(L68:L72)</f>
        <v>0</v>
      </c>
      <c r="M73" s="295"/>
      <c r="N73" s="296"/>
      <c r="O73" s="297">
        <f>SUM(O68:O72)</f>
        <v>0</v>
      </c>
      <c r="P73" s="295"/>
      <c r="Q73" s="296"/>
      <c r="R73" s="297">
        <f>SUM(R68:R72)</f>
        <v>0</v>
      </c>
      <c r="S73" s="295"/>
      <c r="T73" s="296"/>
      <c r="U73" s="297">
        <f>SUM(U68:U72)</f>
        <v>0</v>
      </c>
      <c r="V73" s="295"/>
      <c r="W73" s="296"/>
      <c r="X73" s="297">
        <f>SUM(X68:X72)</f>
        <v>0</v>
      </c>
      <c r="Y73" s="295"/>
      <c r="Z73" s="296"/>
      <c r="AA73" s="297">
        <f>SUM(AA68:AA72)</f>
        <v>0</v>
      </c>
      <c r="AB73" s="295"/>
      <c r="AC73" s="296"/>
      <c r="AD73" s="297">
        <f>SUM(AD68:AD72)</f>
        <v>0</v>
      </c>
      <c r="AE73" s="297">
        <f>AD73+AA73+X73+U73+R73+O73+L73+I73+F73</f>
        <v>0</v>
      </c>
      <c r="AF73" s="298">
        <f t="shared" si="15"/>
        <v>0</v>
      </c>
    </row>
    <row r="74" spans="2:32" ht="15" x14ac:dyDescent="0.2">
      <c r="B74" s="580"/>
      <c r="C74" s="582" t="s">
        <v>120</v>
      </c>
      <c r="D74" s="273">
        <v>1</v>
      </c>
      <c r="E74" s="274" t="s">
        <v>115</v>
      </c>
      <c r="F74" s="275">
        <f>IF($C$3="",(SUMIFS(Schedule!Q$87:Q$291,Schedule!$K$87:$K$291,Tailings,Schedule!P$87:P$291,E$74,Schedule!O$87:O$291,D74,Schedule!$G$87:$G$291,Schedule!$F$9,Schedule!$I$87:$I$291,"")+SUMIFS(Schedule!Q$87:Q$291,Schedule!$K$87:$K$291,Tailings,Schedule!P$87:P$291,E$74,Schedule!O$87:O$291,D74,Schedule!$G$87:$G$291,Schedule!$F$9,Schedule!$I$87:$I$291,"I"))+(SUMIFS(Schedule!Q$87:Q$291,Schedule!$K$87:$K$291,Tailings,Schedule!P$87:P$291,E$74,Schedule!O$87:O$291,D74,Schedule!$G$87:$G$291,Schedule!$F$10,Schedule!$I$87:$I$291,"")+SUMIFS(Schedule!Q$87:Q$291,Schedule!$K$87:$K$291,Tailings,Schedule!P$87:P$291,E$74,Schedule!O$87:O$291,D74,Schedule!$G$87:$G$291,Schedule!$F$10,Schedule!$I$87:$I$291,"I"))+(SUMIFS(Schedule!Q$87:Q$291,Schedule!$K$87:$K$291,Tailings,Schedule!P$87:P$291,E$74,Schedule!O$87:O$291,D74,Schedule!$G$87:$G$291,Schedule!$F$11,Schedule!$I$87:$I$291,"")+SUMIFS(Schedule!Q$87:Q$291,Schedule!$K$87:$K$291,Tailings,Schedule!P$87:P$291,E$74,Schedule!O$87:O$291,D74,Schedule!$G$87:$G$291,Schedule!$F$11,Schedule!$I$87:$I$291,"I")),IF($C$3='Sum Res'!$S$5,(SUMIFS(Schedule!Q$87:Q$291,Schedule!$K$87:$K$291,Tailings,Schedule!P$87:P$291,E$74,Schedule!O$87:O$291,D74,Schedule!$G$87:$G$291,Schedule!$F$9,Schedule!$I$87:$I$291,"")+SUMIFS(Schedule!Q$87:Q$291,Schedule!$K$87:$K$291,Tailings,Schedule!P$87:P$291,E$74,Schedule!O$87:O$291,D74,Schedule!$G$87:$G$291,Schedule!$F$9,Schedule!$I$87:$I$291,"I"))+(SUMIFS(Schedule!Q$87:Q$291,Schedule!$K$87:$K$291,Tailings,Schedule!P$87:P$291,E$74,Schedule!O$87:O$291,D74,Schedule!$G$87:$G$291,Schedule!$F$10,Schedule!$I$87:$I$291,"")+SUMIFS(Schedule!Q$87:Q$291,Schedule!$K$87:$K$291,Tailings,Schedule!P$87:P$291,E$74,Schedule!O$87:O$291,D74,Schedule!$G$87:$G$291,Schedule!$F$10,Schedule!$I$87:$I$291,"I"))+(SUMIFS(Schedule!Q$87:Q$291,Schedule!$K$87:$K$291,Tailings,Schedule!P$87:P$291,E$74,Schedule!O$87:O$291,D74,Schedule!$G$87:$G$291,Schedule!$F$11,Schedule!$I$87:$I$291,"")+SUMIFS(Schedule!Q$87:Q$291,Schedule!$K$87:$K$291,Tailings,Schedule!P$87:P$291,E$74,Schedule!O$87:O$291,D74,Schedule!$G$87:$G$291,Schedule!$F$11,Schedule!$I$87:$I$291,"I")),(SUMIFS(Schedule!Q$87:Q$291,Schedule!$K$87:$K$291,Tailings,Schedule!P$87:P$291,E$74,Schedule!O$87:O$291,D74,Schedule!$G$87:$G$291,Schedule!$F$9,Schedule!$I$87:$I$291,"")+SUMIFS(Schedule!Q$87:Q$291,Schedule!$K$87:$K$291,Tailings,Schedule!P$87:P$291,E$74,Schedule!O$87:O$291,D74,Schedule!$G$87:$G$291,Schedule!$F$9,Schedule!$I$87:$I$291,"I"))+(SUMIFS(Schedule!Q$87:Q$291,Schedule!$K$87:$K$291,Tailings,Schedule!P$87:P$291,E$74,Schedule!O$87:O$291,D74,Schedule!$G$87:$G$291,Schedule!$F$10,Schedule!$I$87:$I$291,"")+SUMIFS(Schedule!Q$87:Q$291,Schedule!$K$87:$K$291,Tailings,Schedule!P$87:P$291,E$74,Schedule!O$87:O$291,D74,Schedule!$G$87:$G$291,Schedule!$F$10,Schedule!$I$87:$I$291,"I"))+(SUMIFS(Schedule!Q$87:Q$291,Schedule!$K$87:$K$291,Tailings,Schedule!P$87:P$291,E$74,Schedule!O$87:O$291,D74,Schedule!$G$87:$G$291,Schedule!$F$11,Schedule!$I$87:$I$291,"")+SUMIFS(Schedule!Q$87:Q$291,Schedule!$K$87:$K$291,Tailings,Schedule!P$87:P$291,E$74,Schedule!O$87:O$291,D74,Schedule!$G$87:$G$291,Schedule!$F$11,Schedule!$I$87:$I$291,"I"))+(SUMIFS(Schedule!Q$87:Q$291,Schedule!$K$87:$K$291,Tailings,Schedule!P$87:P$291,E$74,Schedule!O$87:O$291,D74,Schedule!$G$87:$G$291,Schedule!$F$8,Schedule!$I$87:$I$291,"")+SUMIFS(Schedule!Q$87:Q$291,Schedule!$K$87:$K$291,Tailings,Schedule!P$87:P$291,E$74,Schedule!O$87:O$291,D74,Schedule!$G$87:$G$291,Schedule!$F$8,Schedule!$I$87:$I$291,"I"))))</f>
        <v>0</v>
      </c>
      <c r="G74" s="273">
        <v>1</v>
      </c>
      <c r="H74" s="274" t="s">
        <v>115</v>
      </c>
      <c r="I74" s="275">
        <f>IF($C$3="",(SUMIFS(Schedule!T$87:T$291,Schedule!$K$87:$K$291,Tailings,Schedule!S$87:S$291,H$74,Schedule!R$87:R$291,G74,Schedule!$G$87:$G$291,Schedule!$F$9,Schedule!$I$87:$I$291,"")+SUMIFS(Schedule!T$87:T$291,Schedule!$K$87:$K$291,Tailings,Schedule!S$87:S$291,H$74,Schedule!R$87:R$291,G74,Schedule!$G$87:$G$291,Schedule!$F$9,Schedule!$I$87:$I$291,"I"))+(SUMIFS(Schedule!T$87:T$291,Schedule!$K$87:$K$291,Tailings,Schedule!S$87:S$291,H$74,Schedule!R$87:R$291,G74,Schedule!$G$87:$G$291,Schedule!$F$10,Schedule!$I$87:$I$291,"")+SUMIFS(Schedule!T$87:T$291,Schedule!$K$87:$K$291,Tailings,Schedule!S$87:S$291,H$74,Schedule!R$87:R$291,G74,Schedule!$G$87:$G$291,Schedule!$F$10,Schedule!$I$87:$I$291,"I"))+(SUMIFS(Schedule!T$87:T$291,Schedule!$K$87:$K$291,Tailings,Schedule!S$87:S$291,H$74,Schedule!R$87:R$291,G74,Schedule!$G$87:$G$291,Schedule!$F$11,Schedule!$I$87:$I$291,"")+SUMIFS(Schedule!T$87:T$291,Schedule!$K$87:$K$291,Tailings,Schedule!S$87:S$291,H$74,Schedule!R$87:R$291,G74,Schedule!$G$87:$G$291,Schedule!$F$11,Schedule!$I$87:$I$291,"I")),IF($C$3='Sum Res'!$S$5,(SUMIFS(Schedule!T$87:T$291,Schedule!$K$87:$K$291,Tailings,Schedule!S$87:S$291,H$74,Schedule!R$87:R$291,G74,Schedule!$G$87:$G$291,Schedule!$F$9,Schedule!$I$87:$I$291,"")+SUMIFS(Schedule!T$87:T$291,Schedule!$K$87:$K$291,Tailings,Schedule!S$87:S$291,H$74,Schedule!R$87:R$291,G74,Schedule!$G$87:$G$291,Schedule!$F$9,Schedule!$I$87:$I$291,"I"))+(SUMIFS(Schedule!T$87:T$291,Schedule!$K$87:$K$291,Tailings,Schedule!S$87:S$291,H$74,Schedule!R$87:R$291,G74,Schedule!$G$87:$G$291,Schedule!$F$10,Schedule!$I$87:$I$291,"")+SUMIFS(Schedule!T$87:T$291,Schedule!$K$87:$K$291,Tailings,Schedule!S$87:S$291,H$74,Schedule!R$87:R$291,G74,Schedule!$G$87:$G$291,Schedule!$F$10,Schedule!$I$87:$I$291,"I"))+(SUMIFS(Schedule!T$87:T$291,Schedule!$K$87:$K$291,Tailings,Schedule!S$87:S$291,H$74,Schedule!R$87:R$291,G74,Schedule!$G$87:$G$291,Schedule!$F$11,Schedule!$I$87:$I$291,"")+SUMIFS(Schedule!T$87:T$291,Schedule!$K$87:$K$291,Tailings,Schedule!S$87:S$291,H$74,Schedule!R$87:R$291,G74,Schedule!$G$87:$G$291,Schedule!$F$11,Schedule!$I$87:$I$291,"I")),(SUMIFS(Schedule!T$87:T$291,Schedule!$K$87:$K$291,Tailings,Schedule!S$87:S$291,H$74,Schedule!R$87:R$291,G74,Schedule!$G$87:$G$291,Schedule!$F$9,Schedule!$I$87:$I$291,"")+SUMIFS(Schedule!T$87:T$291,Schedule!$K$87:$K$291,Tailings,Schedule!S$87:S$291,H$74,Schedule!R$87:R$291,G74,Schedule!$G$87:$G$291,Schedule!$F$9,Schedule!$I$87:$I$291,"I"))+(SUMIFS(Schedule!T$87:T$291,Schedule!$K$87:$K$291,Tailings,Schedule!S$87:S$291,H$74,Schedule!R$87:R$291,G74,Schedule!$G$87:$G$291,Schedule!$F$10,Schedule!$I$87:$I$291,"")+SUMIFS(Schedule!T$87:T$291,Schedule!$K$87:$K$291,Tailings,Schedule!S$87:S$291,H$74,Schedule!R$87:R$291,G74,Schedule!$G$87:$G$291,Schedule!$F$10,Schedule!$I$87:$I$291,"I"))+(SUMIFS(Schedule!T$87:T$291,Schedule!$K$87:$K$291,Tailings,Schedule!S$87:S$291,H$74,Schedule!R$87:R$291,G74,Schedule!$G$87:$G$291,Schedule!$F$11,Schedule!$I$87:$I$291,"")+SUMIFS(Schedule!T$87:T$291,Schedule!$K$87:$K$291,Tailings,Schedule!S$87:S$291,H$74,Schedule!R$87:R$291,G74,Schedule!$G$87:$G$291,Schedule!$F$11,Schedule!$I$87:$I$291,"I"))+(SUMIFS(Schedule!T$87:T$291,Schedule!$K$87:$K$291,Tailings,Schedule!S$87:S$291,H$74,Schedule!R$87:R$291,G74,Schedule!$G$87:$G$291,Schedule!$F$8,Schedule!$I$87:$I$291,"")+SUMIFS(Schedule!T$87:T$291,Schedule!$K$87:$K$291,Tailings,Schedule!S$87:S$291,H$74,Schedule!R$87:R$291,G74,Schedule!$G$87:$G$291,Schedule!$F$8,Schedule!$I$87:$I$291,"I"))))</f>
        <v>0</v>
      </c>
      <c r="J74" s="273">
        <v>1</v>
      </c>
      <c r="K74" s="274" t="s">
        <v>115</v>
      </c>
      <c r="L74" s="275">
        <f>IF($C$3="",(SUMIFS(Schedule!W$87:W$291,Schedule!$K$87:$K$291,Tailings,Schedule!V$87:V$291,K$74,Schedule!U$87:U$291,J74,Schedule!$G$87:$G$291,Schedule!$F$9,Schedule!$I$87:$I$291,"")+SUMIFS(Schedule!W$87:W$291,Schedule!$K$87:$K$291,Tailings,Schedule!V$87:V$291,K$74,Schedule!U$87:U$291,J74,Schedule!$G$87:$G$291,Schedule!$F$9,Schedule!$I$87:$I$291,"I"))+(SUMIFS(Schedule!W$87:W$291,Schedule!$K$87:$K$291,Tailings,Schedule!V$87:V$291,K$74,Schedule!U$87:U$291,J74,Schedule!$G$87:$G$291,Schedule!$F$10,Schedule!$I$87:$I$291,"")+SUMIFS(Schedule!W$87:W$291,Schedule!$K$87:$K$291,Tailings,Schedule!V$87:V$291,K$74,Schedule!U$87:U$291,J74,Schedule!$G$87:$G$291,Schedule!$F$10,Schedule!$I$87:$I$291,"I"))+(SUMIFS(Schedule!W$87:W$291,Schedule!$K$87:$K$291,Tailings,Schedule!V$87:V$291,K$74,Schedule!U$87:U$291,J74,Schedule!$G$87:$G$291,Schedule!$F$11,Schedule!$I$87:$I$291,"")+SUMIFS(Schedule!W$87:W$291,Schedule!$K$87:$K$291,Tailings,Schedule!V$87:V$291,K$74,Schedule!U$87:U$291,J74,Schedule!$G$87:$G$291,Schedule!$F$11,Schedule!$I$87:$I$291,"I")),IF($C$3='Sum Res'!$S$5,(SUMIFS(Schedule!W$87:W$291,Schedule!$K$87:$K$291,Tailings,Schedule!V$87:V$291,K$74,Schedule!U$87:U$291,J74,Schedule!$G$87:$G$291,Schedule!$F$9,Schedule!$I$87:$I$291,"")+SUMIFS(Schedule!W$87:W$291,Schedule!$K$87:$K$291,Tailings,Schedule!V$87:V$291,K$74,Schedule!U$87:U$291,J74,Schedule!$G$87:$G$291,Schedule!$F$9,Schedule!$I$87:$I$291,"I"))+(SUMIFS(Schedule!W$87:W$291,Schedule!$K$87:$K$291,Tailings,Schedule!V$87:V$291,K$74,Schedule!U$87:U$291,J74,Schedule!$G$87:$G$291,Schedule!$F$10,Schedule!$I$87:$I$291,"")+SUMIFS(Schedule!W$87:W$291,Schedule!$K$87:$K$291,Tailings,Schedule!V$87:V$291,K$74,Schedule!U$87:U$291,J74,Schedule!$G$87:$G$291,Schedule!$F$10,Schedule!$I$87:$I$291,"I"))+(SUMIFS(Schedule!W$87:W$291,Schedule!$K$87:$K$291,Tailings,Schedule!V$87:V$291,K$74,Schedule!U$87:U$291,J74,Schedule!$G$87:$G$291,Schedule!$F$11,Schedule!$I$87:$I$291,"")+SUMIFS(Schedule!W$87:W$291,Schedule!$K$87:$K$291,Tailings,Schedule!V$87:V$291,K$74,Schedule!U$87:U$291,J74,Schedule!$G$87:$G$291,Schedule!$F$11,Schedule!$I$87:$I$291,"I")),(SUMIFS(Schedule!W$87:W$291,Schedule!$K$87:$K$291,Tailings,Schedule!V$87:V$291,K$74,Schedule!U$87:U$291,J74,Schedule!$G$87:$G$291,Schedule!$F$9,Schedule!$I$87:$I$291,"")+SUMIFS(Schedule!W$87:W$291,Schedule!$K$87:$K$291,Tailings,Schedule!V$87:V$291,K$74,Schedule!U$87:U$291,J74,Schedule!$G$87:$G$291,Schedule!$F$9,Schedule!$I$87:$I$291,"I"))+(SUMIFS(Schedule!W$87:W$291,Schedule!$K$87:$K$291,Tailings,Schedule!V$87:V$291,K$74,Schedule!U$87:U$291,J74,Schedule!$G$87:$G$291,Schedule!$F$10,Schedule!$I$87:$I$291,"")+SUMIFS(Schedule!W$87:W$291,Schedule!$K$87:$K$291,Tailings,Schedule!V$87:V$291,K$74,Schedule!U$87:U$291,J74,Schedule!$G$87:$G$291,Schedule!$F$10,Schedule!$I$87:$I$291,"I"))+(SUMIFS(Schedule!W$87:W$291,Schedule!$K$87:$K$291,Tailings,Schedule!V$87:V$291,K$74,Schedule!U$87:U$291,J74,Schedule!$G$87:$G$291,Schedule!$F$11,Schedule!$I$87:$I$291,"")+SUMIFS(Schedule!W$87:W$291,Schedule!$K$87:$K$291,Tailings,Schedule!V$87:V$291,K$74,Schedule!U$87:U$291,J74,Schedule!$G$87:$G$291,Schedule!$F$11,Schedule!$I$87:$I$291,"I"))+(SUMIFS(Schedule!W$87:W$291,Schedule!$K$87:$K$291,Tailings,Schedule!V$87:V$291,K$74,Schedule!U$87:U$291,J74,Schedule!$G$87:$G$291,Schedule!$F$8,Schedule!$I$87:$I$291,"")+SUMIFS(Schedule!W$87:W$291,Schedule!$K$87:$K$291,Tailings,Schedule!V$87:V$291,K$74,Schedule!U$87:U$291,J74,Schedule!$G$87:$G$291,Schedule!$F$8,Schedule!$I$87:$I$291,"I"))))</f>
        <v>0</v>
      </c>
      <c r="M74" s="273">
        <v>1</v>
      </c>
      <c r="N74" s="274" t="s">
        <v>115</v>
      </c>
      <c r="O74" s="275">
        <f>IF($C$3="",(SUMIFS(Schedule!Z$87:Z$291,Schedule!$K$87:$K$291,Tailings,Schedule!Y$87:Y$291,N$74,Schedule!X$87:X$291,M74,Schedule!$G$87:$G$291,Schedule!$F$9,Schedule!$I$87:$I$291,"")+SUMIFS(Schedule!Z$87:Z$291,Schedule!$K$87:$K$291,Tailings,Schedule!Y$87:Y$291,N$74,Schedule!X$87:X$291,M74,Schedule!$G$87:$G$291,Schedule!$F$9,Schedule!$I$87:$I$291,"I"))+(SUMIFS(Schedule!Z$87:Z$291,Schedule!$K$87:$K$291,Tailings,Schedule!Y$87:Y$291,N$74,Schedule!X$87:X$291,M74,Schedule!$G$87:$G$291,Schedule!$F$10,Schedule!$I$87:$I$291,"")+SUMIFS(Schedule!Z$87:Z$291,Schedule!$K$87:$K$291,Tailings,Schedule!Y$87:Y$291,N$74,Schedule!X$87:X$291,M74,Schedule!$G$87:$G$291,Schedule!$F$10,Schedule!$I$87:$I$291,"I"))+(SUMIFS(Schedule!Z$87:Z$291,Schedule!$K$87:$K$291,Tailings,Schedule!Y$87:Y$291,N$74,Schedule!X$87:X$291,M74,Schedule!$G$87:$G$291,Schedule!$F$11,Schedule!$I$87:$I$291,"")+SUMIFS(Schedule!Z$87:Z$291,Schedule!$K$87:$K$291,Tailings,Schedule!Y$87:Y$291,N$74,Schedule!X$87:X$291,M74,Schedule!$G$87:$G$291,Schedule!$F$11,Schedule!$I$87:$I$291,"I")),IF($C$3='Sum Res'!$S$5,(SUMIFS(Schedule!Z$87:Z$291,Schedule!$K$87:$K$291,Tailings,Schedule!Y$87:Y$291,N$74,Schedule!X$87:X$291,M74,Schedule!$G$87:$G$291,Schedule!$F$9,Schedule!$I$87:$I$291,"")+SUMIFS(Schedule!Z$87:Z$291,Schedule!$K$87:$K$291,Tailings,Schedule!Y$87:Y$291,N$74,Schedule!X$87:X$291,M74,Schedule!$G$87:$G$291,Schedule!$F$9,Schedule!$I$87:$I$291,"I"))+(SUMIFS(Schedule!Z$87:Z$291,Schedule!$K$87:$K$291,Tailings,Schedule!Y$87:Y$291,N$74,Schedule!X$87:X$291,M74,Schedule!$G$87:$G$291,Schedule!$F$10,Schedule!$I$87:$I$291,"")+SUMIFS(Schedule!Z$87:Z$291,Schedule!$K$87:$K$291,Tailings,Schedule!Y$87:Y$291,N$74,Schedule!X$87:X$291,M74,Schedule!$G$87:$G$291,Schedule!$F$10,Schedule!$I$87:$I$291,"I"))+(SUMIFS(Schedule!Z$87:Z$291,Schedule!$K$87:$K$291,Tailings,Schedule!Y$87:Y$291,N$74,Schedule!X$87:X$291,M74,Schedule!$G$87:$G$291,Schedule!$F$11,Schedule!$I$87:$I$291,"")+SUMIFS(Schedule!Z$87:Z$291,Schedule!$K$87:$K$291,Tailings,Schedule!Y$87:Y$291,N$74,Schedule!X$87:X$291,M74,Schedule!$G$87:$G$291,Schedule!$F$11,Schedule!$I$87:$I$291,"I")),(SUMIFS(Schedule!Z$87:Z$291,Schedule!$K$87:$K$291,Tailings,Schedule!Y$87:Y$291,N$74,Schedule!X$87:X$291,M74,Schedule!$G$87:$G$291,Schedule!$F$9,Schedule!$I$87:$I$291,"")+SUMIFS(Schedule!Z$87:Z$291,Schedule!$K$87:$K$291,Tailings,Schedule!Y$87:Y$291,N$74,Schedule!X$87:X$291,M74,Schedule!$G$87:$G$291,Schedule!$F$9,Schedule!$I$87:$I$291,"I"))+(SUMIFS(Schedule!Z$87:Z$291,Schedule!$K$87:$K$291,Tailings,Schedule!Y$87:Y$291,N$74,Schedule!X$87:X$291,M74,Schedule!$G$87:$G$291,Schedule!$F$10,Schedule!$I$87:$I$291,"")+SUMIFS(Schedule!Z$87:Z$291,Schedule!$K$87:$K$291,Tailings,Schedule!Y$87:Y$291,N$74,Schedule!X$87:X$291,M74,Schedule!$G$87:$G$291,Schedule!$F$10,Schedule!$I$87:$I$291,"I"))+(SUMIFS(Schedule!Z$87:Z$291,Schedule!$K$87:$K$291,Tailings,Schedule!Y$87:Y$291,N$74,Schedule!X$87:X$291,M74,Schedule!$G$87:$G$291,Schedule!$F$11,Schedule!$I$87:$I$291,"")+SUMIFS(Schedule!Z$87:Z$291,Schedule!$K$87:$K$291,Tailings,Schedule!Y$87:Y$291,N$74,Schedule!X$87:X$291,M74,Schedule!$G$87:$G$291,Schedule!$F$11,Schedule!$I$87:$I$291,"I"))+(SUMIFS(Schedule!Z$87:Z$291,Schedule!$K$87:$K$291,Tailings,Schedule!Y$87:Y$291,N$74,Schedule!X$87:X$291,M74,Schedule!$G$87:$G$291,Schedule!$F$8,Schedule!$I$87:$I$291,"")+SUMIFS(Schedule!Z$87:Z$291,Schedule!$K$87:$K$291,Tailings,Schedule!Y$87:Y$291,N$74,Schedule!X$87:X$291,M74,Schedule!$G$87:$G$291,Schedule!$F$8,Schedule!$I$87:$I$291,"I"))))</f>
        <v>0</v>
      </c>
      <c r="P74" s="273">
        <v>1</v>
      </c>
      <c r="Q74" s="274" t="s">
        <v>115</v>
      </c>
      <c r="R74" s="275">
        <f>IF($C$3="",(SUMIFS(Schedule!AC$87:AC$291,Schedule!$K$87:$K$291,Tailings,Schedule!AB$87:AB$291,Q$74,Schedule!AA$87:AA$291,P74,Schedule!$G$87:$G$291,Schedule!$F$9,Schedule!$I$87:$I$291,"")+SUMIFS(Schedule!AC$87:AC$291,Schedule!$K$87:$K$291,Tailings,Schedule!AB$87:AB$291,Q$74,Schedule!AA$87:AA$291,P74,Schedule!$G$87:$G$291,Schedule!$F$9,Schedule!$I$87:$I$291,"I"))+(SUMIFS(Schedule!AC$87:AC$291,Schedule!$K$87:$K$291,Tailings,Schedule!AB$87:AB$291,Q$74,Schedule!AA$87:AA$291,P74,Schedule!$G$87:$G$291,Schedule!$F$10,Schedule!$I$87:$I$291,"")+SUMIFS(Schedule!AC$87:AC$291,Schedule!$K$87:$K$291,Tailings,Schedule!AB$87:AB$291,Q$74,Schedule!AA$87:AA$291,P74,Schedule!$G$87:$G$291,Schedule!$F$10,Schedule!$I$87:$I$291,"I"))+(SUMIFS(Schedule!AC$87:AC$291,Schedule!$K$87:$K$291,Tailings,Schedule!AB$87:AB$291,Q$74,Schedule!AA$87:AA$291,P74,Schedule!$G$87:$G$291,Schedule!$F$11,Schedule!$I$87:$I$291,"")+SUMIFS(Schedule!AC$87:AC$291,Schedule!$K$87:$K$291,Tailings,Schedule!AB$87:AB$291,Q$74,Schedule!AA$87:AA$291,P74,Schedule!$G$87:$G$291,Schedule!$F$11,Schedule!$I$87:$I$291,"I")),IF($C$3='Sum Res'!$S$5,(SUMIFS(Schedule!AC$87:AC$291,Schedule!$K$87:$K$291,Tailings,Schedule!AB$87:AB$291,Q$74,Schedule!AA$87:AA$291,P74,Schedule!$G$87:$G$291,Schedule!$F$9,Schedule!$I$87:$I$291,"")+SUMIFS(Schedule!AC$87:AC$291,Schedule!$K$87:$K$291,Tailings,Schedule!AB$87:AB$291,Q$74,Schedule!AA$87:AA$291,P74,Schedule!$G$87:$G$291,Schedule!$F$9,Schedule!$I$87:$I$291,"I"))+(SUMIFS(Schedule!AC$87:AC$291,Schedule!$K$87:$K$291,Tailings,Schedule!AB$87:AB$291,Q$74,Schedule!AA$87:AA$291,P74,Schedule!$G$87:$G$291,Schedule!$F$10,Schedule!$I$87:$I$291,"")+SUMIFS(Schedule!AC$87:AC$291,Schedule!$K$87:$K$291,Tailings,Schedule!AB$87:AB$291,Q$74,Schedule!AA$87:AA$291,P74,Schedule!$G$87:$G$291,Schedule!$F$10,Schedule!$I$87:$I$291,"I"))+(SUMIFS(Schedule!AC$87:AC$291,Schedule!$K$87:$K$291,Tailings,Schedule!AB$87:AB$291,Q$74,Schedule!AA$87:AA$291,P74,Schedule!$G$87:$G$291,Schedule!$F$11,Schedule!$I$87:$I$291,"")+SUMIFS(Schedule!AC$87:AC$291,Schedule!$K$87:$K$291,Tailings,Schedule!AB$87:AB$291,Q$74,Schedule!AA$87:AA$291,P74,Schedule!$G$87:$G$291,Schedule!$F$11,Schedule!$I$87:$I$291,"I")),(SUMIFS(Schedule!AC$87:AC$291,Schedule!$K$87:$K$291,Tailings,Schedule!AB$87:AB$291,Q$74,Schedule!AA$87:AA$291,P74,Schedule!$G$87:$G$291,Schedule!$F$9,Schedule!$I$87:$I$291,"")+SUMIFS(Schedule!AC$87:AC$291,Schedule!$K$87:$K$291,Tailings,Schedule!AB$87:AB$291,Q$74,Schedule!AA$87:AA$291,P74,Schedule!$G$87:$G$291,Schedule!$F$9,Schedule!$I$87:$I$291,"I"))+(SUMIFS(Schedule!AC$87:AC$291,Schedule!$K$87:$K$291,Tailings,Schedule!AB$87:AB$291,Q$74,Schedule!AA$87:AA$291,P74,Schedule!$G$87:$G$291,Schedule!$F$10,Schedule!$I$87:$I$291,"")+SUMIFS(Schedule!AC$87:AC$291,Schedule!$K$87:$K$291,Tailings,Schedule!AB$87:AB$291,Q$74,Schedule!AA$87:AA$291,P74,Schedule!$G$87:$G$291,Schedule!$F$10,Schedule!$I$87:$I$291,"I"))+(SUMIFS(Schedule!AC$87:AC$291,Schedule!$K$87:$K$291,Tailings,Schedule!AB$87:AB$291,Q$74,Schedule!AA$87:AA$291,P74,Schedule!$G$87:$G$291,Schedule!$F$11,Schedule!$I$87:$I$291,"")+SUMIFS(Schedule!AC$87:AC$291,Schedule!$K$87:$K$291,Tailings,Schedule!AB$87:AB$291,Q$74,Schedule!AA$87:AA$291,P74,Schedule!$G$87:$G$291,Schedule!$F$11,Schedule!$I$87:$I$291,"I"))+(SUMIFS(Schedule!AC$87:AC$291,Schedule!$K$87:$K$291,Tailings,Schedule!AB$87:AB$291,Q$74,Schedule!AA$87:AA$291,P74,Schedule!$G$87:$G$291,Schedule!$F$8,Schedule!$I$87:$I$291,"")+SUMIFS(Schedule!AC$87:AC$291,Schedule!$K$87:$K$291,Tailings,Schedule!AB$87:AB$291,Q$74,Schedule!AA$87:AA$291,P74,Schedule!$G$87:$G$291,Schedule!$F$8,Schedule!$I$87:$I$291,"I"))))</f>
        <v>0</v>
      </c>
      <c r="S74" s="273">
        <v>1</v>
      </c>
      <c r="T74" s="274" t="s">
        <v>115</v>
      </c>
      <c r="U74" s="275">
        <f>IF($C$3="",(SUMIFS(Schedule!AF$87:AF$291,Schedule!$K$87:$K$291,Tailings,Schedule!AE$87:AE$291,T$74,Schedule!AD$87:AD$291,S74,Schedule!$G$87:$G$291,Schedule!$F$9,Schedule!$I$87:$I$291,"")+SUMIFS(Schedule!AF$87:AF$291,Schedule!$K$87:$K$291,Tailings,Schedule!AE$87:AE$291,T$74,Schedule!AD$87:AD$291,S74,Schedule!$G$87:$G$291,Schedule!$F$9,Schedule!$I$87:$I$291,"I"))+(SUMIFS(Schedule!AF$87:AF$291,Schedule!$K$87:$K$291,Tailings,Schedule!AE$87:AE$291,T$74,Schedule!AD$87:AD$291,S74,Schedule!$G$87:$G$291,Schedule!$F$10,Schedule!$I$87:$I$291,"")+SUMIFS(Schedule!AF$87:AF$291,Schedule!$K$87:$K$291,Tailings,Schedule!AE$87:AE$291,T$74,Schedule!AD$87:AD$291,S74,Schedule!$G$87:$G$291,Schedule!$F$10,Schedule!$I$87:$I$291,"I"))+(SUMIFS(Schedule!AF$87:AF$291,Schedule!$K$87:$K$291,Tailings,Schedule!AE$87:AE$291,T$74,Schedule!AD$87:AD$291,S74,Schedule!$G$87:$G$291,Schedule!$F$11,Schedule!$I$87:$I$291,"")+SUMIFS(Schedule!AF$87:AF$291,Schedule!$K$87:$K$291,Tailings,Schedule!AE$87:AE$291,T$74,Schedule!AD$87:AD$291,S74,Schedule!$G$87:$G$291,Schedule!$F$11,Schedule!$I$87:$I$291,"I")),IF($C$3='Sum Res'!$S$5,(SUMIFS(Schedule!AF$87:AF$291,Schedule!$K$87:$K$291,Tailings,Schedule!AE$87:AE$291,T$74,Schedule!AD$87:AD$291,S74,Schedule!$G$87:$G$291,Schedule!$F$9,Schedule!$I$87:$I$291,"")+SUMIFS(Schedule!AF$87:AF$291,Schedule!$K$87:$K$291,Tailings,Schedule!AE$87:AE$291,T$74,Schedule!AD$87:AD$291,S74,Schedule!$G$87:$G$291,Schedule!$F$9,Schedule!$I$87:$I$291,"I"))+(SUMIFS(Schedule!AF$87:AF$291,Schedule!$K$87:$K$291,Tailings,Schedule!AE$87:AE$291,T$74,Schedule!AD$87:AD$291,S74,Schedule!$G$87:$G$291,Schedule!$F$10,Schedule!$I$87:$I$291,"")+SUMIFS(Schedule!AF$87:AF$291,Schedule!$K$87:$K$291,Tailings,Schedule!AE$87:AE$291,T$74,Schedule!AD$87:AD$291,S74,Schedule!$G$87:$G$291,Schedule!$F$10,Schedule!$I$87:$I$291,"I"))+(SUMIFS(Schedule!AF$87:AF$291,Schedule!$K$87:$K$291,Tailings,Schedule!AE$87:AE$291,T$74,Schedule!AD$87:AD$291,S74,Schedule!$G$87:$G$291,Schedule!$F$11,Schedule!$I$87:$I$291,"")+SUMIFS(Schedule!AF$87:AF$291,Schedule!$K$87:$K$291,Tailings,Schedule!AE$87:AE$291,T$74,Schedule!AD$87:AD$291,S74,Schedule!$G$87:$G$291,Schedule!$F$11,Schedule!$I$87:$I$291,"I")),(SUMIFS(Schedule!AF$87:AF$291,Schedule!$K$87:$K$291,Tailings,Schedule!AE$87:AE$291,T$74,Schedule!AD$87:AD$291,S74,Schedule!$G$87:$G$291,Schedule!$F$9,Schedule!$I$87:$I$291,"")+SUMIFS(Schedule!AF$87:AF$291,Schedule!$K$87:$K$291,Tailings,Schedule!AE$87:AE$291,T$74,Schedule!AD$87:AD$291,S74,Schedule!$G$87:$G$291,Schedule!$F$9,Schedule!$I$87:$I$291,"I"))+(SUMIFS(Schedule!AF$87:AF$291,Schedule!$K$87:$K$291,Tailings,Schedule!AE$87:AE$291,T$74,Schedule!AD$87:AD$291,S74,Schedule!$G$87:$G$291,Schedule!$F$10,Schedule!$I$87:$I$291,"")+SUMIFS(Schedule!AF$87:AF$291,Schedule!$K$87:$K$291,Tailings,Schedule!AE$87:AE$291,T$74,Schedule!AD$87:AD$291,S74,Schedule!$G$87:$G$291,Schedule!$F$10,Schedule!$I$87:$I$291,"I"))+(SUMIFS(Schedule!AF$87:AF$291,Schedule!$K$87:$K$291,Tailings,Schedule!AE$87:AE$291,T$74,Schedule!AD$87:AD$291,S74,Schedule!$G$87:$G$291,Schedule!$F$11,Schedule!$I$87:$I$291,"")+SUMIFS(Schedule!AF$87:AF$291,Schedule!$K$87:$K$291,Tailings,Schedule!AE$87:AE$291,T$74,Schedule!AD$87:AD$291,S74,Schedule!$G$87:$G$291,Schedule!$F$11,Schedule!$I$87:$I$291,"I"))+(SUMIFS(Schedule!AF$87:AF$291,Schedule!$K$87:$K$291,Tailings,Schedule!AE$87:AE$291,T$74,Schedule!AD$87:AD$291,S74,Schedule!$G$87:$G$291,Schedule!$F$8,Schedule!$I$87:$I$291,"")+SUMIFS(Schedule!AF$87:AF$291,Schedule!$K$87:$K$291,Tailings,Schedule!AE$87:AE$291,T$74,Schedule!AD$87:AD$291,S74,Schedule!$G$87:$G$291,Schedule!$F$8,Schedule!$I$87:$I$291,"I"))))</f>
        <v>0</v>
      </c>
      <c r="V74" s="273">
        <v>1</v>
      </c>
      <c r="W74" s="274" t="s">
        <v>115</v>
      </c>
      <c r="X74" s="275">
        <f>IF($C$3="",(SUMIFS(Schedule!AI$87:AI$291,Schedule!$K$87:$K$291,Tailings,Schedule!AH$87:AH$291,W$74,Schedule!AG$87:AG$291,V74,Schedule!$G$87:$G$291,Schedule!$F$9,Schedule!$I$87:$I$291,"")+SUMIFS(Schedule!AI$87:AI$291,Schedule!$K$87:$K$291,Tailings,Schedule!AH$87:AH$291,W$74,Schedule!AG$87:AG$291,V74,Schedule!$G$87:$G$291,Schedule!$F$9,Schedule!$I$87:$I$291,"I"))+(SUMIFS(Schedule!AI$87:AI$291,Schedule!$K$87:$K$291,Tailings,Schedule!AH$87:AH$291,W$74,Schedule!AG$87:AG$291,V74,Schedule!$G$87:$G$291,Schedule!$F$10,Schedule!$I$87:$I$291,"")+SUMIFS(Schedule!AI$87:AI$291,Schedule!$K$87:$K$291,Tailings,Schedule!AH$87:AH$291,W$74,Schedule!AG$87:AG$291,V74,Schedule!$G$87:$G$291,Schedule!$F$10,Schedule!$I$87:$I$291,"I"))+(SUMIFS(Schedule!AI$87:AI$291,Schedule!$K$87:$K$291,Tailings,Schedule!AH$87:AH$291,W$74,Schedule!AG$87:AG$291,V74,Schedule!$G$87:$G$291,Schedule!$F$11,Schedule!$I$87:$I$291,"")+SUMIFS(Schedule!AI$87:AI$291,Schedule!$K$87:$K$291,Tailings,Schedule!AH$87:AH$291,W$74,Schedule!AG$87:AG$291,V74,Schedule!$G$87:$G$291,Schedule!$F$11,Schedule!$I$87:$I$291,"I")),IF($C$3='Sum Res'!$S$5,(SUMIFS(Schedule!AI$87:AI$291,Schedule!$K$87:$K$291,Tailings,Schedule!AH$87:AH$291,W$74,Schedule!AG$87:AG$291,V74,Schedule!$G$87:$G$291,Schedule!$F$9,Schedule!$I$87:$I$291,"")+SUMIFS(Schedule!AI$87:AI$291,Schedule!$K$87:$K$291,Tailings,Schedule!AH$87:AH$291,W$74,Schedule!AG$87:AG$291,V74,Schedule!$G$87:$G$291,Schedule!$F$9,Schedule!$I$87:$I$291,"I"))+(SUMIFS(Schedule!AI$87:AI$291,Schedule!$K$87:$K$291,Tailings,Schedule!AH$87:AH$291,W$74,Schedule!AG$87:AG$291,V74,Schedule!$G$87:$G$291,Schedule!$F$10,Schedule!$I$87:$I$291,"")+SUMIFS(Schedule!AI$87:AI$291,Schedule!$K$87:$K$291,Tailings,Schedule!AH$87:AH$291,W$74,Schedule!AG$87:AG$291,V74,Schedule!$G$87:$G$291,Schedule!$F$10,Schedule!$I$87:$I$291,"I"))+(SUMIFS(Schedule!AI$87:AI$291,Schedule!$K$87:$K$291,Tailings,Schedule!AH$87:AH$291,W$74,Schedule!AG$87:AG$291,V74,Schedule!$G$87:$G$291,Schedule!$F$11,Schedule!$I$87:$I$291,"")+SUMIFS(Schedule!AI$87:AI$291,Schedule!$K$87:$K$291,Tailings,Schedule!AH$87:AH$291,W$74,Schedule!AG$87:AG$291,V74,Schedule!$G$87:$G$291,Schedule!$F$11,Schedule!$I$87:$I$291,"I")),(SUMIFS(Schedule!AI$87:AI$291,Schedule!$K$87:$K$291,Tailings,Schedule!AH$87:AH$291,W$74,Schedule!AG$87:AG$291,V74,Schedule!$G$87:$G$291,Schedule!$F$9,Schedule!$I$87:$I$291,"")+SUMIFS(Schedule!AI$87:AI$291,Schedule!$K$87:$K$291,Tailings,Schedule!AH$87:AH$291,W$74,Schedule!AG$87:AG$291,V74,Schedule!$G$87:$G$291,Schedule!$F$9,Schedule!$I$87:$I$291,"I"))+(SUMIFS(Schedule!AI$87:AI$291,Schedule!$K$87:$K$291,Tailings,Schedule!AH$87:AH$291,W$74,Schedule!AG$87:AG$291,V74,Schedule!$G$87:$G$291,Schedule!$F$10,Schedule!$I$87:$I$291,"")+SUMIFS(Schedule!AI$87:AI$291,Schedule!$K$87:$K$291,Tailings,Schedule!AH$87:AH$291,W$74,Schedule!AG$87:AG$291,V74,Schedule!$G$87:$G$291,Schedule!$F$10,Schedule!$I$87:$I$291,"I"))+(SUMIFS(Schedule!AI$87:AI$291,Schedule!$K$87:$K$291,Tailings,Schedule!AH$87:AH$291,W$74,Schedule!AG$87:AG$291,V74,Schedule!$G$87:$G$291,Schedule!$F$11,Schedule!$I$87:$I$291,"")+SUMIFS(Schedule!AI$87:AI$291,Schedule!$K$87:$K$291,Tailings,Schedule!AH$87:AH$291,W$74,Schedule!AG$87:AG$291,V74,Schedule!$G$87:$G$291,Schedule!$F$11,Schedule!$I$87:$I$291,"I"))+(SUMIFS(Schedule!AI$87:AI$291,Schedule!$K$87:$K$291,Tailings,Schedule!AH$87:AH$291,W$74,Schedule!AG$87:AG$291,V74,Schedule!$G$87:$G$291,Schedule!$F$8,Schedule!$I$87:$I$291,"")+SUMIFS(Schedule!AI$87:AI$291,Schedule!$K$87:$K$291,Tailings,Schedule!AH$87:AH$291,W$74,Schedule!AG$87:AG$291,V74,Schedule!$G$87:$G$291,Schedule!$F$8,Schedule!$I$87:$I$291,"I"))))</f>
        <v>0</v>
      </c>
      <c r="Y74" s="273">
        <v>1</v>
      </c>
      <c r="Z74" s="274" t="s">
        <v>115</v>
      </c>
      <c r="AA74" s="275">
        <f>IF($C$3="",(SUMIFS(Schedule!AL$87:AL$291,Schedule!$K$87:$K$291,Tailings,Schedule!AK$87:AK$291,Z$74,Schedule!AJ$87:AJ$291,Y74,Schedule!$G$87:$G$291,Schedule!$F$9,Schedule!$I$87:$I$291,"")+SUMIFS(Schedule!AL$87:AL$291,Schedule!$K$87:$K$291,Tailings,Schedule!AK$87:AK$291,Z$74,Schedule!AJ$87:AJ$291,Y74,Schedule!$G$87:$G$291,Schedule!$F$9,Schedule!$I$87:$I$291,"I"))+(SUMIFS(Schedule!AL$87:AL$291,Schedule!$K$87:$K$291,Tailings,Schedule!AK$87:AK$291,Z$74,Schedule!AJ$87:AJ$291,Y74,Schedule!$G$87:$G$291,Schedule!$F$10,Schedule!$I$87:$I$291,"")+SUMIFS(Schedule!AL$87:AL$291,Schedule!$K$87:$K$291,Tailings,Schedule!AK$87:AK$291,Z$74,Schedule!AJ$87:AJ$291,Y74,Schedule!$G$87:$G$291,Schedule!$F$10,Schedule!$I$87:$I$291,"I"))+(SUMIFS(Schedule!AL$87:AL$291,Schedule!$K$87:$K$291,Tailings,Schedule!AK$87:AK$291,Z$74,Schedule!AJ$87:AJ$291,Y74,Schedule!$G$87:$G$291,Schedule!$F$11,Schedule!$I$87:$I$291,"")+SUMIFS(Schedule!AL$87:AL$291,Schedule!$K$87:$K$291,Tailings,Schedule!AK$87:AK$291,Z$74,Schedule!AJ$87:AJ$291,Y74,Schedule!$G$87:$G$291,Schedule!$F$11,Schedule!$I$87:$I$291,"I")),IF($C$3='Sum Res'!$S$5,(SUMIFS(Schedule!AL$87:AL$291,Schedule!$K$87:$K$291,Tailings,Schedule!AK$87:AK$291,Z$74,Schedule!AJ$87:AJ$291,Y74,Schedule!$G$87:$G$291,Schedule!$F$9,Schedule!$I$87:$I$291,"")+SUMIFS(Schedule!AL$87:AL$291,Schedule!$K$87:$K$291,Tailings,Schedule!AK$87:AK$291,Z$74,Schedule!AJ$87:AJ$291,Y74,Schedule!$G$87:$G$291,Schedule!$F$9,Schedule!$I$87:$I$291,"I"))+(SUMIFS(Schedule!AL$87:AL$291,Schedule!$K$87:$K$291,Tailings,Schedule!AK$87:AK$291,Z$74,Schedule!AJ$87:AJ$291,Y74,Schedule!$G$87:$G$291,Schedule!$F$10,Schedule!$I$87:$I$291,"")+SUMIFS(Schedule!AL$87:AL$291,Schedule!$K$87:$K$291,Tailings,Schedule!AK$87:AK$291,Z$74,Schedule!AJ$87:AJ$291,Y74,Schedule!$G$87:$G$291,Schedule!$F$10,Schedule!$I$87:$I$291,"I"))+(SUMIFS(Schedule!AL$87:AL$291,Schedule!$K$87:$K$291,Tailings,Schedule!AK$87:AK$291,Z$74,Schedule!AJ$87:AJ$291,Y74,Schedule!$G$87:$G$291,Schedule!$F$11,Schedule!$I$87:$I$291,"")+SUMIFS(Schedule!AL$87:AL$291,Schedule!$K$87:$K$291,Tailings,Schedule!AK$87:AK$291,Z$74,Schedule!AJ$87:AJ$291,Y74,Schedule!$G$87:$G$291,Schedule!$F$11,Schedule!$I$87:$I$291,"I")),(SUMIFS(Schedule!AL$87:AL$291,Schedule!$K$87:$K$291,Tailings,Schedule!AK$87:AK$291,Z$74,Schedule!AJ$87:AJ$291,Y74,Schedule!$G$87:$G$291,Schedule!$F$9,Schedule!$I$87:$I$291,"")+SUMIFS(Schedule!AL$87:AL$291,Schedule!$K$87:$K$291,Tailings,Schedule!AK$87:AK$291,Z$74,Schedule!AJ$87:AJ$291,Y74,Schedule!$G$87:$G$291,Schedule!$F$9,Schedule!$I$87:$I$291,"I"))+(SUMIFS(Schedule!AL$87:AL$291,Schedule!$K$87:$K$291,Tailings,Schedule!AK$87:AK$291,Z$74,Schedule!AJ$87:AJ$291,Y74,Schedule!$G$87:$G$291,Schedule!$F$10,Schedule!$I$87:$I$291,"")+SUMIFS(Schedule!AL$87:AL$291,Schedule!$K$87:$K$291,Tailings,Schedule!AK$87:AK$291,Z$74,Schedule!AJ$87:AJ$291,Y74,Schedule!$G$87:$G$291,Schedule!$F$10,Schedule!$I$87:$I$291,"I"))+(SUMIFS(Schedule!AL$87:AL$291,Schedule!$K$87:$K$291,Tailings,Schedule!AK$87:AK$291,Z$74,Schedule!AJ$87:AJ$291,Y74,Schedule!$G$87:$G$291,Schedule!$F$11,Schedule!$I$87:$I$291,"")+SUMIFS(Schedule!AL$87:AL$291,Schedule!$K$87:$K$291,Tailings,Schedule!AK$87:AK$291,Z$74,Schedule!AJ$87:AJ$291,Y74,Schedule!$G$87:$G$291,Schedule!$F$11,Schedule!$I$87:$I$291,"I"))+(SUMIFS(Schedule!AL$87:AL$291,Schedule!$K$87:$K$291,Tailings,Schedule!AK$87:AK$291,Z$74,Schedule!AJ$87:AJ$291,Y74,Schedule!$G$87:$G$291,Schedule!$F$8,Schedule!$I$87:$I$291,"")+SUMIFS(Schedule!AL$87:AL$291,Schedule!$K$87:$K$291,Tailings,Schedule!AK$87:AK$291,Z$74,Schedule!AJ$87:AJ$291,Y74,Schedule!$G$87:$G$291,Schedule!$F$8,Schedule!$I$87:$I$291,"I"))))</f>
        <v>0</v>
      </c>
      <c r="AB74" s="273">
        <v>1</v>
      </c>
      <c r="AC74" s="274" t="s">
        <v>115</v>
      </c>
      <c r="AD74" s="275">
        <f>IF($C$3="",(SUMIFS(Schedule!AO$87:AO$291,Schedule!$K$87:$K$291,Tailings,Schedule!AN$87:AN$291,AC$74,Schedule!AM$87:AM$291,AB74,Schedule!$G$87:$G$291,Schedule!$F$9,Schedule!$I$87:$I$291,"")+SUMIFS(Schedule!AO$87:AO$291,Schedule!$K$87:$K$291,Tailings,Schedule!AN$87:AN$291,AC$74,Schedule!AM$87:AM$291,AB74,Schedule!$G$87:$G$291,Schedule!$F$9,Schedule!$I$87:$I$291,"I"))+(SUMIFS(Schedule!AO$87:AO$291,Schedule!$K$87:$K$291,Tailings,Schedule!AN$87:AN$291,AC$74,Schedule!AM$87:AM$291,AB74,Schedule!$G$87:$G$291,Schedule!$F$10,Schedule!$I$87:$I$291,"")+SUMIFS(Schedule!AO$87:AO$291,Schedule!$K$87:$K$291,Tailings,Schedule!AN$87:AN$291,AC$74,Schedule!AM$87:AM$291,AB74,Schedule!$G$87:$G$291,Schedule!$F$10,Schedule!$I$87:$I$291,"I"))+(SUMIFS(Schedule!AO$87:AO$291,Schedule!$K$87:$K$291,Tailings,Schedule!AN$87:AN$291,AC$74,Schedule!AM$87:AM$291,AB74,Schedule!$G$87:$G$291,Schedule!$F$11,Schedule!$I$87:$I$291,"")+SUMIFS(Schedule!AO$87:AO$291,Schedule!$K$87:$K$291,Tailings,Schedule!AN$87:AN$291,AC$74,Schedule!AM$87:AM$291,AB74,Schedule!$G$87:$G$291,Schedule!$F$11,Schedule!$I$87:$I$291,"I")),IF($C$3='Sum Res'!$S$5,(SUMIFS(Schedule!AO$87:AO$291,Schedule!$K$87:$K$291,Tailings,Schedule!AN$87:AN$291,AC$74,Schedule!AM$87:AM$291,AB74,Schedule!$G$87:$G$291,Schedule!$F$9,Schedule!$I$87:$I$291,"")+SUMIFS(Schedule!AO$87:AO$291,Schedule!$K$87:$K$291,Tailings,Schedule!AN$87:AN$291,AC$74,Schedule!AM$87:AM$291,AB74,Schedule!$G$87:$G$291,Schedule!$F$9,Schedule!$I$87:$I$291,"I"))+(SUMIFS(Schedule!AO$87:AO$291,Schedule!$K$87:$K$291,Tailings,Schedule!AN$87:AN$291,AC$74,Schedule!AM$87:AM$291,AB74,Schedule!$G$87:$G$291,Schedule!$F$10,Schedule!$I$87:$I$291,"")+SUMIFS(Schedule!AO$87:AO$291,Schedule!$K$87:$K$291,Tailings,Schedule!AN$87:AN$291,AC$74,Schedule!AM$87:AM$291,AB74,Schedule!$G$87:$G$291,Schedule!$F$10,Schedule!$I$87:$I$291,"I"))+(SUMIFS(Schedule!AO$87:AO$291,Schedule!$K$87:$K$291,Tailings,Schedule!AN$87:AN$291,AC$74,Schedule!AM$87:AM$291,AB74,Schedule!$G$87:$G$291,Schedule!$F$11,Schedule!$I$87:$I$291,"")+SUMIFS(Schedule!AO$87:AO$291,Schedule!$K$87:$K$291,Tailings,Schedule!AN$87:AN$291,AC$74,Schedule!AM$87:AM$291,AB74,Schedule!$G$87:$G$291,Schedule!$F$11,Schedule!$I$87:$I$291,"I")),(SUMIFS(Schedule!AO$87:AO$291,Schedule!$K$87:$K$291,Tailings,Schedule!AN$87:AN$291,AC$74,Schedule!AM$87:AM$291,AB74,Schedule!$G$87:$G$291,Schedule!$F$9,Schedule!$I$87:$I$291,"")+SUMIFS(Schedule!AO$87:AO$291,Schedule!$K$87:$K$291,Tailings,Schedule!AN$87:AN$291,AC$74,Schedule!AM$87:AM$291,AB74,Schedule!$G$87:$G$291,Schedule!$F$9,Schedule!$I$87:$I$291,"I"))+(SUMIFS(Schedule!AO$87:AO$291,Schedule!$K$87:$K$291,Tailings,Schedule!AN$87:AN$291,AC$74,Schedule!AM$87:AM$291,AB74,Schedule!$G$87:$G$291,Schedule!$F$10,Schedule!$I$87:$I$291,"")+SUMIFS(Schedule!AO$87:AO$291,Schedule!$K$87:$K$291,Tailings,Schedule!AN$87:AN$291,AC$74,Schedule!AM$87:AM$291,AB74,Schedule!$G$87:$G$291,Schedule!$F$10,Schedule!$I$87:$I$291,"I"))+(SUMIFS(Schedule!AO$87:AO$291,Schedule!$K$87:$K$291,Tailings,Schedule!AN$87:AN$291,AC$74,Schedule!AM$87:AM$291,AB74,Schedule!$G$87:$G$291,Schedule!$F$11,Schedule!$I$87:$I$291,"")+SUMIFS(Schedule!AO$87:AO$291,Schedule!$K$87:$K$291,Tailings,Schedule!AN$87:AN$291,AC$74,Schedule!AM$87:AM$291,AB74,Schedule!$G$87:$G$291,Schedule!$F$11,Schedule!$I$87:$I$291,"I"))+(SUMIFS(Schedule!AO$87:AO$291,Schedule!$K$87:$K$291,Tailings,Schedule!AN$87:AN$291,AC$74,Schedule!AM$87:AM$291,AB74,Schedule!$G$87:$G$291,Schedule!$F$8,Schedule!$I$87:$I$291,"")+SUMIFS(Schedule!AO$87:AO$291,Schedule!$K$87:$K$291,Tailings,Schedule!AN$87:AN$291,AC$74,Schedule!AM$87:AM$291,AB74,Schedule!$G$87:$G$291,Schedule!$F$8,Schedule!$I$87:$I$291,"I"))))</f>
        <v>0</v>
      </c>
      <c r="AE74" s="276">
        <f t="shared" ref="AE74:AE77" si="17">AD74+AA74+X74+U74+R74+O74+L74+I74+F74</f>
        <v>0</v>
      </c>
      <c r="AF74" s="277">
        <f t="shared" si="15"/>
        <v>0</v>
      </c>
    </row>
    <row r="75" spans="2:32" ht="15" x14ac:dyDescent="0.2">
      <c r="B75" s="580"/>
      <c r="C75" s="583"/>
      <c r="D75" s="289">
        <v>2</v>
      </c>
      <c r="E75" s="280"/>
      <c r="F75" s="281">
        <f>IF($C$3="",(SUMIFS(Schedule!Q$87:Q$291,Schedule!$K$87:$K$291,Tailings,Schedule!P$87:P$291,E$74,Schedule!O$87:O$291,D75,Schedule!$G$87:$G$291,Schedule!$F$9,Schedule!$I$87:$I$291,"")+SUMIFS(Schedule!Q$87:Q$291,Schedule!$K$87:$K$291,Tailings,Schedule!P$87:P$291,E$74,Schedule!O$87:O$291,D75,Schedule!$G$87:$G$291,Schedule!$F$9,Schedule!$I$87:$I$291,"I"))+(SUMIFS(Schedule!Q$87:Q$291,Schedule!$K$87:$K$291,Tailings,Schedule!P$87:P$291,E$74,Schedule!O$87:O$291,D75,Schedule!$G$87:$G$291,Schedule!$F$10,Schedule!$I$87:$I$291,"")+SUMIFS(Schedule!Q$87:Q$291,Schedule!$K$87:$K$291,Tailings,Schedule!P$87:P$291,E$74,Schedule!O$87:O$291,D75,Schedule!$G$87:$G$291,Schedule!$F$10,Schedule!$I$87:$I$291,"I"))+(SUMIFS(Schedule!Q$87:Q$291,Schedule!$K$87:$K$291,Tailings,Schedule!P$87:P$291,E$74,Schedule!O$87:O$291,D75,Schedule!$G$87:$G$291,Schedule!$F$11,Schedule!$I$87:$I$291,"")+SUMIFS(Schedule!Q$87:Q$291,Schedule!$K$87:$K$291,Tailings,Schedule!P$87:P$291,E$74,Schedule!O$87:O$291,D75,Schedule!$G$87:$G$291,Schedule!$F$11,Schedule!$I$87:$I$291,"I")),IF($C$3='Sum Res'!$S$5,(SUMIFS(Schedule!Q$87:Q$291,Schedule!$K$87:$K$291,Tailings,Schedule!P$87:P$291,E$74,Schedule!O$87:O$291,D75,Schedule!$G$87:$G$291,Schedule!$F$9,Schedule!$I$87:$I$291,"")+SUMIFS(Schedule!Q$87:Q$291,Schedule!$K$87:$K$291,Tailings,Schedule!P$87:P$291,E$74,Schedule!O$87:O$291,D75,Schedule!$G$87:$G$291,Schedule!$F$9,Schedule!$I$87:$I$291,"I"))+(SUMIFS(Schedule!Q$87:Q$291,Schedule!$K$87:$K$291,Tailings,Schedule!P$87:P$291,E$74,Schedule!O$87:O$291,D75,Schedule!$G$87:$G$291,Schedule!$F$10,Schedule!$I$87:$I$291,"")+SUMIFS(Schedule!Q$87:Q$291,Schedule!$K$87:$K$291,Tailings,Schedule!P$87:P$291,E$74,Schedule!O$87:O$291,D75,Schedule!$G$87:$G$291,Schedule!$F$10,Schedule!$I$87:$I$291,"I"))+(SUMIFS(Schedule!Q$87:Q$291,Schedule!$K$87:$K$291,Tailings,Schedule!P$87:P$291,E$74,Schedule!O$87:O$291,D75,Schedule!$G$87:$G$291,Schedule!$F$11,Schedule!$I$87:$I$291,"")+SUMIFS(Schedule!Q$87:Q$291,Schedule!$K$87:$K$291,Tailings,Schedule!P$87:P$291,E$74,Schedule!O$87:O$291,D75,Schedule!$G$87:$G$291,Schedule!$F$11,Schedule!$I$87:$I$291,"I")),(SUMIFS(Schedule!Q$87:Q$291,Schedule!$K$87:$K$291,Tailings,Schedule!P$87:P$291,E$74,Schedule!O$87:O$291,D75,Schedule!$G$87:$G$291,Schedule!$F$9,Schedule!$I$87:$I$291,"")+SUMIFS(Schedule!Q$87:Q$291,Schedule!$K$87:$K$291,Tailings,Schedule!P$87:P$291,E$74,Schedule!O$87:O$291,D75,Schedule!$G$87:$G$291,Schedule!$F$9,Schedule!$I$87:$I$291,"I"))+(SUMIFS(Schedule!Q$87:Q$291,Schedule!$K$87:$K$291,Tailings,Schedule!P$87:P$291,E$74,Schedule!O$87:O$291,D75,Schedule!$G$87:$G$291,Schedule!$F$10,Schedule!$I$87:$I$291,"")+SUMIFS(Schedule!Q$87:Q$291,Schedule!$K$87:$K$291,Tailings,Schedule!P$87:P$291,E$74,Schedule!O$87:O$291,D75,Schedule!$G$87:$G$291,Schedule!$F$10,Schedule!$I$87:$I$291,"I"))+(SUMIFS(Schedule!Q$87:Q$291,Schedule!$K$87:$K$291,Tailings,Schedule!P$87:P$291,E$74,Schedule!O$87:O$291,D75,Schedule!$G$87:$G$291,Schedule!$F$11,Schedule!$I$87:$I$291,"")+SUMIFS(Schedule!Q$87:Q$291,Schedule!$K$87:$K$291,Tailings,Schedule!P$87:P$291,E$74,Schedule!O$87:O$291,D75,Schedule!$G$87:$G$291,Schedule!$F$11,Schedule!$I$87:$I$291,"I"))+(SUMIFS(Schedule!Q$87:Q$291,Schedule!$K$87:$K$291,Tailings,Schedule!P$87:P$291,E$74,Schedule!O$87:O$291,D75,Schedule!$G$87:$G$291,Schedule!$F$8,Schedule!$I$87:$I$291,"")+SUMIFS(Schedule!Q$87:Q$291,Schedule!$K$87:$K$291,Tailings,Schedule!P$87:P$291,E$74,Schedule!O$87:O$291,D75,Schedule!$G$87:$G$291,Schedule!$F$8,Schedule!$I$87:$I$291,"I"))))</f>
        <v>0</v>
      </c>
      <c r="G75" s="289">
        <v>2</v>
      </c>
      <c r="H75" s="280"/>
      <c r="I75" s="281">
        <f>IF($C$3="",(SUMIFS(Schedule!T$87:T$291,Schedule!$K$87:$K$291,Tailings,Schedule!S$87:S$291,H$74,Schedule!R$87:R$291,G75,Schedule!$G$87:$G$291,Schedule!$F$9,Schedule!$I$87:$I$291,"")+SUMIFS(Schedule!T$87:T$291,Schedule!$K$87:$K$291,Tailings,Schedule!S$87:S$291,H$74,Schedule!R$87:R$291,G75,Schedule!$G$87:$G$291,Schedule!$F$9,Schedule!$I$87:$I$291,"I"))+(SUMIFS(Schedule!T$87:T$291,Schedule!$K$87:$K$291,Tailings,Schedule!S$87:S$291,H$74,Schedule!R$87:R$291,G75,Schedule!$G$87:$G$291,Schedule!$F$10,Schedule!$I$87:$I$291,"")+SUMIFS(Schedule!T$87:T$291,Schedule!$K$87:$K$291,Tailings,Schedule!S$87:S$291,H$74,Schedule!R$87:R$291,G75,Schedule!$G$87:$G$291,Schedule!$F$10,Schedule!$I$87:$I$291,"I"))+(SUMIFS(Schedule!T$87:T$291,Schedule!$K$87:$K$291,Tailings,Schedule!S$87:S$291,H$74,Schedule!R$87:R$291,G75,Schedule!$G$87:$G$291,Schedule!$F$11,Schedule!$I$87:$I$291,"")+SUMIFS(Schedule!T$87:T$291,Schedule!$K$87:$K$291,Tailings,Schedule!S$87:S$291,H$74,Schedule!R$87:R$291,G75,Schedule!$G$87:$G$291,Schedule!$F$11,Schedule!$I$87:$I$291,"I")),IF($C$3='Sum Res'!$S$5,(SUMIFS(Schedule!T$87:T$291,Schedule!$K$87:$K$291,Tailings,Schedule!S$87:S$291,H$74,Schedule!R$87:R$291,G75,Schedule!$G$87:$G$291,Schedule!$F$9,Schedule!$I$87:$I$291,"")+SUMIFS(Schedule!T$87:T$291,Schedule!$K$87:$K$291,Tailings,Schedule!S$87:S$291,H$74,Schedule!R$87:R$291,G75,Schedule!$G$87:$G$291,Schedule!$F$9,Schedule!$I$87:$I$291,"I"))+(SUMIFS(Schedule!T$87:T$291,Schedule!$K$87:$K$291,Tailings,Schedule!S$87:S$291,H$74,Schedule!R$87:R$291,G75,Schedule!$G$87:$G$291,Schedule!$F$10,Schedule!$I$87:$I$291,"")+SUMIFS(Schedule!T$87:T$291,Schedule!$K$87:$K$291,Tailings,Schedule!S$87:S$291,H$74,Schedule!R$87:R$291,G75,Schedule!$G$87:$G$291,Schedule!$F$10,Schedule!$I$87:$I$291,"I"))+(SUMIFS(Schedule!T$87:T$291,Schedule!$K$87:$K$291,Tailings,Schedule!S$87:S$291,H$74,Schedule!R$87:R$291,G75,Schedule!$G$87:$G$291,Schedule!$F$11,Schedule!$I$87:$I$291,"")+SUMIFS(Schedule!T$87:T$291,Schedule!$K$87:$K$291,Tailings,Schedule!S$87:S$291,H$74,Schedule!R$87:R$291,G75,Schedule!$G$87:$G$291,Schedule!$F$11,Schedule!$I$87:$I$291,"I")),(SUMIFS(Schedule!T$87:T$291,Schedule!$K$87:$K$291,Tailings,Schedule!S$87:S$291,H$74,Schedule!R$87:R$291,G75,Schedule!$G$87:$G$291,Schedule!$F$9,Schedule!$I$87:$I$291,"")+SUMIFS(Schedule!T$87:T$291,Schedule!$K$87:$K$291,Tailings,Schedule!S$87:S$291,H$74,Schedule!R$87:R$291,G75,Schedule!$G$87:$G$291,Schedule!$F$9,Schedule!$I$87:$I$291,"I"))+(SUMIFS(Schedule!T$87:T$291,Schedule!$K$87:$K$291,Tailings,Schedule!S$87:S$291,H$74,Schedule!R$87:R$291,G75,Schedule!$G$87:$G$291,Schedule!$F$10,Schedule!$I$87:$I$291,"")+SUMIFS(Schedule!T$87:T$291,Schedule!$K$87:$K$291,Tailings,Schedule!S$87:S$291,H$74,Schedule!R$87:R$291,G75,Schedule!$G$87:$G$291,Schedule!$F$10,Schedule!$I$87:$I$291,"I"))+(SUMIFS(Schedule!T$87:T$291,Schedule!$K$87:$K$291,Tailings,Schedule!S$87:S$291,H$74,Schedule!R$87:R$291,G75,Schedule!$G$87:$G$291,Schedule!$F$11,Schedule!$I$87:$I$291,"")+SUMIFS(Schedule!T$87:T$291,Schedule!$K$87:$K$291,Tailings,Schedule!S$87:S$291,H$74,Schedule!R$87:R$291,G75,Schedule!$G$87:$G$291,Schedule!$F$11,Schedule!$I$87:$I$291,"I"))+(SUMIFS(Schedule!T$87:T$291,Schedule!$K$87:$K$291,Tailings,Schedule!S$87:S$291,H$74,Schedule!R$87:R$291,G75,Schedule!$G$87:$G$291,Schedule!$F$8,Schedule!$I$87:$I$291,"")+SUMIFS(Schedule!T$87:T$291,Schedule!$K$87:$K$291,Tailings,Schedule!S$87:S$291,H$74,Schedule!R$87:R$291,G75,Schedule!$G$87:$G$291,Schedule!$F$8,Schedule!$I$87:$I$291,"I"))))</f>
        <v>0</v>
      </c>
      <c r="J75" s="289">
        <v>2</v>
      </c>
      <c r="K75" s="280"/>
      <c r="L75" s="281">
        <f>IF($C$3="",(SUMIFS(Schedule!W$87:W$291,Schedule!$K$87:$K$291,Tailings,Schedule!V$87:V$291,K$74,Schedule!U$87:U$291,J75,Schedule!$G$87:$G$291,Schedule!$F$9,Schedule!$I$87:$I$291,"")+SUMIFS(Schedule!W$87:W$291,Schedule!$K$87:$K$291,Tailings,Schedule!V$87:V$291,K$74,Schedule!U$87:U$291,J75,Schedule!$G$87:$G$291,Schedule!$F$9,Schedule!$I$87:$I$291,"I"))+(SUMIFS(Schedule!W$87:W$291,Schedule!$K$87:$K$291,Tailings,Schedule!V$87:V$291,K$74,Schedule!U$87:U$291,J75,Schedule!$G$87:$G$291,Schedule!$F$10,Schedule!$I$87:$I$291,"")+SUMIFS(Schedule!W$87:W$291,Schedule!$K$87:$K$291,Tailings,Schedule!V$87:V$291,K$74,Schedule!U$87:U$291,J75,Schedule!$G$87:$G$291,Schedule!$F$10,Schedule!$I$87:$I$291,"I"))+(SUMIFS(Schedule!W$87:W$291,Schedule!$K$87:$K$291,Tailings,Schedule!V$87:V$291,K$74,Schedule!U$87:U$291,J75,Schedule!$G$87:$G$291,Schedule!$F$11,Schedule!$I$87:$I$291,"")+SUMIFS(Schedule!W$87:W$291,Schedule!$K$87:$K$291,Tailings,Schedule!V$87:V$291,K$74,Schedule!U$87:U$291,J75,Schedule!$G$87:$G$291,Schedule!$F$11,Schedule!$I$87:$I$291,"I")),IF($C$3='Sum Res'!$S$5,(SUMIFS(Schedule!W$87:W$291,Schedule!$K$87:$K$291,Tailings,Schedule!V$87:V$291,K$74,Schedule!U$87:U$291,J75,Schedule!$G$87:$G$291,Schedule!$F$9,Schedule!$I$87:$I$291,"")+SUMIFS(Schedule!W$87:W$291,Schedule!$K$87:$K$291,Tailings,Schedule!V$87:V$291,K$74,Schedule!U$87:U$291,J75,Schedule!$G$87:$G$291,Schedule!$F$9,Schedule!$I$87:$I$291,"I"))+(SUMIFS(Schedule!W$87:W$291,Schedule!$K$87:$K$291,Tailings,Schedule!V$87:V$291,K$74,Schedule!U$87:U$291,J75,Schedule!$G$87:$G$291,Schedule!$F$10,Schedule!$I$87:$I$291,"")+SUMIFS(Schedule!W$87:W$291,Schedule!$K$87:$K$291,Tailings,Schedule!V$87:V$291,K$74,Schedule!U$87:U$291,J75,Schedule!$G$87:$G$291,Schedule!$F$10,Schedule!$I$87:$I$291,"I"))+(SUMIFS(Schedule!W$87:W$291,Schedule!$K$87:$K$291,Tailings,Schedule!V$87:V$291,K$74,Schedule!U$87:U$291,J75,Schedule!$G$87:$G$291,Schedule!$F$11,Schedule!$I$87:$I$291,"")+SUMIFS(Schedule!W$87:W$291,Schedule!$K$87:$K$291,Tailings,Schedule!V$87:V$291,K$74,Schedule!U$87:U$291,J75,Schedule!$G$87:$G$291,Schedule!$F$11,Schedule!$I$87:$I$291,"I")),(SUMIFS(Schedule!W$87:W$291,Schedule!$K$87:$K$291,Tailings,Schedule!V$87:V$291,K$74,Schedule!U$87:U$291,J75,Schedule!$G$87:$G$291,Schedule!$F$9,Schedule!$I$87:$I$291,"")+SUMIFS(Schedule!W$87:W$291,Schedule!$K$87:$K$291,Tailings,Schedule!V$87:V$291,K$74,Schedule!U$87:U$291,J75,Schedule!$G$87:$G$291,Schedule!$F$9,Schedule!$I$87:$I$291,"I"))+(SUMIFS(Schedule!W$87:W$291,Schedule!$K$87:$K$291,Tailings,Schedule!V$87:V$291,K$74,Schedule!U$87:U$291,J75,Schedule!$G$87:$G$291,Schedule!$F$10,Schedule!$I$87:$I$291,"")+SUMIFS(Schedule!W$87:W$291,Schedule!$K$87:$K$291,Tailings,Schedule!V$87:V$291,K$74,Schedule!U$87:U$291,J75,Schedule!$G$87:$G$291,Schedule!$F$10,Schedule!$I$87:$I$291,"I"))+(SUMIFS(Schedule!W$87:W$291,Schedule!$K$87:$K$291,Tailings,Schedule!V$87:V$291,K$74,Schedule!U$87:U$291,J75,Schedule!$G$87:$G$291,Schedule!$F$11,Schedule!$I$87:$I$291,"")+SUMIFS(Schedule!W$87:W$291,Schedule!$K$87:$K$291,Tailings,Schedule!V$87:V$291,K$74,Schedule!U$87:U$291,J75,Schedule!$G$87:$G$291,Schedule!$F$11,Schedule!$I$87:$I$291,"I"))+(SUMIFS(Schedule!W$87:W$291,Schedule!$K$87:$K$291,Tailings,Schedule!V$87:V$291,K$74,Schedule!U$87:U$291,J75,Schedule!$G$87:$G$291,Schedule!$F$8,Schedule!$I$87:$I$291,"")+SUMIFS(Schedule!W$87:W$291,Schedule!$K$87:$K$291,Tailings,Schedule!V$87:V$291,K$74,Schedule!U$87:U$291,J75,Schedule!$G$87:$G$291,Schedule!$F$8,Schedule!$I$87:$I$291,"I"))))</f>
        <v>0</v>
      </c>
      <c r="M75" s="289">
        <v>2</v>
      </c>
      <c r="N75" s="280"/>
      <c r="O75" s="281">
        <f>IF($C$3="",(SUMIFS(Schedule!Z$87:Z$291,Schedule!$K$87:$K$291,Tailings,Schedule!Y$87:Y$291,N$74,Schedule!X$87:X$291,M75,Schedule!$G$87:$G$291,Schedule!$F$9,Schedule!$I$87:$I$291,"")+SUMIFS(Schedule!Z$87:Z$291,Schedule!$K$87:$K$291,Tailings,Schedule!Y$87:Y$291,N$74,Schedule!X$87:X$291,M75,Schedule!$G$87:$G$291,Schedule!$F$9,Schedule!$I$87:$I$291,"I"))+(SUMIFS(Schedule!Z$87:Z$291,Schedule!$K$87:$K$291,Tailings,Schedule!Y$87:Y$291,N$74,Schedule!X$87:X$291,M75,Schedule!$G$87:$G$291,Schedule!$F$10,Schedule!$I$87:$I$291,"")+SUMIFS(Schedule!Z$87:Z$291,Schedule!$K$87:$K$291,Tailings,Schedule!Y$87:Y$291,N$74,Schedule!X$87:X$291,M75,Schedule!$G$87:$G$291,Schedule!$F$10,Schedule!$I$87:$I$291,"I"))+(SUMIFS(Schedule!Z$87:Z$291,Schedule!$K$87:$K$291,Tailings,Schedule!Y$87:Y$291,N$74,Schedule!X$87:X$291,M75,Schedule!$G$87:$G$291,Schedule!$F$11,Schedule!$I$87:$I$291,"")+SUMIFS(Schedule!Z$87:Z$291,Schedule!$K$87:$K$291,Tailings,Schedule!Y$87:Y$291,N$74,Schedule!X$87:X$291,M75,Schedule!$G$87:$G$291,Schedule!$F$11,Schedule!$I$87:$I$291,"I")),IF($C$3='Sum Res'!$S$5,(SUMIFS(Schedule!Z$87:Z$291,Schedule!$K$87:$K$291,Tailings,Schedule!Y$87:Y$291,N$74,Schedule!X$87:X$291,M75,Schedule!$G$87:$G$291,Schedule!$F$9,Schedule!$I$87:$I$291,"")+SUMIFS(Schedule!Z$87:Z$291,Schedule!$K$87:$K$291,Tailings,Schedule!Y$87:Y$291,N$74,Schedule!X$87:X$291,M75,Schedule!$G$87:$G$291,Schedule!$F$9,Schedule!$I$87:$I$291,"I"))+(SUMIFS(Schedule!Z$87:Z$291,Schedule!$K$87:$K$291,Tailings,Schedule!Y$87:Y$291,N$74,Schedule!X$87:X$291,M75,Schedule!$G$87:$G$291,Schedule!$F$10,Schedule!$I$87:$I$291,"")+SUMIFS(Schedule!Z$87:Z$291,Schedule!$K$87:$K$291,Tailings,Schedule!Y$87:Y$291,N$74,Schedule!X$87:X$291,M75,Schedule!$G$87:$G$291,Schedule!$F$10,Schedule!$I$87:$I$291,"I"))+(SUMIFS(Schedule!Z$87:Z$291,Schedule!$K$87:$K$291,Tailings,Schedule!Y$87:Y$291,N$74,Schedule!X$87:X$291,M75,Schedule!$G$87:$G$291,Schedule!$F$11,Schedule!$I$87:$I$291,"")+SUMIFS(Schedule!Z$87:Z$291,Schedule!$K$87:$K$291,Tailings,Schedule!Y$87:Y$291,N$74,Schedule!X$87:X$291,M75,Schedule!$G$87:$G$291,Schedule!$F$11,Schedule!$I$87:$I$291,"I")),(SUMIFS(Schedule!Z$87:Z$291,Schedule!$K$87:$K$291,Tailings,Schedule!Y$87:Y$291,N$74,Schedule!X$87:X$291,M75,Schedule!$G$87:$G$291,Schedule!$F$9,Schedule!$I$87:$I$291,"")+SUMIFS(Schedule!Z$87:Z$291,Schedule!$K$87:$K$291,Tailings,Schedule!Y$87:Y$291,N$74,Schedule!X$87:X$291,M75,Schedule!$G$87:$G$291,Schedule!$F$9,Schedule!$I$87:$I$291,"I"))+(SUMIFS(Schedule!Z$87:Z$291,Schedule!$K$87:$K$291,Tailings,Schedule!Y$87:Y$291,N$74,Schedule!X$87:X$291,M75,Schedule!$G$87:$G$291,Schedule!$F$10,Schedule!$I$87:$I$291,"")+SUMIFS(Schedule!Z$87:Z$291,Schedule!$K$87:$K$291,Tailings,Schedule!Y$87:Y$291,N$74,Schedule!X$87:X$291,M75,Schedule!$G$87:$G$291,Schedule!$F$10,Schedule!$I$87:$I$291,"I"))+(SUMIFS(Schedule!Z$87:Z$291,Schedule!$K$87:$K$291,Tailings,Schedule!Y$87:Y$291,N$74,Schedule!X$87:X$291,M75,Schedule!$G$87:$G$291,Schedule!$F$11,Schedule!$I$87:$I$291,"")+SUMIFS(Schedule!Z$87:Z$291,Schedule!$K$87:$K$291,Tailings,Schedule!Y$87:Y$291,N$74,Schedule!X$87:X$291,M75,Schedule!$G$87:$G$291,Schedule!$F$11,Schedule!$I$87:$I$291,"I"))+(SUMIFS(Schedule!Z$87:Z$291,Schedule!$K$87:$K$291,Tailings,Schedule!Y$87:Y$291,N$74,Schedule!X$87:X$291,M75,Schedule!$G$87:$G$291,Schedule!$F$8,Schedule!$I$87:$I$291,"")+SUMIFS(Schedule!Z$87:Z$291,Schedule!$K$87:$K$291,Tailings,Schedule!Y$87:Y$291,N$74,Schedule!X$87:X$291,M75,Schedule!$G$87:$G$291,Schedule!$F$8,Schedule!$I$87:$I$291,"I"))))</f>
        <v>0</v>
      </c>
      <c r="P75" s="289">
        <v>2</v>
      </c>
      <c r="Q75" s="280"/>
      <c r="R75" s="281">
        <f>IF($C$3="",(SUMIFS(Schedule!AC$87:AC$291,Schedule!$K$87:$K$291,Tailings,Schedule!AB$87:AB$291,Q$74,Schedule!AA$87:AA$291,P75,Schedule!$G$87:$G$291,Schedule!$F$9,Schedule!$I$87:$I$291,"")+SUMIFS(Schedule!AC$87:AC$291,Schedule!$K$87:$K$291,Tailings,Schedule!AB$87:AB$291,Q$74,Schedule!AA$87:AA$291,P75,Schedule!$G$87:$G$291,Schedule!$F$9,Schedule!$I$87:$I$291,"I"))+(SUMIFS(Schedule!AC$87:AC$291,Schedule!$K$87:$K$291,Tailings,Schedule!AB$87:AB$291,Q$74,Schedule!AA$87:AA$291,P75,Schedule!$G$87:$G$291,Schedule!$F$10,Schedule!$I$87:$I$291,"")+SUMIFS(Schedule!AC$87:AC$291,Schedule!$K$87:$K$291,Tailings,Schedule!AB$87:AB$291,Q$74,Schedule!AA$87:AA$291,P75,Schedule!$G$87:$G$291,Schedule!$F$10,Schedule!$I$87:$I$291,"I"))+(SUMIFS(Schedule!AC$87:AC$291,Schedule!$K$87:$K$291,Tailings,Schedule!AB$87:AB$291,Q$74,Schedule!AA$87:AA$291,P75,Schedule!$G$87:$G$291,Schedule!$F$11,Schedule!$I$87:$I$291,"")+SUMIFS(Schedule!AC$87:AC$291,Schedule!$K$87:$K$291,Tailings,Schedule!AB$87:AB$291,Q$74,Schedule!AA$87:AA$291,P75,Schedule!$G$87:$G$291,Schedule!$F$11,Schedule!$I$87:$I$291,"I")),IF($C$3='Sum Res'!$S$5,(SUMIFS(Schedule!AC$87:AC$291,Schedule!$K$87:$K$291,Tailings,Schedule!AB$87:AB$291,Q$74,Schedule!AA$87:AA$291,P75,Schedule!$G$87:$G$291,Schedule!$F$9,Schedule!$I$87:$I$291,"")+SUMIFS(Schedule!AC$87:AC$291,Schedule!$K$87:$K$291,Tailings,Schedule!AB$87:AB$291,Q$74,Schedule!AA$87:AA$291,P75,Schedule!$G$87:$G$291,Schedule!$F$9,Schedule!$I$87:$I$291,"I"))+(SUMIFS(Schedule!AC$87:AC$291,Schedule!$K$87:$K$291,Tailings,Schedule!AB$87:AB$291,Q$74,Schedule!AA$87:AA$291,P75,Schedule!$G$87:$G$291,Schedule!$F$10,Schedule!$I$87:$I$291,"")+SUMIFS(Schedule!AC$87:AC$291,Schedule!$K$87:$K$291,Tailings,Schedule!AB$87:AB$291,Q$74,Schedule!AA$87:AA$291,P75,Schedule!$G$87:$G$291,Schedule!$F$10,Schedule!$I$87:$I$291,"I"))+(SUMIFS(Schedule!AC$87:AC$291,Schedule!$K$87:$K$291,Tailings,Schedule!AB$87:AB$291,Q$74,Schedule!AA$87:AA$291,P75,Schedule!$G$87:$G$291,Schedule!$F$11,Schedule!$I$87:$I$291,"")+SUMIFS(Schedule!AC$87:AC$291,Schedule!$K$87:$K$291,Tailings,Schedule!AB$87:AB$291,Q$74,Schedule!AA$87:AA$291,P75,Schedule!$G$87:$G$291,Schedule!$F$11,Schedule!$I$87:$I$291,"I")),(SUMIFS(Schedule!AC$87:AC$291,Schedule!$K$87:$K$291,Tailings,Schedule!AB$87:AB$291,Q$74,Schedule!AA$87:AA$291,P75,Schedule!$G$87:$G$291,Schedule!$F$9,Schedule!$I$87:$I$291,"")+SUMIFS(Schedule!AC$87:AC$291,Schedule!$K$87:$K$291,Tailings,Schedule!AB$87:AB$291,Q$74,Schedule!AA$87:AA$291,P75,Schedule!$G$87:$G$291,Schedule!$F$9,Schedule!$I$87:$I$291,"I"))+(SUMIFS(Schedule!AC$87:AC$291,Schedule!$K$87:$K$291,Tailings,Schedule!AB$87:AB$291,Q$74,Schedule!AA$87:AA$291,P75,Schedule!$G$87:$G$291,Schedule!$F$10,Schedule!$I$87:$I$291,"")+SUMIFS(Schedule!AC$87:AC$291,Schedule!$K$87:$K$291,Tailings,Schedule!AB$87:AB$291,Q$74,Schedule!AA$87:AA$291,P75,Schedule!$G$87:$G$291,Schedule!$F$10,Schedule!$I$87:$I$291,"I"))+(SUMIFS(Schedule!AC$87:AC$291,Schedule!$K$87:$K$291,Tailings,Schedule!AB$87:AB$291,Q$74,Schedule!AA$87:AA$291,P75,Schedule!$G$87:$G$291,Schedule!$F$11,Schedule!$I$87:$I$291,"")+SUMIFS(Schedule!AC$87:AC$291,Schedule!$K$87:$K$291,Tailings,Schedule!AB$87:AB$291,Q$74,Schedule!AA$87:AA$291,P75,Schedule!$G$87:$G$291,Schedule!$F$11,Schedule!$I$87:$I$291,"I"))+(SUMIFS(Schedule!AC$87:AC$291,Schedule!$K$87:$K$291,Tailings,Schedule!AB$87:AB$291,Q$74,Schedule!AA$87:AA$291,P75,Schedule!$G$87:$G$291,Schedule!$F$8,Schedule!$I$87:$I$291,"")+SUMIFS(Schedule!AC$87:AC$291,Schedule!$K$87:$K$291,Tailings,Schedule!AB$87:AB$291,Q$74,Schedule!AA$87:AA$291,P75,Schedule!$G$87:$G$291,Schedule!$F$8,Schedule!$I$87:$I$291,"I"))))</f>
        <v>0</v>
      </c>
      <c r="S75" s="289">
        <v>2</v>
      </c>
      <c r="T75" s="280"/>
      <c r="U75" s="281">
        <f>IF($C$3="",(SUMIFS(Schedule!AF$87:AF$291,Schedule!$K$87:$K$291,Tailings,Schedule!AE$87:AE$291,T$74,Schedule!AD$87:AD$291,S75,Schedule!$G$87:$G$291,Schedule!$F$9,Schedule!$I$87:$I$291,"")+SUMIFS(Schedule!AF$87:AF$291,Schedule!$K$87:$K$291,Tailings,Schedule!AE$87:AE$291,T$74,Schedule!AD$87:AD$291,S75,Schedule!$G$87:$G$291,Schedule!$F$9,Schedule!$I$87:$I$291,"I"))+(SUMIFS(Schedule!AF$87:AF$291,Schedule!$K$87:$K$291,Tailings,Schedule!AE$87:AE$291,T$74,Schedule!AD$87:AD$291,S75,Schedule!$G$87:$G$291,Schedule!$F$10,Schedule!$I$87:$I$291,"")+SUMIFS(Schedule!AF$87:AF$291,Schedule!$K$87:$K$291,Tailings,Schedule!AE$87:AE$291,T$74,Schedule!AD$87:AD$291,S75,Schedule!$G$87:$G$291,Schedule!$F$10,Schedule!$I$87:$I$291,"I"))+(SUMIFS(Schedule!AF$87:AF$291,Schedule!$K$87:$K$291,Tailings,Schedule!AE$87:AE$291,T$74,Schedule!AD$87:AD$291,S75,Schedule!$G$87:$G$291,Schedule!$F$11,Schedule!$I$87:$I$291,"")+SUMIFS(Schedule!AF$87:AF$291,Schedule!$K$87:$K$291,Tailings,Schedule!AE$87:AE$291,T$74,Schedule!AD$87:AD$291,S75,Schedule!$G$87:$G$291,Schedule!$F$11,Schedule!$I$87:$I$291,"I")),IF($C$3='Sum Res'!$S$5,(SUMIFS(Schedule!AF$87:AF$291,Schedule!$K$87:$K$291,Tailings,Schedule!AE$87:AE$291,T$74,Schedule!AD$87:AD$291,S75,Schedule!$G$87:$G$291,Schedule!$F$9,Schedule!$I$87:$I$291,"")+SUMIFS(Schedule!AF$87:AF$291,Schedule!$K$87:$K$291,Tailings,Schedule!AE$87:AE$291,T$74,Schedule!AD$87:AD$291,S75,Schedule!$G$87:$G$291,Schedule!$F$9,Schedule!$I$87:$I$291,"I"))+(SUMIFS(Schedule!AF$87:AF$291,Schedule!$K$87:$K$291,Tailings,Schedule!AE$87:AE$291,T$74,Schedule!AD$87:AD$291,S75,Schedule!$G$87:$G$291,Schedule!$F$10,Schedule!$I$87:$I$291,"")+SUMIFS(Schedule!AF$87:AF$291,Schedule!$K$87:$K$291,Tailings,Schedule!AE$87:AE$291,T$74,Schedule!AD$87:AD$291,S75,Schedule!$G$87:$G$291,Schedule!$F$10,Schedule!$I$87:$I$291,"I"))+(SUMIFS(Schedule!AF$87:AF$291,Schedule!$K$87:$K$291,Tailings,Schedule!AE$87:AE$291,T$74,Schedule!AD$87:AD$291,S75,Schedule!$G$87:$G$291,Schedule!$F$11,Schedule!$I$87:$I$291,"")+SUMIFS(Schedule!AF$87:AF$291,Schedule!$K$87:$K$291,Tailings,Schedule!AE$87:AE$291,T$74,Schedule!AD$87:AD$291,S75,Schedule!$G$87:$G$291,Schedule!$F$11,Schedule!$I$87:$I$291,"I")),(SUMIFS(Schedule!AF$87:AF$291,Schedule!$K$87:$K$291,Tailings,Schedule!AE$87:AE$291,T$74,Schedule!AD$87:AD$291,S75,Schedule!$G$87:$G$291,Schedule!$F$9,Schedule!$I$87:$I$291,"")+SUMIFS(Schedule!AF$87:AF$291,Schedule!$K$87:$K$291,Tailings,Schedule!AE$87:AE$291,T$74,Schedule!AD$87:AD$291,S75,Schedule!$G$87:$G$291,Schedule!$F$9,Schedule!$I$87:$I$291,"I"))+(SUMIFS(Schedule!AF$87:AF$291,Schedule!$K$87:$K$291,Tailings,Schedule!AE$87:AE$291,T$74,Schedule!AD$87:AD$291,S75,Schedule!$G$87:$G$291,Schedule!$F$10,Schedule!$I$87:$I$291,"")+SUMIFS(Schedule!AF$87:AF$291,Schedule!$K$87:$K$291,Tailings,Schedule!AE$87:AE$291,T$74,Schedule!AD$87:AD$291,S75,Schedule!$G$87:$G$291,Schedule!$F$10,Schedule!$I$87:$I$291,"I"))+(SUMIFS(Schedule!AF$87:AF$291,Schedule!$K$87:$K$291,Tailings,Schedule!AE$87:AE$291,T$74,Schedule!AD$87:AD$291,S75,Schedule!$G$87:$G$291,Schedule!$F$11,Schedule!$I$87:$I$291,"")+SUMIFS(Schedule!AF$87:AF$291,Schedule!$K$87:$K$291,Tailings,Schedule!AE$87:AE$291,T$74,Schedule!AD$87:AD$291,S75,Schedule!$G$87:$G$291,Schedule!$F$11,Schedule!$I$87:$I$291,"I"))+(SUMIFS(Schedule!AF$87:AF$291,Schedule!$K$87:$K$291,Tailings,Schedule!AE$87:AE$291,T$74,Schedule!AD$87:AD$291,S75,Schedule!$G$87:$G$291,Schedule!$F$8,Schedule!$I$87:$I$291,"")+SUMIFS(Schedule!AF$87:AF$291,Schedule!$K$87:$K$291,Tailings,Schedule!AE$87:AE$291,T$74,Schedule!AD$87:AD$291,S75,Schedule!$G$87:$G$291,Schedule!$F$8,Schedule!$I$87:$I$291,"I"))))</f>
        <v>0</v>
      </c>
      <c r="V75" s="289">
        <v>2</v>
      </c>
      <c r="W75" s="280"/>
      <c r="X75" s="281">
        <f>IF($C$3="",(SUMIFS(Schedule!AI$87:AI$291,Schedule!$K$87:$K$291,Tailings,Schedule!AH$87:AH$291,W$74,Schedule!AG$87:AG$291,V75,Schedule!$G$87:$G$291,Schedule!$F$9,Schedule!$I$87:$I$291,"")+SUMIFS(Schedule!AI$87:AI$291,Schedule!$K$87:$K$291,Tailings,Schedule!AH$87:AH$291,W$74,Schedule!AG$87:AG$291,V75,Schedule!$G$87:$G$291,Schedule!$F$9,Schedule!$I$87:$I$291,"I"))+(SUMIFS(Schedule!AI$87:AI$291,Schedule!$K$87:$K$291,Tailings,Schedule!AH$87:AH$291,W$74,Schedule!AG$87:AG$291,V75,Schedule!$G$87:$G$291,Schedule!$F$10,Schedule!$I$87:$I$291,"")+SUMIFS(Schedule!AI$87:AI$291,Schedule!$K$87:$K$291,Tailings,Schedule!AH$87:AH$291,W$74,Schedule!AG$87:AG$291,V75,Schedule!$G$87:$G$291,Schedule!$F$10,Schedule!$I$87:$I$291,"I"))+(SUMIFS(Schedule!AI$87:AI$291,Schedule!$K$87:$K$291,Tailings,Schedule!AH$87:AH$291,W$74,Schedule!AG$87:AG$291,V75,Schedule!$G$87:$G$291,Schedule!$F$11,Schedule!$I$87:$I$291,"")+SUMIFS(Schedule!AI$87:AI$291,Schedule!$K$87:$K$291,Tailings,Schedule!AH$87:AH$291,W$74,Schedule!AG$87:AG$291,V75,Schedule!$G$87:$G$291,Schedule!$F$11,Schedule!$I$87:$I$291,"I")),IF($C$3='Sum Res'!$S$5,(SUMIFS(Schedule!AI$87:AI$291,Schedule!$K$87:$K$291,Tailings,Schedule!AH$87:AH$291,W$74,Schedule!AG$87:AG$291,V75,Schedule!$G$87:$G$291,Schedule!$F$9,Schedule!$I$87:$I$291,"")+SUMIFS(Schedule!AI$87:AI$291,Schedule!$K$87:$K$291,Tailings,Schedule!AH$87:AH$291,W$74,Schedule!AG$87:AG$291,V75,Schedule!$G$87:$G$291,Schedule!$F$9,Schedule!$I$87:$I$291,"I"))+(SUMIFS(Schedule!AI$87:AI$291,Schedule!$K$87:$K$291,Tailings,Schedule!AH$87:AH$291,W$74,Schedule!AG$87:AG$291,V75,Schedule!$G$87:$G$291,Schedule!$F$10,Schedule!$I$87:$I$291,"")+SUMIFS(Schedule!AI$87:AI$291,Schedule!$K$87:$K$291,Tailings,Schedule!AH$87:AH$291,W$74,Schedule!AG$87:AG$291,V75,Schedule!$G$87:$G$291,Schedule!$F$10,Schedule!$I$87:$I$291,"I"))+(SUMIFS(Schedule!AI$87:AI$291,Schedule!$K$87:$K$291,Tailings,Schedule!AH$87:AH$291,W$74,Schedule!AG$87:AG$291,V75,Schedule!$G$87:$G$291,Schedule!$F$11,Schedule!$I$87:$I$291,"")+SUMIFS(Schedule!AI$87:AI$291,Schedule!$K$87:$K$291,Tailings,Schedule!AH$87:AH$291,W$74,Schedule!AG$87:AG$291,V75,Schedule!$G$87:$G$291,Schedule!$F$11,Schedule!$I$87:$I$291,"I")),(SUMIFS(Schedule!AI$87:AI$291,Schedule!$K$87:$K$291,Tailings,Schedule!AH$87:AH$291,W$74,Schedule!AG$87:AG$291,V75,Schedule!$G$87:$G$291,Schedule!$F$9,Schedule!$I$87:$I$291,"")+SUMIFS(Schedule!AI$87:AI$291,Schedule!$K$87:$K$291,Tailings,Schedule!AH$87:AH$291,W$74,Schedule!AG$87:AG$291,V75,Schedule!$G$87:$G$291,Schedule!$F$9,Schedule!$I$87:$I$291,"I"))+(SUMIFS(Schedule!AI$87:AI$291,Schedule!$K$87:$K$291,Tailings,Schedule!AH$87:AH$291,W$74,Schedule!AG$87:AG$291,V75,Schedule!$G$87:$G$291,Schedule!$F$10,Schedule!$I$87:$I$291,"")+SUMIFS(Schedule!AI$87:AI$291,Schedule!$K$87:$K$291,Tailings,Schedule!AH$87:AH$291,W$74,Schedule!AG$87:AG$291,V75,Schedule!$G$87:$G$291,Schedule!$F$10,Schedule!$I$87:$I$291,"I"))+(SUMIFS(Schedule!AI$87:AI$291,Schedule!$K$87:$K$291,Tailings,Schedule!AH$87:AH$291,W$74,Schedule!AG$87:AG$291,V75,Schedule!$G$87:$G$291,Schedule!$F$11,Schedule!$I$87:$I$291,"")+SUMIFS(Schedule!AI$87:AI$291,Schedule!$K$87:$K$291,Tailings,Schedule!AH$87:AH$291,W$74,Schedule!AG$87:AG$291,V75,Schedule!$G$87:$G$291,Schedule!$F$11,Schedule!$I$87:$I$291,"I"))+(SUMIFS(Schedule!AI$87:AI$291,Schedule!$K$87:$K$291,Tailings,Schedule!AH$87:AH$291,W$74,Schedule!AG$87:AG$291,V75,Schedule!$G$87:$G$291,Schedule!$F$8,Schedule!$I$87:$I$291,"")+SUMIFS(Schedule!AI$87:AI$291,Schedule!$K$87:$K$291,Tailings,Schedule!AH$87:AH$291,W$74,Schedule!AG$87:AG$291,V75,Schedule!$G$87:$G$291,Schedule!$F$8,Schedule!$I$87:$I$291,"I"))))</f>
        <v>0</v>
      </c>
      <c r="Y75" s="289">
        <v>2</v>
      </c>
      <c r="Z75" s="280"/>
      <c r="AA75" s="281">
        <f>IF($C$3="",(SUMIFS(Schedule!AL$87:AL$291,Schedule!$K$87:$K$291,Tailings,Schedule!AK$87:AK$291,Z$74,Schedule!AJ$87:AJ$291,Y75,Schedule!$G$87:$G$291,Schedule!$F$9,Schedule!$I$87:$I$291,"")+SUMIFS(Schedule!AL$87:AL$291,Schedule!$K$87:$K$291,Tailings,Schedule!AK$87:AK$291,Z$74,Schedule!AJ$87:AJ$291,Y75,Schedule!$G$87:$G$291,Schedule!$F$9,Schedule!$I$87:$I$291,"I"))+(SUMIFS(Schedule!AL$87:AL$291,Schedule!$K$87:$K$291,Tailings,Schedule!AK$87:AK$291,Z$74,Schedule!AJ$87:AJ$291,Y75,Schedule!$G$87:$G$291,Schedule!$F$10,Schedule!$I$87:$I$291,"")+SUMIFS(Schedule!AL$87:AL$291,Schedule!$K$87:$K$291,Tailings,Schedule!AK$87:AK$291,Z$74,Schedule!AJ$87:AJ$291,Y75,Schedule!$G$87:$G$291,Schedule!$F$10,Schedule!$I$87:$I$291,"I"))+(SUMIFS(Schedule!AL$87:AL$291,Schedule!$K$87:$K$291,Tailings,Schedule!AK$87:AK$291,Z$74,Schedule!AJ$87:AJ$291,Y75,Schedule!$G$87:$G$291,Schedule!$F$11,Schedule!$I$87:$I$291,"")+SUMIFS(Schedule!AL$87:AL$291,Schedule!$K$87:$K$291,Tailings,Schedule!AK$87:AK$291,Z$74,Schedule!AJ$87:AJ$291,Y75,Schedule!$G$87:$G$291,Schedule!$F$11,Schedule!$I$87:$I$291,"I")),IF($C$3='Sum Res'!$S$5,(SUMIFS(Schedule!AL$87:AL$291,Schedule!$K$87:$K$291,Tailings,Schedule!AK$87:AK$291,Z$74,Schedule!AJ$87:AJ$291,Y75,Schedule!$G$87:$G$291,Schedule!$F$9,Schedule!$I$87:$I$291,"")+SUMIFS(Schedule!AL$87:AL$291,Schedule!$K$87:$K$291,Tailings,Schedule!AK$87:AK$291,Z$74,Schedule!AJ$87:AJ$291,Y75,Schedule!$G$87:$G$291,Schedule!$F$9,Schedule!$I$87:$I$291,"I"))+(SUMIFS(Schedule!AL$87:AL$291,Schedule!$K$87:$K$291,Tailings,Schedule!AK$87:AK$291,Z$74,Schedule!AJ$87:AJ$291,Y75,Schedule!$G$87:$G$291,Schedule!$F$10,Schedule!$I$87:$I$291,"")+SUMIFS(Schedule!AL$87:AL$291,Schedule!$K$87:$K$291,Tailings,Schedule!AK$87:AK$291,Z$74,Schedule!AJ$87:AJ$291,Y75,Schedule!$G$87:$G$291,Schedule!$F$10,Schedule!$I$87:$I$291,"I"))+(SUMIFS(Schedule!AL$87:AL$291,Schedule!$K$87:$K$291,Tailings,Schedule!AK$87:AK$291,Z$74,Schedule!AJ$87:AJ$291,Y75,Schedule!$G$87:$G$291,Schedule!$F$11,Schedule!$I$87:$I$291,"")+SUMIFS(Schedule!AL$87:AL$291,Schedule!$K$87:$K$291,Tailings,Schedule!AK$87:AK$291,Z$74,Schedule!AJ$87:AJ$291,Y75,Schedule!$G$87:$G$291,Schedule!$F$11,Schedule!$I$87:$I$291,"I")),(SUMIFS(Schedule!AL$87:AL$291,Schedule!$K$87:$K$291,Tailings,Schedule!AK$87:AK$291,Z$74,Schedule!AJ$87:AJ$291,Y75,Schedule!$G$87:$G$291,Schedule!$F$9,Schedule!$I$87:$I$291,"")+SUMIFS(Schedule!AL$87:AL$291,Schedule!$K$87:$K$291,Tailings,Schedule!AK$87:AK$291,Z$74,Schedule!AJ$87:AJ$291,Y75,Schedule!$G$87:$G$291,Schedule!$F$9,Schedule!$I$87:$I$291,"I"))+(SUMIFS(Schedule!AL$87:AL$291,Schedule!$K$87:$K$291,Tailings,Schedule!AK$87:AK$291,Z$74,Schedule!AJ$87:AJ$291,Y75,Schedule!$G$87:$G$291,Schedule!$F$10,Schedule!$I$87:$I$291,"")+SUMIFS(Schedule!AL$87:AL$291,Schedule!$K$87:$K$291,Tailings,Schedule!AK$87:AK$291,Z$74,Schedule!AJ$87:AJ$291,Y75,Schedule!$G$87:$G$291,Schedule!$F$10,Schedule!$I$87:$I$291,"I"))+(SUMIFS(Schedule!AL$87:AL$291,Schedule!$K$87:$K$291,Tailings,Schedule!AK$87:AK$291,Z$74,Schedule!AJ$87:AJ$291,Y75,Schedule!$G$87:$G$291,Schedule!$F$11,Schedule!$I$87:$I$291,"")+SUMIFS(Schedule!AL$87:AL$291,Schedule!$K$87:$K$291,Tailings,Schedule!AK$87:AK$291,Z$74,Schedule!AJ$87:AJ$291,Y75,Schedule!$G$87:$G$291,Schedule!$F$11,Schedule!$I$87:$I$291,"I"))+(SUMIFS(Schedule!AL$87:AL$291,Schedule!$K$87:$K$291,Tailings,Schedule!AK$87:AK$291,Z$74,Schedule!AJ$87:AJ$291,Y75,Schedule!$G$87:$G$291,Schedule!$F$8,Schedule!$I$87:$I$291,"")+SUMIFS(Schedule!AL$87:AL$291,Schedule!$K$87:$K$291,Tailings,Schedule!AK$87:AK$291,Z$74,Schedule!AJ$87:AJ$291,Y75,Schedule!$G$87:$G$291,Schedule!$F$8,Schedule!$I$87:$I$291,"I"))))</f>
        <v>0</v>
      </c>
      <c r="AB75" s="289">
        <v>2</v>
      </c>
      <c r="AC75" s="280"/>
      <c r="AD75" s="281">
        <f>IF($C$3="",(SUMIFS(Schedule!AO$87:AO$291,Schedule!$K$87:$K$291,Tailings,Schedule!AN$87:AN$291,AC$74,Schedule!AM$87:AM$291,AB75,Schedule!$G$87:$G$291,Schedule!$F$9,Schedule!$I$87:$I$291,"")+SUMIFS(Schedule!AO$87:AO$291,Schedule!$K$87:$K$291,Tailings,Schedule!AN$87:AN$291,AC$74,Schedule!AM$87:AM$291,AB75,Schedule!$G$87:$G$291,Schedule!$F$9,Schedule!$I$87:$I$291,"I"))+(SUMIFS(Schedule!AO$87:AO$291,Schedule!$K$87:$K$291,Tailings,Schedule!AN$87:AN$291,AC$74,Schedule!AM$87:AM$291,AB75,Schedule!$G$87:$G$291,Schedule!$F$10,Schedule!$I$87:$I$291,"")+SUMIFS(Schedule!AO$87:AO$291,Schedule!$K$87:$K$291,Tailings,Schedule!AN$87:AN$291,AC$74,Schedule!AM$87:AM$291,AB75,Schedule!$G$87:$G$291,Schedule!$F$10,Schedule!$I$87:$I$291,"I"))+(SUMIFS(Schedule!AO$87:AO$291,Schedule!$K$87:$K$291,Tailings,Schedule!AN$87:AN$291,AC$74,Schedule!AM$87:AM$291,AB75,Schedule!$G$87:$G$291,Schedule!$F$11,Schedule!$I$87:$I$291,"")+SUMIFS(Schedule!AO$87:AO$291,Schedule!$K$87:$K$291,Tailings,Schedule!AN$87:AN$291,AC$74,Schedule!AM$87:AM$291,AB75,Schedule!$G$87:$G$291,Schedule!$F$11,Schedule!$I$87:$I$291,"I")),IF($C$3='Sum Res'!$S$5,(SUMIFS(Schedule!AO$87:AO$291,Schedule!$K$87:$K$291,Tailings,Schedule!AN$87:AN$291,AC$74,Schedule!AM$87:AM$291,AB75,Schedule!$G$87:$G$291,Schedule!$F$9,Schedule!$I$87:$I$291,"")+SUMIFS(Schedule!AO$87:AO$291,Schedule!$K$87:$K$291,Tailings,Schedule!AN$87:AN$291,AC$74,Schedule!AM$87:AM$291,AB75,Schedule!$G$87:$G$291,Schedule!$F$9,Schedule!$I$87:$I$291,"I"))+(SUMIFS(Schedule!AO$87:AO$291,Schedule!$K$87:$K$291,Tailings,Schedule!AN$87:AN$291,AC$74,Schedule!AM$87:AM$291,AB75,Schedule!$G$87:$G$291,Schedule!$F$10,Schedule!$I$87:$I$291,"")+SUMIFS(Schedule!AO$87:AO$291,Schedule!$K$87:$K$291,Tailings,Schedule!AN$87:AN$291,AC$74,Schedule!AM$87:AM$291,AB75,Schedule!$G$87:$G$291,Schedule!$F$10,Schedule!$I$87:$I$291,"I"))+(SUMIFS(Schedule!AO$87:AO$291,Schedule!$K$87:$K$291,Tailings,Schedule!AN$87:AN$291,AC$74,Schedule!AM$87:AM$291,AB75,Schedule!$G$87:$G$291,Schedule!$F$11,Schedule!$I$87:$I$291,"")+SUMIFS(Schedule!AO$87:AO$291,Schedule!$K$87:$K$291,Tailings,Schedule!AN$87:AN$291,AC$74,Schedule!AM$87:AM$291,AB75,Schedule!$G$87:$G$291,Schedule!$F$11,Schedule!$I$87:$I$291,"I")),(SUMIFS(Schedule!AO$87:AO$291,Schedule!$K$87:$K$291,Tailings,Schedule!AN$87:AN$291,AC$74,Schedule!AM$87:AM$291,AB75,Schedule!$G$87:$G$291,Schedule!$F$9,Schedule!$I$87:$I$291,"")+SUMIFS(Schedule!AO$87:AO$291,Schedule!$K$87:$K$291,Tailings,Schedule!AN$87:AN$291,AC$74,Schedule!AM$87:AM$291,AB75,Schedule!$G$87:$G$291,Schedule!$F$9,Schedule!$I$87:$I$291,"I"))+(SUMIFS(Schedule!AO$87:AO$291,Schedule!$K$87:$K$291,Tailings,Schedule!AN$87:AN$291,AC$74,Schedule!AM$87:AM$291,AB75,Schedule!$G$87:$G$291,Schedule!$F$10,Schedule!$I$87:$I$291,"")+SUMIFS(Schedule!AO$87:AO$291,Schedule!$K$87:$K$291,Tailings,Schedule!AN$87:AN$291,AC$74,Schedule!AM$87:AM$291,AB75,Schedule!$G$87:$G$291,Schedule!$F$10,Schedule!$I$87:$I$291,"I"))+(SUMIFS(Schedule!AO$87:AO$291,Schedule!$K$87:$K$291,Tailings,Schedule!AN$87:AN$291,AC$74,Schedule!AM$87:AM$291,AB75,Schedule!$G$87:$G$291,Schedule!$F$11,Schedule!$I$87:$I$291,"")+SUMIFS(Schedule!AO$87:AO$291,Schedule!$K$87:$K$291,Tailings,Schedule!AN$87:AN$291,AC$74,Schedule!AM$87:AM$291,AB75,Schedule!$G$87:$G$291,Schedule!$F$11,Schedule!$I$87:$I$291,"I"))+(SUMIFS(Schedule!AO$87:AO$291,Schedule!$K$87:$K$291,Tailings,Schedule!AN$87:AN$291,AC$74,Schedule!AM$87:AM$291,AB75,Schedule!$G$87:$G$291,Schedule!$F$8,Schedule!$I$87:$I$291,"")+SUMIFS(Schedule!AO$87:AO$291,Schedule!$K$87:$K$291,Tailings,Schedule!AN$87:AN$291,AC$74,Schedule!AM$87:AM$291,AB75,Schedule!$G$87:$G$291,Schedule!$F$8,Schedule!$I$87:$I$291,"I"))))</f>
        <v>0</v>
      </c>
      <c r="AE75" s="282">
        <f t="shared" si="17"/>
        <v>0</v>
      </c>
      <c r="AF75" s="283">
        <f t="shared" si="15"/>
        <v>0</v>
      </c>
    </row>
    <row r="76" spans="2:32" ht="15" x14ac:dyDescent="0.2">
      <c r="B76" s="580"/>
      <c r="C76" s="583"/>
      <c r="D76" s="284">
        <v>3</v>
      </c>
      <c r="E76" s="285"/>
      <c r="F76" s="286">
        <f>IF($C$3="",(SUMIFS(Schedule!Q$87:Q$291,Schedule!$K$87:$K$291,Tailings,Schedule!P$87:P$291,E$74,Schedule!O$87:O$291,D76,Schedule!$G$87:$G$291,Schedule!$F$9,Schedule!$I$87:$I$291,"")+SUMIFS(Schedule!Q$87:Q$291,Schedule!$K$87:$K$291,Tailings,Schedule!P$87:P$291,E$74,Schedule!O$87:O$291,D76,Schedule!$G$87:$G$291,Schedule!$F$9,Schedule!$I$87:$I$291,"I"))+(SUMIFS(Schedule!Q$87:Q$291,Schedule!$K$87:$K$291,Tailings,Schedule!P$87:P$291,E$74,Schedule!O$87:O$291,D76,Schedule!$G$87:$G$291,Schedule!$F$10,Schedule!$I$87:$I$291,"")+SUMIFS(Schedule!Q$87:Q$291,Schedule!$K$87:$K$291,Tailings,Schedule!P$87:P$291,E$74,Schedule!O$87:O$291,D76,Schedule!$G$87:$G$291,Schedule!$F$10,Schedule!$I$87:$I$291,"I"))+(SUMIFS(Schedule!Q$87:Q$291,Schedule!$K$87:$K$291,Tailings,Schedule!P$87:P$291,E$74,Schedule!O$87:O$291,D76,Schedule!$G$87:$G$291,Schedule!$F$11,Schedule!$I$87:$I$291,"")+SUMIFS(Schedule!Q$87:Q$291,Schedule!$K$87:$K$291,Tailings,Schedule!P$87:P$291,E$74,Schedule!O$87:O$291,D76,Schedule!$G$87:$G$291,Schedule!$F$11,Schedule!$I$87:$I$291,"I")),IF($C$3='Sum Res'!$S$5,(SUMIFS(Schedule!Q$87:Q$291,Schedule!$K$87:$K$291,Tailings,Schedule!P$87:P$291,E$74,Schedule!O$87:O$291,D76,Schedule!$G$87:$G$291,Schedule!$F$9,Schedule!$I$87:$I$291,"")+SUMIFS(Schedule!Q$87:Q$291,Schedule!$K$87:$K$291,Tailings,Schedule!P$87:P$291,E$74,Schedule!O$87:O$291,D76,Schedule!$G$87:$G$291,Schedule!$F$9,Schedule!$I$87:$I$291,"I"))+(SUMIFS(Schedule!Q$87:Q$291,Schedule!$K$87:$K$291,Tailings,Schedule!P$87:P$291,E$74,Schedule!O$87:O$291,D76,Schedule!$G$87:$G$291,Schedule!$F$10,Schedule!$I$87:$I$291,"")+SUMIFS(Schedule!Q$87:Q$291,Schedule!$K$87:$K$291,Tailings,Schedule!P$87:P$291,E$74,Schedule!O$87:O$291,D76,Schedule!$G$87:$G$291,Schedule!$F$10,Schedule!$I$87:$I$291,"I"))+(SUMIFS(Schedule!Q$87:Q$291,Schedule!$K$87:$K$291,Tailings,Schedule!P$87:P$291,E$74,Schedule!O$87:O$291,D76,Schedule!$G$87:$G$291,Schedule!$F$11,Schedule!$I$87:$I$291,"")+SUMIFS(Schedule!Q$87:Q$291,Schedule!$K$87:$K$291,Tailings,Schedule!P$87:P$291,E$74,Schedule!O$87:O$291,D76,Schedule!$G$87:$G$291,Schedule!$F$11,Schedule!$I$87:$I$291,"I")),(SUMIFS(Schedule!Q$87:Q$291,Schedule!$K$87:$K$291,Tailings,Schedule!P$87:P$291,E$74,Schedule!O$87:O$291,D76,Schedule!$G$87:$G$291,Schedule!$F$9,Schedule!$I$87:$I$291,"")+SUMIFS(Schedule!Q$87:Q$291,Schedule!$K$87:$K$291,Tailings,Schedule!P$87:P$291,E$74,Schedule!O$87:O$291,D76,Schedule!$G$87:$G$291,Schedule!$F$9,Schedule!$I$87:$I$291,"I"))+(SUMIFS(Schedule!Q$87:Q$291,Schedule!$K$87:$K$291,Tailings,Schedule!P$87:P$291,E$74,Schedule!O$87:O$291,D76,Schedule!$G$87:$G$291,Schedule!$F$10,Schedule!$I$87:$I$291,"")+SUMIFS(Schedule!Q$87:Q$291,Schedule!$K$87:$K$291,Tailings,Schedule!P$87:P$291,E$74,Schedule!O$87:O$291,D76,Schedule!$G$87:$G$291,Schedule!$F$10,Schedule!$I$87:$I$291,"I"))+(SUMIFS(Schedule!Q$87:Q$291,Schedule!$K$87:$K$291,Tailings,Schedule!P$87:P$291,E$74,Schedule!O$87:O$291,D76,Schedule!$G$87:$G$291,Schedule!$F$11,Schedule!$I$87:$I$291,"")+SUMIFS(Schedule!Q$87:Q$291,Schedule!$K$87:$K$291,Tailings,Schedule!P$87:P$291,E$74,Schedule!O$87:O$291,D76,Schedule!$G$87:$G$291,Schedule!$F$11,Schedule!$I$87:$I$291,"I"))+(SUMIFS(Schedule!Q$87:Q$291,Schedule!$K$87:$K$291,Tailings,Schedule!P$87:P$291,E$74,Schedule!O$87:O$291,D76,Schedule!$G$87:$G$291,Schedule!$F$8,Schedule!$I$87:$I$291,"")+SUMIFS(Schedule!Q$87:Q$291,Schedule!$K$87:$K$291,Tailings,Schedule!P$87:P$291,E$74,Schedule!O$87:O$291,D76,Schedule!$G$87:$G$291,Schedule!$F$8,Schedule!$I$87:$I$291,"I"))))</f>
        <v>0</v>
      </c>
      <c r="G76" s="284">
        <v>3</v>
      </c>
      <c r="H76" s="285"/>
      <c r="I76" s="286">
        <f>IF($C$3="",(SUMIFS(Schedule!T$87:T$291,Schedule!$K$87:$K$291,Tailings,Schedule!S$87:S$291,H$74,Schedule!R$87:R$291,G76,Schedule!$G$87:$G$291,Schedule!$F$9,Schedule!$I$87:$I$291,"")+SUMIFS(Schedule!T$87:T$291,Schedule!$K$87:$K$291,Tailings,Schedule!S$87:S$291,H$74,Schedule!R$87:R$291,G76,Schedule!$G$87:$G$291,Schedule!$F$9,Schedule!$I$87:$I$291,"I"))+(SUMIFS(Schedule!T$87:T$291,Schedule!$K$87:$K$291,Tailings,Schedule!S$87:S$291,H$74,Schedule!R$87:R$291,G76,Schedule!$G$87:$G$291,Schedule!$F$10,Schedule!$I$87:$I$291,"")+SUMIFS(Schedule!T$87:T$291,Schedule!$K$87:$K$291,Tailings,Schedule!S$87:S$291,H$74,Schedule!R$87:R$291,G76,Schedule!$G$87:$G$291,Schedule!$F$10,Schedule!$I$87:$I$291,"I"))+(SUMIFS(Schedule!T$87:T$291,Schedule!$K$87:$K$291,Tailings,Schedule!S$87:S$291,H$74,Schedule!R$87:R$291,G76,Schedule!$G$87:$G$291,Schedule!$F$11,Schedule!$I$87:$I$291,"")+SUMIFS(Schedule!T$87:T$291,Schedule!$K$87:$K$291,Tailings,Schedule!S$87:S$291,H$74,Schedule!R$87:R$291,G76,Schedule!$G$87:$G$291,Schedule!$F$11,Schedule!$I$87:$I$291,"I")),IF($C$3='Sum Res'!$S$5,(SUMIFS(Schedule!T$87:T$291,Schedule!$K$87:$K$291,Tailings,Schedule!S$87:S$291,H$74,Schedule!R$87:R$291,G76,Schedule!$G$87:$G$291,Schedule!$F$9,Schedule!$I$87:$I$291,"")+SUMIFS(Schedule!T$87:T$291,Schedule!$K$87:$K$291,Tailings,Schedule!S$87:S$291,H$74,Schedule!R$87:R$291,G76,Schedule!$G$87:$G$291,Schedule!$F$9,Schedule!$I$87:$I$291,"I"))+(SUMIFS(Schedule!T$87:T$291,Schedule!$K$87:$K$291,Tailings,Schedule!S$87:S$291,H$74,Schedule!R$87:R$291,G76,Schedule!$G$87:$G$291,Schedule!$F$10,Schedule!$I$87:$I$291,"")+SUMIFS(Schedule!T$87:T$291,Schedule!$K$87:$K$291,Tailings,Schedule!S$87:S$291,H$74,Schedule!R$87:R$291,G76,Schedule!$G$87:$G$291,Schedule!$F$10,Schedule!$I$87:$I$291,"I"))+(SUMIFS(Schedule!T$87:T$291,Schedule!$K$87:$K$291,Tailings,Schedule!S$87:S$291,H$74,Schedule!R$87:R$291,G76,Schedule!$G$87:$G$291,Schedule!$F$11,Schedule!$I$87:$I$291,"")+SUMIFS(Schedule!T$87:T$291,Schedule!$K$87:$K$291,Tailings,Schedule!S$87:S$291,H$74,Schedule!R$87:R$291,G76,Schedule!$G$87:$G$291,Schedule!$F$11,Schedule!$I$87:$I$291,"I")),(SUMIFS(Schedule!T$87:T$291,Schedule!$K$87:$K$291,Tailings,Schedule!S$87:S$291,H$74,Schedule!R$87:R$291,G76,Schedule!$G$87:$G$291,Schedule!$F$9,Schedule!$I$87:$I$291,"")+SUMIFS(Schedule!T$87:T$291,Schedule!$K$87:$K$291,Tailings,Schedule!S$87:S$291,H$74,Schedule!R$87:R$291,G76,Schedule!$G$87:$G$291,Schedule!$F$9,Schedule!$I$87:$I$291,"I"))+(SUMIFS(Schedule!T$87:T$291,Schedule!$K$87:$K$291,Tailings,Schedule!S$87:S$291,H$74,Schedule!R$87:R$291,G76,Schedule!$G$87:$G$291,Schedule!$F$10,Schedule!$I$87:$I$291,"")+SUMIFS(Schedule!T$87:T$291,Schedule!$K$87:$K$291,Tailings,Schedule!S$87:S$291,H$74,Schedule!R$87:R$291,G76,Schedule!$G$87:$G$291,Schedule!$F$10,Schedule!$I$87:$I$291,"I"))+(SUMIFS(Schedule!T$87:T$291,Schedule!$K$87:$K$291,Tailings,Schedule!S$87:S$291,H$74,Schedule!R$87:R$291,G76,Schedule!$G$87:$G$291,Schedule!$F$11,Schedule!$I$87:$I$291,"")+SUMIFS(Schedule!T$87:T$291,Schedule!$K$87:$K$291,Tailings,Schedule!S$87:S$291,H$74,Schedule!R$87:R$291,G76,Schedule!$G$87:$G$291,Schedule!$F$11,Schedule!$I$87:$I$291,"I"))+(SUMIFS(Schedule!T$87:T$291,Schedule!$K$87:$K$291,Tailings,Schedule!S$87:S$291,H$74,Schedule!R$87:R$291,G76,Schedule!$G$87:$G$291,Schedule!$F$8,Schedule!$I$87:$I$291,"")+SUMIFS(Schedule!T$87:T$291,Schedule!$K$87:$K$291,Tailings,Schedule!S$87:S$291,H$74,Schedule!R$87:R$291,G76,Schedule!$G$87:$G$291,Schedule!$F$8,Schedule!$I$87:$I$291,"I"))))</f>
        <v>0</v>
      </c>
      <c r="J76" s="284">
        <v>3</v>
      </c>
      <c r="K76" s="285"/>
      <c r="L76" s="286">
        <f>IF($C$3="",(SUMIFS(Schedule!W$87:W$291,Schedule!$K$87:$K$291,Tailings,Schedule!V$87:V$291,K$74,Schedule!U$87:U$291,J76,Schedule!$G$87:$G$291,Schedule!$F$9,Schedule!$I$87:$I$291,"")+SUMIFS(Schedule!W$87:W$291,Schedule!$K$87:$K$291,Tailings,Schedule!V$87:V$291,K$74,Schedule!U$87:U$291,J76,Schedule!$G$87:$G$291,Schedule!$F$9,Schedule!$I$87:$I$291,"I"))+(SUMIFS(Schedule!W$87:W$291,Schedule!$K$87:$K$291,Tailings,Schedule!V$87:V$291,K$74,Schedule!U$87:U$291,J76,Schedule!$G$87:$G$291,Schedule!$F$10,Schedule!$I$87:$I$291,"")+SUMIFS(Schedule!W$87:W$291,Schedule!$K$87:$K$291,Tailings,Schedule!V$87:V$291,K$74,Schedule!U$87:U$291,J76,Schedule!$G$87:$G$291,Schedule!$F$10,Schedule!$I$87:$I$291,"I"))+(SUMIFS(Schedule!W$87:W$291,Schedule!$K$87:$K$291,Tailings,Schedule!V$87:V$291,K$74,Schedule!U$87:U$291,J76,Schedule!$G$87:$G$291,Schedule!$F$11,Schedule!$I$87:$I$291,"")+SUMIFS(Schedule!W$87:W$291,Schedule!$K$87:$K$291,Tailings,Schedule!V$87:V$291,K$74,Schedule!U$87:U$291,J76,Schedule!$G$87:$G$291,Schedule!$F$11,Schedule!$I$87:$I$291,"I")),IF($C$3='Sum Res'!$S$5,(SUMIFS(Schedule!W$87:W$291,Schedule!$K$87:$K$291,Tailings,Schedule!V$87:V$291,K$74,Schedule!U$87:U$291,J76,Schedule!$G$87:$G$291,Schedule!$F$9,Schedule!$I$87:$I$291,"")+SUMIFS(Schedule!W$87:W$291,Schedule!$K$87:$K$291,Tailings,Schedule!V$87:V$291,K$74,Schedule!U$87:U$291,J76,Schedule!$G$87:$G$291,Schedule!$F$9,Schedule!$I$87:$I$291,"I"))+(SUMIFS(Schedule!W$87:W$291,Schedule!$K$87:$K$291,Tailings,Schedule!V$87:V$291,K$74,Schedule!U$87:U$291,J76,Schedule!$G$87:$G$291,Schedule!$F$10,Schedule!$I$87:$I$291,"")+SUMIFS(Schedule!W$87:W$291,Schedule!$K$87:$K$291,Tailings,Schedule!V$87:V$291,K$74,Schedule!U$87:U$291,J76,Schedule!$G$87:$G$291,Schedule!$F$10,Schedule!$I$87:$I$291,"I"))+(SUMIFS(Schedule!W$87:W$291,Schedule!$K$87:$K$291,Tailings,Schedule!V$87:V$291,K$74,Schedule!U$87:U$291,J76,Schedule!$G$87:$G$291,Schedule!$F$11,Schedule!$I$87:$I$291,"")+SUMIFS(Schedule!W$87:W$291,Schedule!$K$87:$K$291,Tailings,Schedule!V$87:V$291,K$74,Schedule!U$87:U$291,J76,Schedule!$G$87:$G$291,Schedule!$F$11,Schedule!$I$87:$I$291,"I")),(SUMIFS(Schedule!W$87:W$291,Schedule!$K$87:$K$291,Tailings,Schedule!V$87:V$291,K$74,Schedule!U$87:U$291,J76,Schedule!$G$87:$G$291,Schedule!$F$9,Schedule!$I$87:$I$291,"")+SUMIFS(Schedule!W$87:W$291,Schedule!$K$87:$K$291,Tailings,Schedule!V$87:V$291,K$74,Schedule!U$87:U$291,J76,Schedule!$G$87:$G$291,Schedule!$F$9,Schedule!$I$87:$I$291,"I"))+(SUMIFS(Schedule!W$87:W$291,Schedule!$K$87:$K$291,Tailings,Schedule!V$87:V$291,K$74,Schedule!U$87:U$291,J76,Schedule!$G$87:$G$291,Schedule!$F$10,Schedule!$I$87:$I$291,"")+SUMIFS(Schedule!W$87:W$291,Schedule!$K$87:$K$291,Tailings,Schedule!V$87:V$291,K$74,Schedule!U$87:U$291,J76,Schedule!$G$87:$G$291,Schedule!$F$10,Schedule!$I$87:$I$291,"I"))+(SUMIFS(Schedule!W$87:W$291,Schedule!$K$87:$K$291,Tailings,Schedule!V$87:V$291,K$74,Schedule!U$87:U$291,J76,Schedule!$G$87:$G$291,Schedule!$F$11,Schedule!$I$87:$I$291,"")+SUMIFS(Schedule!W$87:W$291,Schedule!$K$87:$K$291,Tailings,Schedule!V$87:V$291,K$74,Schedule!U$87:U$291,J76,Schedule!$G$87:$G$291,Schedule!$F$11,Schedule!$I$87:$I$291,"I"))+(SUMIFS(Schedule!W$87:W$291,Schedule!$K$87:$K$291,Tailings,Schedule!V$87:V$291,K$74,Schedule!U$87:U$291,J76,Schedule!$G$87:$G$291,Schedule!$F$8,Schedule!$I$87:$I$291,"")+SUMIFS(Schedule!W$87:W$291,Schedule!$K$87:$K$291,Tailings,Schedule!V$87:V$291,K$74,Schedule!U$87:U$291,J76,Schedule!$G$87:$G$291,Schedule!$F$8,Schedule!$I$87:$I$291,"I"))))</f>
        <v>0</v>
      </c>
      <c r="M76" s="284">
        <v>3</v>
      </c>
      <c r="N76" s="285"/>
      <c r="O76" s="286">
        <f>IF($C$3="",(SUMIFS(Schedule!Z$87:Z$291,Schedule!$K$87:$K$291,Tailings,Schedule!Y$87:Y$291,N$74,Schedule!X$87:X$291,M76,Schedule!$G$87:$G$291,Schedule!$F$9,Schedule!$I$87:$I$291,"")+SUMIFS(Schedule!Z$87:Z$291,Schedule!$K$87:$K$291,Tailings,Schedule!Y$87:Y$291,N$74,Schedule!X$87:X$291,M76,Schedule!$G$87:$G$291,Schedule!$F$9,Schedule!$I$87:$I$291,"I"))+(SUMIFS(Schedule!Z$87:Z$291,Schedule!$K$87:$K$291,Tailings,Schedule!Y$87:Y$291,N$74,Schedule!X$87:X$291,M76,Schedule!$G$87:$G$291,Schedule!$F$10,Schedule!$I$87:$I$291,"")+SUMIFS(Schedule!Z$87:Z$291,Schedule!$K$87:$K$291,Tailings,Schedule!Y$87:Y$291,N$74,Schedule!X$87:X$291,M76,Schedule!$G$87:$G$291,Schedule!$F$10,Schedule!$I$87:$I$291,"I"))+(SUMIFS(Schedule!Z$87:Z$291,Schedule!$K$87:$K$291,Tailings,Schedule!Y$87:Y$291,N$74,Schedule!X$87:X$291,M76,Schedule!$G$87:$G$291,Schedule!$F$11,Schedule!$I$87:$I$291,"")+SUMIFS(Schedule!Z$87:Z$291,Schedule!$K$87:$K$291,Tailings,Schedule!Y$87:Y$291,N$74,Schedule!X$87:X$291,M76,Schedule!$G$87:$G$291,Schedule!$F$11,Schedule!$I$87:$I$291,"I")),IF($C$3='Sum Res'!$S$5,(SUMIFS(Schedule!Z$87:Z$291,Schedule!$K$87:$K$291,Tailings,Schedule!Y$87:Y$291,N$74,Schedule!X$87:X$291,M76,Schedule!$G$87:$G$291,Schedule!$F$9,Schedule!$I$87:$I$291,"")+SUMIFS(Schedule!Z$87:Z$291,Schedule!$K$87:$K$291,Tailings,Schedule!Y$87:Y$291,N$74,Schedule!X$87:X$291,M76,Schedule!$G$87:$G$291,Schedule!$F$9,Schedule!$I$87:$I$291,"I"))+(SUMIFS(Schedule!Z$87:Z$291,Schedule!$K$87:$K$291,Tailings,Schedule!Y$87:Y$291,N$74,Schedule!X$87:X$291,M76,Schedule!$G$87:$G$291,Schedule!$F$10,Schedule!$I$87:$I$291,"")+SUMIFS(Schedule!Z$87:Z$291,Schedule!$K$87:$K$291,Tailings,Schedule!Y$87:Y$291,N$74,Schedule!X$87:X$291,M76,Schedule!$G$87:$G$291,Schedule!$F$10,Schedule!$I$87:$I$291,"I"))+(SUMIFS(Schedule!Z$87:Z$291,Schedule!$K$87:$K$291,Tailings,Schedule!Y$87:Y$291,N$74,Schedule!X$87:X$291,M76,Schedule!$G$87:$G$291,Schedule!$F$11,Schedule!$I$87:$I$291,"")+SUMIFS(Schedule!Z$87:Z$291,Schedule!$K$87:$K$291,Tailings,Schedule!Y$87:Y$291,N$74,Schedule!X$87:X$291,M76,Schedule!$G$87:$G$291,Schedule!$F$11,Schedule!$I$87:$I$291,"I")),(SUMIFS(Schedule!Z$87:Z$291,Schedule!$K$87:$K$291,Tailings,Schedule!Y$87:Y$291,N$74,Schedule!X$87:X$291,M76,Schedule!$G$87:$G$291,Schedule!$F$9,Schedule!$I$87:$I$291,"")+SUMIFS(Schedule!Z$87:Z$291,Schedule!$K$87:$K$291,Tailings,Schedule!Y$87:Y$291,N$74,Schedule!X$87:X$291,M76,Schedule!$G$87:$G$291,Schedule!$F$9,Schedule!$I$87:$I$291,"I"))+(SUMIFS(Schedule!Z$87:Z$291,Schedule!$K$87:$K$291,Tailings,Schedule!Y$87:Y$291,N$74,Schedule!X$87:X$291,M76,Schedule!$G$87:$G$291,Schedule!$F$10,Schedule!$I$87:$I$291,"")+SUMIFS(Schedule!Z$87:Z$291,Schedule!$K$87:$K$291,Tailings,Schedule!Y$87:Y$291,N$74,Schedule!X$87:X$291,M76,Schedule!$G$87:$G$291,Schedule!$F$10,Schedule!$I$87:$I$291,"I"))+(SUMIFS(Schedule!Z$87:Z$291,Schedule!$K$87:$K$291,Tailings,Schedule!Y$87:Y$291,N$74,Schedule!X$87:X$291,M76,Schedule!$G$87:$G$291,Schedule!$F$11,Schedule!$I$87:$I$291,"")+SUMIFS(Schedule!Z$87:Z$291,Schedule!$K$87:$K$291,Tailings,Schedule!Y$87:Y$291,N$74,Schedule!X$87:X$291,M76,Schedule!$G$87:$G$291,Schedule!$F$11,Schedule!$I$87:$I$291,"I"))+(SUMIFS(Schedule!Z$87:Z$291,Schedule!$K$87:$K$291,Tailings,Schedule!Y$87:Y$291,N$74,Schedule!X$87:X$291,M76,Schedule!$G$87:$G$291,Schedule!$F$8,Schedule!$I$87:$I$291,"")+SUMIFS(Schedule!Z$87:Z$291,Schedule!$K$87:$K$291,Tailings,Schedule!Y$87:Y$291,N$74,Schedule!X$87:X$291,M76,Schedule!$G$87:$G$291,Schedule!$F$8,Schedule!$I$87:$I$291,"I"))))</f>
        <v>0</v>
      </c>
      <c r="P76" s="284">
        <v>3</v>
      </c>
      <c r="Q76" s="285"/>
      <c r="R76" s="286">
        <f>IF($C$3="",(SUMIFS(Schedule!AC$87:AC$291,Schedule!$K$87:$K$291,Tailings,Schedule!AB$87:AB$291,Q$74,Schedule!AA$87:AA$291,P76,Schedule!$G$87:$G$291,Schedule!$F$9,Schedule!$I$87:$I$291,"")+SUMIFS(Schedule!AC$87:AC$291,Schedule!$K$87:$K$291,Tailings,Schedule!AB$87:AB$291,Q$74,Schedule!AA$87:AA$291,P76,Schedule!$G$87:$G$291,Schedule!$F$9,Schedule!$I$87:$I$291,"I"))+(SUMIFS(Schedule!AC$87:AC$291,Schedule!$K$87:$K$291,Tailings,Schedule!AB$87:AB$291,Q$74,Schedule!AA$87:AA$291,P76,Schedule!$G$87:$G$291,Schedule!$F$10,Schedule!$I$87:$I$291,"")+SUMIFS(Schedule!AC$87:AC$291,Schedule!$K$87:$K$291,Tailings,Schedule!AB$87:AB$291,Q$74,Schedule!AA$87:AA$291,P76,Schedule!$G$87:$G$291,Schedule!$F$10,Schedule!$I$87:$I$291,"I"))+(SUMIFS(Schedule!AC$87:AC$291,Schedule!$K$87:$K$291,Tailings,Schedule!AB$87:AB$291,Q$74,Schedule!AA$87:AA$291,P76,Schedule!$G$87:$G$291,Schedule!$F$11,Schedule!$I$87:$I$291,"")+SUMIFS(Schedule!AC$87:AC$291,Schedule!$K$87:$K$291,Tailings,Schedule!AB$87:AB$291,Q$74,Schedule!AA$87:AA$291,P76,Schedule!$G$87:$G$291,Schedule!$F$11,Schedule!$I$87:$I$291,"I")),IF($C$3='Sum Res'!$S$5,(SUMIFS(Schedule!AC$87:AC$291,Schedule!$K$87:$K$291,Tailings,Schedule!AB$87:AB$291,Q$74,Schedule!AA$87:AA$291,P76,Schedule!$G$87:$G$291,Schedule!$F$9,Schedule!$I$87:$I$291,"")+SUMIFS(Schedule!AC$87:AC$291,Schedule!$K$87:$K$291,Tailings,Schedule!AB$87:AB$291,Q$74,Schedule!AA$87:AA$291,P76,Schedule!$G$87:$G$291,Schedule!$F$9,Schedule!$I$87:$I$291,"I"))+(SUMIFS(Schedule!AC$87:AC$291,Schedule!$K$87:$K$291,Tailings,Schedule!AB$87:AB$291,Q$74,Schedule!AA$87:AA$291,P76,Schedule!$G$87:$G$291,Schedule!$F$10,Schedule!$I$87:$I$291,"")+SUMIFS(Schedule!AC$87:AC$291,Schedule!$K$87:$K$291,Tailings,Schedule!AB$87:AB$291,Q$74,Schedule!AA$87:AA$291,P76,Schedule!$G$87:$G$291,Schedule!$F$10,Schedule!$I$87:$I$291,"I"))+(SUMIFS(Schedule!AC$87:AC$291,Schedule!$K$87:$K$291,Tailings,Schedule!AB$87:AB$291,Q$74,Schedule!AA$87:AA$291,P76,Schedule!$G$87:$G$291,Schedule!$F$11,Schedule!$I$87:$I$291,"")+SUMIFS(Schedule!AC$87:AC$291,Schedule!$K$87:$K$291,Tailings,Schedule!AB$87:AB$291,Q$74,Schedule!AA$87:AA$291,P76,Schedule!$G$87:$G$291,Schedule!$F$11,Schedule!$I$87:$I$291,"I")),(SUMIFS(Schedule!AC$87:AC$291,Schedule!$K$87:$K$291,Tailings,Schedule!AB$87:AB$291,Q$74,Schedule!AA$87:AA$291,P76,Schedule!$G$87:$G$291,Schedule!$F$9,Schedule!$I$87:$I$291,"")+SUMIFS(Schedule!AC$87:AC$291,Schedule!$K$87:$K$291,Tailings,Schedule!AB$87:AB$291,Q$74,Schedule!AA$87:AA$291,P76,Schedule!$G$87:$G$291,Schedule!$F$9,Schedule!$I$87:$I$291,"I"))+(SUMIFS(Schedule!AC$87:AC$291,Schedule!$K$87:$K$291,Tailings,Schedule!AB$87:AB$291,Q$74,Schedule!AA$87:AA$291,P76,Schedule!$G$87:$G$291,Schedule!$F$10,Schedule!$I$87:$I$291,"")+SUMIFS(Schedule!AC$87:AC$291,Schedule!$K$87:$K$291,Tailings,Schedule!AB$87:AB$291,Q$74,Schedule!AA$87:AA$291,P76,Schedule!$G$87:$G$291,Schedule!$F$10,Schedule!$I$87:$I$291,"I"))+(SUMIFS(Schedule!AC$87:AC$291,Schedule!$K$87:$K$291,Tailings,Schedule!AB$87:AB$291,Q$74,Schedule!AA$87:AA$291,P76,Schedule!$G$87:$G$291,Schedule!$F$11,Schedule!$I$87:$I$291,"")+SUMIFS(Schedule!AC$87:AC$291,Schedule!$K$87:$K$291,Tailings,Schedule!AB$87:AB$291,Q$74,Schedule!AA$87:AA$291,P76,Schedule!$G$87:$G$291,Schedule!$F$11,Schedule!$I$87:$I$291,"I"))+(SUMIFS(Schedule!AC$87:AC$291,Schedule!$K$87:$K$291,Tailings,Schedule!AB$87:AB$291,Q$74,Schedule!AA$87:AA$291,P76,Schedule!$G$87:$G$291,Schedule!$F$8,Schedule!$I$87:$I$291,"")+SUMIFS(Schedule!AC$87:AC$291,Schedule!$K$87:$K$291,Tailings,Schedule!AB$87:AB$291,Q$74,Schedule!AA$87:AA$291,P76,Schedule!$G$87:$G$291,Schedule!$F$8,Schedule!$I$87:$I$291,"I"))))</f>
        <v>0</v>
      </c>
      <c r="S76" s="284">
        <v>3</v>
      </c>
      <c r="T76" s="285"/>
      <c r="U76" s="286">
        <f>IF($C$3="",(SUMIFS(Schedule!AF$87:AF$291,Schedule!$K$87:$K$291,Tailings,Schedule!AE$87:AE$291,T$74,Schedule!AD$87:AD$291,S76,Schedule!$G$87:$G$291,Schedule!$F$9,Schedule!$I$87:$I$291,"")+SUMIFS(Schedule!AF$87:AF$291,Schedule!$K$87:$K$291,Tailings,Schedule!AE$87:AE$291,T$74,Schedule!AD$87:AD$291,S76,Schedule!$G$87:$G$291,Schedule!$F$9,Schedule!$I$87:$I$291,"I"))+(SUMIFS(Schedule!AF$87:AF$291,Schedule!$K$87:$K$291,Tailings,Schedule!AE$87:AE$291,T$74,Schedule!AD$87:AD$291,S76,Schedule!$G$87:$G$291,Schedule!$F$10,Schedule!$I$87:$I$291,"")+SUMIFS(Schedule!AF$87:AF$291,Schedule!$K$87:$K$291,Tailings,Schedule!AE$87:AE$291,T$74,Schedule!AD$87:AD$291,S76,Schedule!$G$87:$G$291,Schedule!$F$10,Schedule!$I$87:$I$291,"I"))+(SUMIFS(Schedule!AF$87:AF$291,Schedule!$K$87:$K$291,Tailings,Schedule!AE$87:AE$291,T$74,Schedule!AD$87:AD$291,S76,Schedule!$G$87:$G$291,Schedule!$F$11,Schedule!$I$87:$I$291,"")+SUMIFS(Schedule!AF$87:AF$291,Schedule!$K$87:$K$291,Tailings,Schedule!AE$87:AE$291,T$74,Schedule!AD$87:AD$291,S76,Schedule!$G$87:$G$291,Schedule!$F$11,Schedule!$I$87:$I$291,"I")),IF($C$3='Sum Res'!$S$5,(SUMIFS(Schedule!AF$87:AF$291,Schedule!$K$87:$K$291,Tailings,Schedule!AE$87:AE$291,T$74,Schedule!AD$87:AD$291,S76,Schedule!$G$87:$G$291,Schedule!$F$9,Schedule!$I$87:$I$291,"")+SUMIFS(Schedule!AF$87:AF$291,Schedule!$K$87:$K$291,Tailings,Schedule!AE$87:AE$291,T$74,Schedule!AD$87:AD$291,S76,Schedule!$G$87:$G$291,Schedule!$F$9,Schedule!$I$87:$I$291,"I"))+(SUMIFS(Schedule!AF$87:AF$291,Schedule!$K$87:$K$291,Tailings,Schedule!AE$87:AE$291,T$74,Schedule!AD$87:AD$291,S76,Schedule!$G$87:$G$291,Schedule!$F$10,Schedule!$I$87:$I$291,"")+SUMIFS(Schedule!AF$87:AF$291,Schedule!$K$87:$K$291,Tailings,Schedule!AE$87:AE$291,T$74,Schedule!AD$87:AD$291,S76,Schedule!$G$87:$G$291,Schedule!$F$10,Schedule!$I$87:$I$291,"I"))+(SUMIFS(Schedule!AF$87:AF$291,Schedule!$K$87:$K$291,Tailings,Schedule!AE$87:AE$291,T$74,Schedule!AD$87:AD$291,S76,Schedule!$G$87:$G$291,Schedule!$F$11,Schedule!$I$87:$I$291,"")+SUMIFS(Schedule!AF$87:AF$291,Schedule!$K$87:$K$291,Tailings,Schedule!AE$87:AE$291,T$74,Schedule!AD$87:AD$291,S76,Schedule!$G$87:$G$291,Schedule!$F$11,Schedule!$I$87:$I$291,"I")),(SUMIFS(Schedule!AF$87:AF$291,Schedule!$K$87:$K$291,Tailings,Schedule!AE$87:AE$291,T$74,Schedule!AD$87:AD$291,S76,Schedule!$G$87:$G$291,Schedule!$F$9,Schedule!$I$87:$I$291,"")+SUMIFS(Schedule!AF$87:AF$291,Schedule!$K$87:$K$291,Tailings,Schedule!AE$87:AE$291,T$74,Schedule!AD$87:AD$291,S76,Schedule!$G$87:$G$291,Schedule!$F$9,Schedule!$I$87:$I$291,"I"))+(SUMIFS(Schedule!AF$87:AF$291,Schedule!$K$87:$K$291,Tailings,Schedule!AE$87:AE$291,T$74,Schedule!AD$87:AD$291,S76,Schedule!$G$87:$G$291,Schedule!$F$10,Schedule!$I$87:$I$291,"")+SUMIFS(Schedule!AF$87:AF$291,Schedule!$K$87:$K$291,Tailings,Schedule!AE$87:AE$291,T$74,Schedule!AD$87:AD$291,S76,Schedule!$G$87:$G$291,Schedule!$F$10,Schedule!$I$87:$I$291,"I"))+(SUMIFS(Schedule!AF$87:AF$291,Schedule!$K$87:$K$291,Tailings,Schedule!AE$87:AE$291,T$74,Schedule!AD$87:AD$291,S76,Schedule!$G$87:$G$291,Schedule!$F$11,Schedule!$I$87:$I$291,"")+SUMIFS(Schedule!AF$87:AF$291,Schedule!$K$87:$K$291,Tailings,Schedule!AE$87:AE$291,T$74,Schedule!AD$87:AD$291,S76,Schedule!$G$87:$G$291,Schedule!$F$11,Schedule!$I$87:$I$291,"I"))+(SUMIFS(Schedule!AF$87:AF$291,Schedule!$K$87:$K$291,Tailings,Schedule!AE$87:AE$291,T$74,Schedule!AD$87:AD$291,S76,Schedule!$G$87:$G$291,Schedule!$F$8,Schedule!$I$87:$I$291,"")+SUMIFS(Schedule!AF$87:AF$291,Schedule!$K$87:$K$291,Tailings,Schedule!AE$87:AE$291,T$74,Schedule!AD$87:AD$291,S76,Schedule!$G$87:$G$291,Schedule!$F$8,Schedule!$I$87:$I$291,"I"))))</f>
        <v>0</v>
      </c>
      <c r="V76" s="284">
        <v>3</v>
      </c>
      <c r="W76" s="285"/>
      <c r="X76" s="286">
        <f>IF($C$3="",(SUMIFS(Schedule!AI$87:AI$291,Schedule!$K$87:$K$291,Tailings,Schedule!AH$87:AH$291,W$74,Schedule!AG$87:AG$291,V76,Schedule!$G$87:$G$291,Schedule!$F$9,Schedule!$I$87:$I$291,"")+SUMIFS(Schedule!AI$87:AI$291,Schedule!$K$87:$K$291,Tailings,Schedule!AH$87:AH$291,W$74,Schedule!AG$87:AG$291,V76,Schedule!$G$87:$G$291,Schedule!$F$9,Schedule!$I$87:$I$291,"I"))+(SUMIFS(Schedule!AI$87:AI$291,Schedule!$K$87:$K$291,Tailings,Schedule!AH$87:AH$291,W$74,Schedule!AG$87:AG$291,V76,Schedule!$G$87:$G$291,Schedule!$F$10,Schedule!$I$87:$I$291,"")+SUMIFS(Schedule!AI$87:AI$291,Schedule!$K$87:$K$291,Tailings,Schedule!AH$87:AH$291,W$74,Schedule!AG$87:AG$291,V76,Schedule!$G$87:$G$291,Schedule!$F$10,Schedule!$I$87:$I$291,"I"))+(SUMIFS(Schedule!AI$87:AI$291,Schedule!$K$87:$K$291,Tailings,Schedule!AH$87:AH$291,W$74,Schedule!AG$87:AG$291,V76,Schedule!$G$87:$G$291,Schedule!$F$11,Schedule!$I$87:$I$291,"")+SUMIFS(Schedule!AI$87:AI$291,Schedule!$K$87:$K$291,Tailings,Schedule!AH$87:AH$291,W$74,Schedule!AG$87:AG$291,V76,Schedule!$G$87:$G$291,Schedule!$F$11,Schedule!$I$87:$I$291,"I")),IF($C$3='Sum Res'!$S$5,(SUMIFS(Schedule!AI$87:AI$291,Schedule!$K$87:$K$291,Tailings,Schedule!AH$87:AH$291,W$74,Schedule!AG$87:AG$291,V76,Schedule!$G$87:$G$291,Schedule!$F$9,Schedule!$I$87:$I$291,"")+SUMIFS(Schedule!AI$87:AI$291,Schedule!$K$87:$K$291,Tailings,Schedule!AH$87:AH$291,W$74,Schedule!AG$87:AG$291,V76,Schedule!$G$87:$G$291,Schedule!$F$9,Schedule!$I$87:$I$291,"I"))+(SUMIFS(Schedule!AI$87:AI$291,Schedule!$K$87:$K$291,Tailings,Schedule!AH$87:AH$291,W$74,Schedule!AG$87:AG$291,V76,Schedule!$G$87:$G$291,Schedule!$F$10,Schedule!$I$87:$I$291,"")+SUMIFS(Schedule!AI$87:AI$291,Schedule!$K$87:$K$291,Tailings,Schedule!AH$87:AH$291,W$74,Schedule!AG$87:AG$291,V76,Schedule!$G$87:$G$291,Schedule!$F$10,Schedule!$I$87:$I$291,"I"))+(SUMIFS(Schedule!AI$87:AI$291,Schedule!$K$87:$K$291,Tailings,Schedule!AH$87:AH$291,W$74,Schedule!AG$87:AG$291,V76,Schedule!$G$87:$G$291,Schedule!$F$11,Schedule!$I$87:$I$291,"")+SUMIFS(Schedule!AI$87:AI$291,Schedule!$K$87:$K$291,Tailings,Schedule!AH$87:AH$291,W$74,Schedule!AG$87:AG$291,V76,Schedule!$G$87:$G$291,Schedule!$F$11,Schedule!$I$87:$I$291,"I")),(SUMIFS(Schedule!AI$87:AI$291,Schedule!$K$87:$K$291,Tailings,Schedule!AH$87:AH$291,W$74,Schedule!AG$87:AG$291,V76,Schedule!$G$87:$G$291,Schedule!$F$9,Schedule!$I$87:$I$291,"")+SUMIFS(Schedule!AI$87:AI$291,Schedule!$K$87:$K$291,Tailings,Schedule!AH$87:AH$291,W$74,Schedule!AG$87:AG$291,V76,Schedule!$G$87:$G$291,Schedule!$F$9,Schedule!$I$87:$I$291,"I"))+(SUMIFS(Schedule!AI$87:AI$291,Schedule!$K$87:$K$291,Tailings,Schedule!AH$87:AH$291,W$74,Schedule!AG$87:AG$291,V76,Schedule!$G$87:$G$291,Schedule!$F$10,Schedule!$I$87:$I$291,"")+SUMIFS(Schedule!AI$87:AI$291,Schedule!$K$87:$K$291,Tailings,Schedule!AH$87:AH$291,W$74,Schedule!AG$87:AG$291,V76,Schedule!$G$87:$G$291,Schedule!$F$10,Schedule!$I$87:$I$291,"I"))+(SUMIFS(Schedule!AI$87:AI$291,Schedule!$K$87:$K$291,Tailings,Schedule!AH$87:AH$291,W$74,Schedule!AG$87:AG$291,V76,Schedule!$G$87:$G$291,Schedule!$F$11,Schedule!$I$87:$I$291,"")+SUMIFS(Schedule!AI$87:AI$291,Schedule!$K$87:$K$291,Tailings,Schedule!AH$87:AH$291,W$74,Schedule!AG$87:AG$291,V76,Schedule!$G$87:$G$291,Schedule!$F$11,Schedule!$I$87:$I$291,"I"))+(SUMIFS(Schedule!AI$87:AI$291,Schedule!$K$87:$K$291,Tailings,Schedule!AH$87:AH$291,W$74,Schedule!AG$87:AG$291,V76,Schedule!$G$87:$G$291,Schedule!$F$8,Schedule!$I$87:$I$291,"")+SUMIFS(Schedule!AI$87:AI$291,Schedule!$K$87:$K$291,Tailings,Schedule!AH$87:AH$291,W$74,Schedule!AG$87:AG$291,V76,Schedule!$G$87:$G$291,Schedule!$F$8,Schedule!$I$87:$I$291,"I"))))</f>
        <v>0</v>
      </c>
      <c r="Y76" s="284">
        <v>3</v>
      </c>
      <c r="Z76" s="285"/>
      <c r="AA76" s="286">
        <f>IF($C$3="",(SUMIFS(Schedule!AL$87:AL$291,Schedule!$K$87:$K$291,Tailings,Schedule!AK$87:AK$291,Z$74,Schedule!AJ$87:AJ$291,Y76,Schedule!$G$87:$G$291,Schedule!$F$9,Schedule!$I$87:$I$291,"")+SUMIFS(Schedule!AL$87:AL$291,Schedule!$K$87:$K$291,Tailings,Schedule!AK$87:AK$291,Z$74,Schedule!AJ$87:AJ$291,Y76,Schedule!$G$87:$G$291,Schedule!$F$9,Schedule!$I$87:$I$291,"I"))+(SUMIFS(Schedule!AL$87:AL$291,Schedule!$K$87:$K$291,Tailings,Schedule!AK$87:AK$291,Z$74,Schedule!AJ$87:AJ$291,Y76,Schedule!$G$87:$G$291,Schedule!$F$10,Schedule!$I$87:$I$291,"")+SUMIFS(Schedule!AL$87:AL$291,Schedule!$K$87:$K$291,Tailings,Schedule!AK$87:AK$291,Z$74,Schedule!AJ$87:AJ$291,Y76,Schedule!$G$87:$G$291,Schedule!$F$10,Schedule!$I$87:$I$291,"I"))+(SUMIFS(Schedule!AL$87:AL$291,Schedule!$K$87:$K$291,Tailings,Schedule!AK$87:AK$291,Z$74,Schedule!AJ$87:AJ$291,Y76,Schedule!$G$87:$G$291,Schedule!$F$11,Schedule!$I$87:$I$291,"")+SUMIFS(Schedule!AL$87:AL$291,Schedule!$K$87:$K$291,Tailings,Schedule!AK$87:AK$291,Z$74,Schedule!AJ$87:AJ$291,Y76,Schedule!$G$87:$G$291,Schedule!$F$11,Schedule!$I$87:$I$291,"I")),IF($C$3='Sum Res'!$S$5,(SUMIFS(Schedule!AL$87:AL$291,Schedule!$K$87:$K$291,Tailings,Schedule!AK$87:AK$291,Z$74,Schedule!AJ$87:AJ$291,Y76,Schedule!$G$87:$G$291,Schedule!$F$9,Schedule!$I$87:$I$291,"")+SUMIFS(Schedule!AL$87:AL$291,Schedule!$K$87:$K$291,Tailings,Schedule!AK$87:AK$291,Z$74,Schedule!AJ$87:AJ$291,Y76,Schedule!$G$87:$G$291,Schedule!$F$9,Schedule!$I$87:$I$291,"I"))+(SUMIFS(Schedule!AL$87:AL$291,Schedule!$K$87:$K$291,Tailings,Schedule!AK$87:AK$291,Z$74,Schedule!AJ$87:AJ$291,Y76,Schedule!$G$87:$G$291,Schedule!$F$10,Schedule!$I$87:$I$291,"")+SUMIFS(Schedule!AL$87:AL$291,Schedule!$K$87:$K$291,Tailings,Schedule!AK$87:AK$291,Z$74,Schedule!AJ$87:AJ$291,Y76,Schedule!$G$87:$G$291,Schedule!$F$10,Schedule!$I$87:$I$291,"I"))+(SUMIFS(Schedule!AL$87:AL$291,Schedule!$K$87:$K$291,Tailings,Schedule!AK$87:AK$291,Z$74,Schedule!AJ$87:AJ$291,Y76,Schedule!$G$87:$G$291,Schedule!$F$11,Schedule!$I$87:$I$291,"")+SUMIFS(Schedule!AL$87:AL$291,Schedule!$K$87:$K$291,Tailings,Schedule!AK$87:AK$291,Z$74,Schedule!AJ$87:AJ$291,Y76,Schedule!$G$87:$G$291,Schedule!$F$11,Schedule!$I$87:$I$291,"I")),(SUMIFS(Schedule!AL$87:AL$291,Schedule!$K$87:$K$291,Tailings,Schedule!AK$87:AK$291,Z$74,Schedule!AJ$87:AJ$291,Y76,Schedule!$G$87:$G$291,Schedule!$F$9,Schedule!$I$87:$I$291,"")+SUMIFS(Schedule!AL$87:AL$291,Schedule!$K$87:$K$291,Tailings,Schedule!AK$87:AK$291,Z$74,Schedule!AJ$87:AJ$291,Y76,Schedule!$G$87:$G$291,Schedule!$F$9,Schedule!$I$87:$I$291,"I"))+(SUMIFS(Schedule!AL$87:AL$291,Schedule!$K$87:$K$291,Tailings,Schedule!AK$87:AK$291,Z$74,Schedule!AJ$87:AJ$291,Y76,Schedule!$G$87:$G$291,Schedule!$F$10,Schedule!$I$87:$I$291,"")+SUMIFS(Schedule!AL$87:AL$291,Schedule!$K$87:$K$291,Tailings,Schedule!AK$87:AK$291,Z$74,Schedule!AJ$87:AJ$291,Y76,Schedule!$G$87:$G$291,Schedule!$F$10,Schedule!$I$87:$I$291,"I"))+(SUMIFS(Schedule!AL$87:AL$291,Schedule!$K$87:$K$291,Tailings,Schedule!AK$87:AK$291,Z$74,Schedule!AJ$87:AJ$291,Y76,Schedule!$G$87:$G$291,Schedule!$F$11,Schedule!$I$87:$I$291,"")+SUMIFS(Schedule!AL$87:AL$291,Schedule!$K$87:$K$291,Tailings,Schedule!AK$87:AK$291,Z$74,Schedule!AJ$87:AJ$291,Y76,Schedule!$G$87:$G$291,Schedule!$F$11,Schedule!$I$87:$I$291,"I"))+(SUMIFS(Schedule!AL$87:AL$291,Schedule!$K$87:$K$291,Tailings,Schedule!AK$87:AK$291,Z$74,Schedule!AJ$87:AJ$291,Y76,Schedule!$G$87:$G$291,Schedule!$F$8,Schedule!$I$87:$I$291,"")+SUMIFS(Schedule!AL$87:AL$291,Schedule!$K$87:$K$291,Tailings,Schedule!AK$87:AK$291,Z$74,Schedule!AJ$87:AJ$291,Y76,Schedule!$G$87:$G$291,Schedule!$F$8,Schedule!$I$87:$I$291,"I"))))</f>
        <v>0</v>
      </c>
      <c r="AB76" s="284">
        <v>3</v>
      </c>
      <c r="AC76" s="285"/>
      <c r="AD76" s="286">
        <f>IF($C$3="",(SUMIFS(Schedule!AO$87:AO$291,Schedule!$K$87:$K$291,Tailings,Schedule!AN$87:AN$291,AC$74,Schedule!AM$87:AM$291,AB76,Schedule!$G$87:$G$291,Schedule!$F$9,Schedule!$I$87:$I$291,"")+SUMIFS(Schedule!AO$87:AO$291,Schedule!$K$87:$K$291,Tailings,Schedule!AN$87:AN$291,AC$74,Schedule!AM$87:AM$291,AB76,Schedule!$G$87:$G$291,Schedule!$F$9,Schedule!$I$87:$I$291,"I"))+(SUMIFS(Schedule!AO$87:AO$291,Schedule!$K$87:$K$291,Tailings,Schedule!AN$87:AN$291,AC$74,Schedule!AM$87:AM$291,AB76,Schedule!$G$87:$G$291,Schedule!$F$10,Schedule!$I$87:$I$291,"")+SUMIFS(Schedule!AO$87:AO$291,Schedule!$K$87:$K$291,Tailings,Schedule!AN$87:AN$291,AC$74,Schedule!AM$87:AM$291,AB76,Schedule!$G$87:$G$291,Schedule!$F$10,Schedule!$I$87:$I$291,"I"))+(SUMIFS(Schedule!AO$87:AO$291,Schedule!$K$87:$K$291,Tailings,Schedule!AN$87:AN$291,AC$74,Schedule!AM$87:AM$291,AB76,Schedule!$G$87:$G$291,Schedule!$F$11,Schedule!$I$87:$I$291,"")+SUMIFS(Schedule!AO$87:AO$291,Schedule!$K$87:$K$291,Tailings,Schedule!AN$87:AN$291,AC$74,Schedule!AM$87:AM$291,AB76,Schedule!$G$87:$G$291,Schedule!$F$11,Schedule!$I$87:$I$291,"I")),IF($C$3='Sum Res'!$S$5,(SUMIFS(Schedule!AO$87:AO$291,Schedule!$K$87:$K$291,Tailings,Schedule!AN$87:AN$291,AC$74,Schedule!AM$87:AM$291,AB76,Schedule!$G$87:$G$291,Schedule!$F$9,Schedule!$I$87:$I$291,"")+SUMIFS(Schedule!AO$87:AO$291,Schedule!$K$87:$K$291,Tailings,Schedule!AN$87:AN$291,AC$74,Schedule!AM$87:AM$291,AB76,Schedule!$G$87:$G$291,Schedule!$F$9,Schedule!$I$87:$I$291,"I"))+(SUMIFS(Schedule!AO$87:AO$291,Schedule!$K$87:$K$291,Tailings,Schedule!AN$87:AN$291,AC$74,Schedule!AM$87:AM$291,AB76,Schedule!$G$87:$G$291,Schedule!$F$10,Schedule!$I$87:$I$291,"")+SUMIFS(Schedule!AO$87:AO$291,Schedule!$K$87:$K$291,Tailings,Schedule!AN$87:AN$291,AC$74,Schedule!AM$87:AM$291,AB76,Schedule!$G$87:$G$291,Schedule!$F$10,Schedule!$I$87:$I$291,"I"))+(SUMIFS(Schedule!AO$87:AO$291,Schedule!$K$87:$K$291,Tailings,Schedule!AN$87:AN$291,AC$74,Schedule!AM$87:AM$291,AB76,Schedule!$G$87:$G$291,Schedule!$F$11,Schedule!$I$87:$I$291,"")+SUMIFS(Schedule!AO$87:AO$291,Schedule!$K$87:$K$291,Tailings,Schedule!AN$87:AN$291,AC$74,Schedule!AM$87:AM$291,AB76,Schedule!$G$87:$G$291,Schedule!$F$11,Schedule!$I$87:$I$291,"I")),(SUMIFS(Schedule!AO$87:AO$291,Schedule!$K$87:$K$291,Tailings,Schedule!AN$87:AN$291,AC$74,Schedule!AM$87:AM$291,AB76,Schedule!$G$87:$G$291,Schedule!$F$9,Schedule!$I$87:$I$291,"")+SUMIFS(Schedule!AO$87:AO$291,Schedule!$K$87:$K$291,Tailings,Schedule!AN$87:AN$291,AC$74,Schedule!AM$87:AM$291,AB76,Schedule!$G$87:$G$291,Schedule!$F$9,Schedule!$I$87:$I$291,"I"))+(SUMIFS(Schedule!AO$87:AO$291,Schedule!$K$87:$K$291,Tailings,Schedule!AN$87:AN$291,AC$74,Schedule!AM$87:AM$291,AB76,Schedule!$G$87:$G$291,Schedule!$F$10,Schedule!$I$87:$I$291,"")+SUMIFS(Schedule!AO$87:AO$291,Schedule!$K$87:$K$291,Tailings,Schedule!AN$87:AN$291,AC$74,Schedule!AM$87:AM$291,AB76,Schedule!$G$87:$G$291,Schedule!$F$10,Schedule!$I$87:$I$291,"I"))+(SUMIFS(Schedule!AO$87:AO$291,Schedule!$K$87:$K$291,Tailings,Schedule!AN$87:AN$291,AC$74,Schedule!AM$87:AM$291,AB76,Schedule!$G$87:$G$291,Schedule!$F$11,Schedule!$I$87:$I$291,"")+SUMIFS(Schedule!AO$87:AO$291,Schedule!$K$87:$K$291,Tailings,Schedule!AN$87:AN$291,AC$74,Schedule!AM$87:AM$291,AB76,Schedule!$G$87:$G$291,Schedule!$F$11,Schedule!$I$87:$I$291,"I"))+(SUMIFS(Schedule!AO$87:AO$291,Schedule!$K$87:$K$291,Tailings,Schedule!AN$87:AN$291,AC$74,Schedule!AM$87:AM$291,AB76,Schedule!$G$87:$G$291,Schedule!$F$8,Schedule!$I$87:$I$291,"")+SUMIFS(Schedule!AO$87:AO$291,Schedule!$K$87:$K$291,Tailings,Schedule!AN$87:AN$291,AC$74,Schedule!AM$87:AM$291,AB76,Schedule!$G$87:$G$291,Schedule!$F$8,Schedule!$I$87:$I$291,"I"))))</f>
        <v>0</v>
      </c>
      <c r="AE76" s="287">
        <f t="shared" si="17"/>
        <v>0</v>
      </c>
      <c r="AF76" s="288">
        <f t="shared" si="15"/>
        <v>0</v>
      </c>
    </row>
    <row r="77" spans="2:32" ht="15" x14ac:dyDescent="0.2">
      <c r="B77" s="580"/>
      <c r="C77" s="583"/>
      <c r="D77" s="289">
        <v>4</v>
      </c>
      <c r="E77" s="280"/>
      <c r="F77" s="281">
        <f>IF($C$3="",(SUMIFS(Schedule!Q$87:Q$291,Schedule!$K$87:$K$291,Tailings,Schedule!P$87:P$291,E$74,Schedule!O$87:O$291,D77,Schedule!$G$87:$G$291,Schedule!$F$9,Schedule!$I$87:$I$291,"")+SUMIFS(Schedule!Q$87:Q$291,Schedule!$K$87:$K$291,Tailings,Schedule!P$87:P$291,E$74,Schedule!O$87:O$291,D77,Schedule!$G$87:$G$291,Schedule!$F$9,Schedule!$I$87:$I$291,"I"))+(SUMIFS(Schedule!Q$87:Q$291,Schedule!$K$87:$K$291,Tailings,Schedule!P$87:P$291,E$74,Schedule!O$87:O$291,D77,Schedule!$G$87:$G$291,Schedule!$F$10,Schedule!$I$87:$I$291,"")+SUMIFS(Schedule!Q$87:Q$291,Schedule!$K$87:$K$291,Tailings,Schedule!P$87:P$291,E$74,Schedule!O$87:O$291,D77,Schedule!$G$87:$G$291,Schedule!$F$10,Schedule!$I$87:$I$291,"I"))+(SUMIFS(Schedule!Q$87:Q$291,Schedule!$K$87:$K$291,Tailings,Schedule!P$87:P$291,E$74,Schedule!O$87:O$291,D77,Schedule!$G$87:$G$291,Schedule!$F$11,Schedule!$I$87:$I$291,"")+SUMIFS(Schedule!Q$87:Q$291,Schedule!$K$87:$K$291,Tailings,Schedule!P$87:P$291,E$74,Schedule!O$87:O$291,D77,Schedule!$G$87:$G$291,Schedule!$F$11,Schedule!$I$87:$I$291,"I")),IF($C$3='Sum Res'!$S$5,(SUMIFS(Schedule!Q$87:Q$291,Schedule!$K$87:$K$291,Tailings,Schedule!P$87:P$291,E$74,Schedule!O$87:O$291,D77,Schedule!$G$87:$G$291,Schedule!$F$9,Schedule!$I$87:$I$291,"")+SUMIFS(Schedule!Q$87:Q$291,Schedule!$K$87:$K$291,Tailings,Schedule!P$87:P$291,E$74,Schedule!O$87:O$291,D77,Schedule!$G$87:$G$291,Schedule!$F$9,Schedule!$I$87:$I$291,"I"))+(SUMIFS(Schedule!Q$87:Q$291,Schedule!$K$87:$K$291,Tailings,Schedule!P$87:P$291,E$74,Schedule!O$87:O$291,D77,Schedule!$G$87:$G$291,Schedule!$F$10,Schedule!$I$87:$I$291,"")+SUMIFS(Schedule!Q$87:Q$291,Schedule!$K$87:$K$291,Tailings,Schedule!P$87:P$291,E$74,Schedule!O$87:O$291,D77,Schedule!$G$87:$G$291,Schedule!$F$10,Schedule!$I$87:$I$291,"I"))+(SUMIFS(Schedule!Q$87:Q$291,Schedule!$K$87:$K$291,Tailings,Schedule!P$87:P$291,E$74,Schedule!O$87:O$291,D77,Schedule!$G$87:$G$291,Schedule!$F$11,Schedule!$I$87:$I$291,"")+SUMIFS(Schedule!Q$87:Q$291,Schedule!$K$87:$K$291,Tailings,Schedule!P$87:P$291,E$74,Schedule!O$87:O$291,D77,Schedule!$G$87:$G$291,Schedule!$F$11,Schedule!$I$87:$I$291,"I")),(SUMIFS(Schedule!Q$87:Q$291,Schedule!$K$87:$K$291,Tailings,Schedule!P$87:P$291,E$74,Schedule!O$87:O$291,D77,Schedule!$G$87:$G$291,Schedule!$F$9,Schedule!$I$87:$I$291,"")+SUMIFS(Schedule!Q$87:Q$291,Schedule!$K$87:$K$291,Tailings,Schedule!P$87:P$291,E$74,Schedule!O$87:O$291,D77,Schedule!$G$87:$G$291,Schedule!$F$9,Schedule!$I$87:$I$291,"I"))+(SUMIFS(Schedule!Q$87:Q$291,Schedule!$K$87:$K$291,Tailings,Schedule!P$87:P$291,E$74,Schedule!O$87:O$291,D77,Schedule!$G$87:$G$291,Schedule!$F$10,Schedule!$I$87:$I$291,"")+SUMIFS(Schedule!Q$87:Q$291,Schedule!$K$87:$K$291,Tailings,Schedule!P$87:P$291,E$74,Schedule!O$87:O$291,D77,Schedule!$G$87:$G$291,Schedule!$F$10,Schedule!$I$87:$I$291,"I"))+(SUMIFS(Schedule!Q$87:Q$291,Schedule!$K$87:$K$291,Tailings,Schedule!P$87:P$291,E$74,Schedule!O$87:O$291,D77,Schedule!$G$87:$G$291,Schedule!$F$11,Schedule!$I$87:$I$291,"")+SUMIFS(Schedule!Q$87:Q$291,Schedule!$K$87:$K$291,Tailings,Schedule!P$87:P$291,E$74,Schedule!O$87:O$291,D77,Schedule!$G$87:$G$291,Schedule!$F$11,Schedule!$I$87:$I$291,"I"))+(SUMIFS(Schedule!Q$87:Q$291,Schedule!$K$87:$K$291,Tailings,Schedule!P$87:P$291,E$74,Schedule!O$87:O$291,D77,Schedule!$G$87:$G$291,Schedule!$F$8,Schedule!$I$87:$I$291,"")+SUMIFS(Schedule!Q$87:Q$291,Schedule!$K$87:$K$291,Tailings,Schedule!P$87:P$291,E$74,Schedule!O$87:O$291,D77,Schedule!$G$87:$G$291,Schedule!$F$8,Schedule!$I$87:$I$291,"I"))))</f>
        <v>0</v>
      </c>
      <c r="G77" s="289">
        <v>4</v>
      </c>
      <c r="H77" s="280"/>
      <c r="I77" s="281">
        <f>IF($C$3="",(SUMIFS(Schedule!T$87:T$291,Schedule!$K$87:$K$291,Tailings,Schedule!S$87:S$291,H$74,Schedule!R$87:R$291,G77,Schedule!$G$87:$G$291,Schedule!$F$9,Schedule!$I$87:$I$291,"")+SUMIFS(Schedule!T$87:T$291,Schedule!$K$87:$K$291,Tailings,Schedule!S$87:S$291,H$74,Schedule!R$87:R$291,G77,Schedule!$G$87:$G$291,Schedule!$F$9,Schedule!$I$87:$I$291,"I"))+(SUMIFS(Schedule!T$87:T$291,Schedule!$K$87:$K$291,Tailings,Schedule!S$87:S$291,H$74,Schedule!R$87:R$291,G77,Schedule!$G$87:$G$291,Schedule!$F$10,Schedule!$I$87:$I$291,"")+SUMIFS(Schedule!T$87:T$291,Schedule!$K$87:$K$291,Tailings,Schedule!S$87:S$291,H$74,Schedule!R$87:R$291,G77,Schedule!$G$87:$G$291,Schedule!$F$10,Schedule!$I$87:$I$291,"I"))+(SUMIFS(Schedule!T$87:T$291,Schedule!$K$87:$K$291,Tailings,Schedule!S$87:S$291,H$74,Schedule!R$87:R$291,G77,Schedule!$G$87:$G$291,Schedule!$F$11,Schedule!$I$87:$I$291,"")+SUMIFS(Schedule!T$87:T$291,Schedule!$K$87:$K$291,Tailings,Schedule!S$87:S$291,H$74,Schedule!R$87:R$291,G77,Schedule!$G$87:$G$291,Schedule!$F$11,Schedule!$I$87:$I$291,"I")),IF($C$3='Sum Res'!$S$5,(SUMIFS(Schedule!T$87:T$291,Schedule!$K$87:$K$291,Tailings,Schedule!S$87:S$291,H$74,Schedule!R$87:R$291,G77,Schedule!$G$87:$G$291,Schedule!$F$9,Schedule!$I$87:$I$291,"")+SUMIFS(Schedule!T$87:T$291,Schedule!$K$87:$K$291,Tailings,Schedule!S$87:S$291,H$74,Schedule!R$87:R$291,G77,Schedule!$G$87:$G$291,Schedule!$F$9,Schedule!$I$87:$I$291,"I"))+(SUMIFS(Schedule!T$87:T$291,Schedule!$K$87:$K$291,Tailings,Schedule!S$87:S$291,H$74,Schedule!R$87:R$291,G77,Schedule!$G$87:$G$291,Schedule!$F$10,Schedule!$I$87:$I$291,"")+SUMIFS(Schedule!T$87:T$291,Schedule!$K$87:$K$291,Tailings,Schedule!S$87:S$291,H$74,Schedule!R$87:R$291,G77,Schedule!$G$87:$G$291,Schedule!$F$10,Schedule!$I$87:$I$291,"I"))+(SUMIFS(Schedule!T$87:T$291,Schedule!$K$87:$K$291,Tailings,Schedule!S$87:S$291,H$74,Schedule!R$87:R$291,G77,Schedule!$G$87:$G$291,Schedule!$F$11,Schedule!$I$87:$I$291,"")+SUMIFS(Schedule!T$87:T$291,Schedule!$K$87:$K$291,Tailings,Schedule!S$87:S$291,H$74,Schedule!R$87:R$291,G77,Schedule!$G$87:$G$291,Schedule!$F$11,Schedule!$I$87:$I$291,"I")),(SUMIFS(Schedule!T$87:T$291,Schedule!$K$87:$K$291,Tailings,Schedule!S$87:S$291,H$74,Schedule!R$87:R$291,G77,Schedule!$G$87:$G$291,Schedule!$F$9,Schedule!$I$87:$I$291,"")+SUMIFS(Schedule!T$87:T$291,Schedule!$K$87:$K$291,Tailings,Schedule!S$87:S$291,H$74,Schedule!R$87:R$291,G77,Schedule!$G$87:$G$291,Schedule!$F$9,Schedule!$I$87:$I$291,"I"))+(SUMIFS(Schedule!T$87:T$291,Schedule!$K$87:$K$291,Tailings,Schedule!S$87:S$291,H$74,Schedule!R$87:R$291,G77,Schedule!$G$87:$G$291,Schedule!$F$10,Schedule!$I$87:$I$291,"")+SUMIFS(Schedule!T$87:T$291,Schedule!$K$87:$K$291,Tailings,Schedule!S$87:S$291,H$74,Schedule!R$87:R$291,G77,Schedule!$G$87:$G$291,Schedule!$F$10,Schedule!$I$87:$I$291,"I"))+(SUMIFS(Schedule!T$87:T$291,Schedule!$K$87:$K$291,Tailings,Schedule!S$87:S$291,H$74,Schedule!R$87:R$291,G77,Schedule!$G$87:$G$291,Schedule!$F$11,Schedule!$I$87:$I$291,"")+SUMIFS(Schedule!T$87:T$291,Schedule!$K$87:$K$291,Tailings,Schedule!S$87:S$291,H$74,Schedule!R$87:R$291,G77,Schedule!$G$87:$G$291,Schedule!$F$11,Schedule!$I$87:$I$291,"I"))+(SUMIFS(Schedule!T$87:T$291,Schedule!$K$87:$K$291,Tailings,Schedule!S$87:S$291,H$74,Schedule!R$87:R$291,G77,Schedule!$G$87:$G$291,Schedule!$F$8,Schedule!$I$87:$I$291,"")+SUMIFS(Schedule!T$87:T$291,Schedule!$K$87:$K$291,Tailings,Schedule!S$87:S$291,H$74,Schedule!R$87:R$291,G77,Schedule!$G$87:$G$291,Schedule!$F$8,Schedule!$I$87:$I$291,"I"))))</f>
        <v>0</v>
      </c>
      <c r="J77" s="289">
        <v>4</v>
      </c>
      <c r="K77" s="280"/>
      <c r="L77" s="281">
        <f>IF($C$3="",(SUMIFS(Schedule!W$87:W$291,Schedule!$K$87:$K$291,Tailings,Schedule!V$87:V$291,K$74,Schedule!U$87:U$291,J77,Schedule!$G$87:$G$291,Schedule!$F$9,Schedule!$I$87:$I$291,"")+SUMIFS(Schedule!W$87:W$291,Schedule!$K$87:$K$291,Tailings,Schedule!V$87:V$291,K$74,Schedule!U$87:U$291,J77,Schedule!$G$87:$G$291,Schedule!$F$9,Schedule!$I$87:$I$291,"I"))+(SUMIFS(Schedule!W$87:W$291,Schedule!$K$87:$K$291,Tailings,Schedule!V$87:V$291,K$74,Schedule!U$87:U$291,J77,Schedule!$G$87:$G$291,Schedule!$F$10,Schedule!$I$87:$I$291,"")+SUMIFS(Schedule!W$87:W$291,Schedule!$K$87:$K$291,Tailings,Schedule!V$87:V$291,K$74,Schedule!U$87:U$291,J77,Schedule!$G$87:$G$291,Schedule!$F$10,Schedule!$I$87:$I$291,"I"))+(SUMIFS(Schedule!W$87:W$291,Schedule!$K$87:$K$291,Tailings,Schedule!V$87:V$291,K$74,Schedule!U$87:U$291,J77,Schedule!$G$87:$G$291,Schedule!$F$11,Schedule!$I$87:$I$291,"")+SUMIFS(Schedule!W$87:W$291,Schedule!$K$87:$K$291,Tailings,Schedule!V$87:V$291,K$74,Schedule!U$87:U$291,J77,Schedule!$G$87:$G$291,Schedule!$F$11,Schedule!$I$87:$I$291,"I")),IF($C$3='Sum Res'!$S$5,(SUMIFS(Schedule!W$87:W$291,Schedule!$K$87:$K$291,Tailings,Schedule!V$87:V$291,K$74,Schedule!U$87:U$291,J77,Schedule!$G$87:$G$291,Schedule!$F$9,Schedule!$I$87:$I$291,"")+SUMIFS(Schedule!W$87:W$291,Schedule!$K$87:$K$291,Tailings,Schedule!V$87:V$291,K$74,Schedule!U$87:U$291,J77,Schedule!$G$87:$G$291,Schedule!$F$9,Schedule!$I$87:$I$291,"I"))+(SUMIFS(Schedule!W$87:W$291,Schedule!$K$87:$K$291,Tailings,Schedule!V$87:V$291,K$74,Schedule!U$87:U$291,J77,Schedule!$G$87:$G$291,Schedule!$F$10,Schedule!$I$87:$I$291,"")+SUMIFS(Schedule!W$87:W$291,Schedule!$K$87:$K$291,Tailings,Schedule!V$87:V$291,K$74,Schedule!U$87:U$291,J77,Schedule!$G$87:$G$291,Schedule!$F$10,Schedule!$I$87:$I$291,"I"))+(SUMIFS(Schedule!W$87:W$291,Schedule!$K$87:$K$291,Tailings,Schedule!V$87:V$291,K$74,Schedule!U$87:U$291,J77,Schedule!$G$87:$G$291,Schedule!$F$11,Schedule!$I$87:$I$291,"")+SUMIFS(Schedule!W$87:W$291,Schedule!$K$87:$K$291,Tailings,Schedule!V$87:V$291,K$74,Schedule!U$87:U$291,J77,Schedule!$G$87:$G$291,Schedule!$F$11,Schedule!$I$87:$I$291,"I")),(SUMIFS(Schedule!W$87:W$291,Schedule!$K$87:$K$291,Tailings,Schedule!V$87:V$291,K$74,Schedule!U$87:U$291,J77,Schedule!$G$87:$G$291,Schedule!$F$9,Schedule!$I$87:$I$291,"")+SUMIFS(Schedule!W$87:W$291,Schedule!$K$87:$K$291,Tailings,Schedule!V$87:V$291,K$74,Schedule!U$87:U$291,J77,Schedule!$G$87:$G$291,Schedule!$F$9,Schedule!$I$87:$I$291,"I"))+(SUMIFS(Schedule!W$87:W$291,Schedule!$K$87:$K$291,Tailings,Schedule!V$87:V$291,K$74,Schedule!U$87:U$291,J77,Schedule!$G$87:$G$291,Schedule!$F$10,Schedule!$I$87:$I$291,"")+SUMIFS(Schedule!W$87:W$291,Schedule!$K$87:$K$291,Tailings,Schedule!V$87:V$291,K$74,Schedule!U$87:U$291,J77,Schedule!$G$87:$G$291,Schedule!$F$10,Schedule!$I$87:$I$291,"I"))+(SUMIFS(Schedule!W$87:W$291,Schedule!$K$87:$K$291,Tailings,Schedule!V$87:V$291,K$74,Schedule!U$87:U$291,J77,Schedule!$G$87:$G$291,Schedule!$F$11,Schedule!$I$87:$I$291,"")+SUMIFS(Schedule!W$87:W$291,Schedule!$K$87:$K$291,Tailings,Schedule!V$87:V$291,K$74,Schedule!U$87:U$291,J77,Schedule!$G$87:$G$291,Schedule!$F$11,Schedule!$I$87:$I$291,"I"))+(SUMIFS(Schedule!W$87:W$291,Schedule!$K$87:$K$291,Tailings,Schedule!V$87:V$291,K$74,Schedule!U$87:U$291,J77,Schedule!$G$87:$G$291,Schedule!$F$8,Schedule!$I$87:$I$291,"")+SUMIFS(Schedule!W$87:W$291,Schedule!$K$87:$K$291,Tailings,Schedule!V$87:V$291,K$74,Schedule!U$87:U$291,J77,Schedule!$G$87:$G$291,Schedule!$F$8,Schedule!$I$87:$I$291,"I"))))</f>
        <v>0</v>
      </c>
      <c r="M77" s="289">
        <v>4</v>
      </c>
      <c r="N77" s="280"/>
      <c r="O77" s="281">
        <f>IF($C$3="",(SUMIFS(Schedule!Z$87:Z$291,Schedule!$K$87:$K$291,Tailings,Schedule!Y$87:Y$291,N$74,Schedule!X$87:X$291,M77,Schedule!$G$87:$G$291,Schedule!$F$9,Schedule!$I$87:$I$291,"")+SUMIFS(Schedule!Z$87:Z$291,Schedule!$K$87:$K$291,Tailings,Schedule!Y$87:Y$291,N$74,Schedule!X$87:X$291,M77,Schedule!$G$87:$G$291,Schedule!$F$9,Schedule!$I$87:$I$291,"I"))+(SUMIFS(Schedule!Z$87:Z$291,Schedule!$K$87:$K$291,Tailings,Schedule!Y$87:Y$291,N$74,Schedule!X$87:X$291,M77,Schedule!$G$87:$G$291,Schedule!$F$10,Schedule!$I$87:$I$291,"")+SUMIFS(Schedule!Z$87:Z$291,Schedule!$K$87:$K$291,Tailings,Schedule!Y$87:Y$291,N$74,Schedule!X$87:X$291,M77,Schedule!$G$87:$G$291,Schedule!$F$10,Schedule!$I$87:$I$291,"I"))+(SUMIFS(Schedule!Z$87:Z$291,Schedule!$K$87:$K$291,Tailings,Schedule!Y$87:Y$291,N$74,Schedule!X$87:X$291,M77,Schedule!$G$87:$G$291,Schedule!$F$11,Schedule!$I$87:$I$291,"")+SUMIFS(Schedule!Z$87:Z$291,Schedule!$K$87:$K$291,Tailings,Schedule!Y$87:Y$291,N$74,Schedule!X$87:X$291,M77,Schedule!$G$87:$G$291,Schedule!$F$11,Schedule!$I$87:$I$291,"I")),IF($C$3='Sum Res'!$S$5,(SUMIFS(Schedule!Z$87:Z$291,Schedule!$K$87:$K$291,Tailings,Schedule!Y$87:Y$291,N$74,Schedule!X$87:X$291,M77,Schedule!$G$87:$G$291,Schedule!$F$9,Schedule!$I$87:$I$291,"")+SUMIFS(Schedule!Z$87:Z$291,Schedule!$K$87:$K$291,Tailings,Schedule!Y$87:Y$291,N$74,Schedule!X$87:X$291,M77,Schedule!$G$87:$G$291,Schedule!$F$9,Schedule!$I$87:$I$291,"I"))+(SUMIFS(Schedule!Z$87:Z$291,Schedule!$K$87:$K$291,Tailings,Schedule!Y$87:Y$291,N$74,Schedule!X$87:X$291,M77,Schedule!$G$87:$G$291,Schedule!$F$10,Schedule!$I$87:$I$291,"")+SUMIFS(Schedule!Z$87:Z$291,Schedule!$K$87:$K$291,Tailings,Schedule!Y$87:Y$291,N$74,Schedule!X$87:X$291,M77,Schedule!$G$87:$G$291,Schedule!$F$10,Schedule!$I$87:$I$291,"I"))+(SUMIFS(Schedule!Z$87:Z$291,Schedule!$K$87:$K$291,Tailings,Schedule!Y$87:Y$291,N$74,Schedule!X$87:X$291,M77,Schedule!$G$87:$G$291,Schedule!$F$11,Schedule!$I$87:$I$291,"")+SUMIFS(Schedule!Z$87:Z$291,Schedule!$K$87:$K$291,Tailings,Schedule!Y$87:Y$291,N$74,Schedule!X$87:X$291,M77,Schedule!$G$87:$G$291,Schedule!$F$11,Schedule!$I$87:$I$291,"I")),(SUMIFS(Schedule!Z$87:Z$291,Schedule!$K$87:$K$291,Tailings,Schedule!Y$87:Y$291,N$74,Schedule!X$87:X$291,M77,Schedule!$G$87:$G$291,Schedule!$F$9,Schedule!$I$87:$I$291,"")+SUMIFS(Schedule!Z$87:Z$291,Schedule!$K$87:$K$291,Tailings,Schedule!Y$87:Y$291,N$74,Schedule!X$87:X$291,M77,Schedule!$G$87:$G$291,Schedule!$F$9,Schedule!$I$87:$I$291,"I"))+(SUMIFS(Schedule!Z$87:Z$291,Schedule!$K$87:$K$291,Tailings,Schedule!Y$87:Y$291,N$74,Schedule!X$87:X$291,M77,Schedule!$G$87:$G$291,Schedule!$F$10,Schedule!$I$87:$I$291,"")+SUMIFS(Schedule!Z$87:Z$291,Schedule!$K$87:$K$291,Tailings,Schedule!Y$87:Y$291,N$74,Schedule!X$87:X$291,M77,Schedule!$G$87:$G$291,Schedule!$F$10,Schedule!$I$87:$I$291,"I"))+(SUMIFS(Schedule!Z$87:Z$291,Schedule!$K$87:$K$291,Tailings,Schedule!Y$87:Y$291,N$74,Schedule!X$87:X$291,M77,Schedule!$G$87:$G$291,Schedule!$F$11,Schedule!$I$87:$I$291,"")+SUMIFS(Schedule!Z$87:Z$291,Schedule!$K$87:$K$291,Tailings,Schedule!Y$87:Y$291,N$74,Schedule!X$87:X$291,M77,Schedule!$G$87:$G$291,Schedule!$F$11,Schedule!$I$87:$I$291,"I"))+(SUMIFS(Schedule!Z$87:Z$291,Schedule!$K$87:$K$291,Tailings,Schedule!Y$87:Y$291,N$74,Schedule!X$87:X$291,M77,Schedule!$G$87:$G$291,Schedule!$F$8,Schedule!$I$87:$I$291,"")+SUMIFS(Schedule!Z$87:Z$291,Schedule!$K$87:$K$291,Tailings,Schedule!Y$87:Y$291,N$74,Schedule!X$87:X$291,M77,Schedule!$G$87:$G$291,Schedule!$F$8,Schedule!$I$87:$I$291,"I"))))</f>
        <v>0</v>
      </c>
      <c r="P77" s="289">
        <v>4</v>
      </c>
      <c r="Q77" s="280"/>
      <c r="R77" s="281">
        <f>IF($C$3="",(SUMIFS(Schedule!AC$87:AC$291,Schedule!$K$87:$K$291,Tailings,Schedule!AB$87:AB$291,Q$74,Schedule!AA$87:AA$291,P77,Schedule!$G$87:$G$291,Schedule!$F$9,Schedule!$I$87:$I$291,"")+SUMIFS(Schedule!AC$87:AC$291,Schedule!$K$87:$K$291,Tailings,Schedule!AB$87:AB$291,Q$74,Schedule!AA$87:AA$291,P77,Schedule!$G$87:$G$291,Schedule!$F$9,Schedule!$I$87:$I$291,"I"))+(SUMIFS(Schedule!AC$87:AC$291,Schedule!$K$87:$K$291,Tailings,Schedule!AB$87:AB$291,Q$74,Schedule!AA$87:AA$291,P77,Schedule!$G$87:$G$291,Schedule!$F$10,Schedule!$I$87:$I$291,"")+SUMIFS(Schedule!AC$87:AC$291,Schedule!$K$87:$K$291,Tailings,Schedule!AB$87:AB$291,Q$74,Schedule!AA$87:AA$291,P77,Schedule!$G$87:$G$291,Schedule!$F$10,Schedule!$I$87:$I$291,"I"))+(SUMIFS(Schedule!AC$87:AC$291,Schedule!$K$87:$K$291,Tailings,Schedule!AB$87:AB$291,Q$74,Schedule!AA$87:AA$291,P77,Schedule!$G$87:$G$291,Schedule!$F$11,Schedule!$I$87:$I$291,"")+SUMIFS(Schedule!AC$87:AC$291,Schedule!$K$87:$K$291,Tailings,Schedule!AB$87:AB$291,Q$74,Schedule!AA$87:AA$291,P77,Schedule!$G$87:$G$291,Schedule!$F$11,Schedule!$I$87:$I$291,"I")),IF($C$3='Sum Res'!$S$5,(SUMIFS(Schedule!AC$87:AC$291,Schedule!$K$87:$K$291,Tailings,Schedule!AB$87:AB$291,Q$74,Schedule!AA$87:AA$291,P77,Schedule!$G$87:$G$291,Schedule!$F$9,Schedule!$I$87:$I$291,"")+SUMIFS(Schedule!AC$87:AC$291,Schedule!$K$87:$K$291,Tailings,Schedule!AB$87:AB$291,Q$74,Schedule!AA$87:AA$291,P77,Schedule!$G$87:$G$291,Schedule!$F$9,Schedule!$I$87:$I$291,"I"))+(SUMIFS(Schedule!AC$87:AC$291,Schedule!$K$87:$K$291,Tailings,Schedule!AB$87:AB$291,Q$74,Schedule!AA$87:AA$291,P77,Schedule!$G$87:$G$291,Schedule!$F$10,Schedule!$I$87:$I$291,"")+SUMIFS(Schedule!AC$87:AC$291,Schedule!$K$87:$K$291,Tailings,Schedule!AB$87:AB$291,Q$74,Schedule!AA$87:AA$291,P77,Schedule!$G$87:$G$291,Schedule!$F$10,Schedule!$I$87:$I$291,"I"))+(SUMIFS(Schedule!AC$87:AC$291,Schedule!$K$87:$K$291,Tailings,Schedule!AB$87:AB$291,Q$74,Schedule!AA$87:AA$291,P77,Schedule!$G$87:$G$291,Schedule!$F$11,Schedule!$I$87:$I$291,"")+SUMIFS(Schedule!AC$87:AC$291,Schedule!$K$87:$K$291,Tailings,Schedule!AB$87:AB$291,Q$74,Schedule!AA$87:AA$291,P77,Schedule!$G$87:$G$291,Schedule!$F$11,Schedule!$I$87:$I$291,"I")),(SUMIFS(Schedule!AC$87:AC$291,Schedule!$K$87:$K$291,Tailings,Schedule!AB$87:AB$291,Q$74,Schedule!AA$87:AA$291,P77,Schedule!$G$87:$G$291,Schedule!$F$9,Schedule!$I$87:$I$291,"")+SUMIFS(Schedule!AC$87:AC$291,Schedule!$K$87:$K$291,Tailings,Schedule!AB$87:AB$291,Q$74,Schedule!AA$87:AA$291,P77,Schedule!$G$87:$G$291,Schedule!$F$9,Schedule!$I$87:$I$291,"I"))+(SUMIFS(Schedule!AC$87:AC$291,Schedule!$K$87:$K$291,Tailings,Schedule!AB$87:AB$291,Q$74,Schedule!AA$87:AA$291,P77,Schedule!$G$87:$G$291,Schedule!$F$10,Schedule!$I$87:$I$291,"")+SUMIFS(Schedule!AC$87:AC$291,Schedule!$K$87:$K$291,Tailings,Schedule!AB$87:AB$291,Q$74,Schedule!AA$87:AA$291,P77,Schedule!$G$87:$G$291,Schedule!$F$10,Schedule!$I$87:$I$291,"I"))+(SUMIFS(Schedule!AC$87:AC$291,Schedule!$K$87:$K$291,Tailings,Schedule!AB$87:AB$291,Q$74,Schedule!AA$87:AA$291,P77,Schedule!$G$87:$G$291,Schedule!$F$11,Schedule!$I$87:$I$291,"")+SUMIFS(Schedule!AC$87:AC$291,Schedule!$K$87:$K$291,Tailings,Schedule!AB$87:AB$291,Q$74,Schedule!AA$87:AA$291,P77,Schedule!$G$87:$G$291,Schedule!$F$11,Schedule!$I$87:$I$291,"I"))+(SUMIFS(Schedule!AC$87:AC$291,Schedule!$K$87:$K$291,Tailings,Schedule!AB$87:AB$291,Q$74,Schedule!AA$87:AA$291,P77,Schedule!$G$87:$G$291,Schedule!$F$8,Schedule!$I$87:$I$291,"")+SUMIFS(Schedule!AC$87:AC$291,Schedule!$K$87:$K$291,Tailings,Schedule!AB$87:AB$291,Q$74,Schedule!AA$87:AA$291,P77,Schedule!$G$87:$G$291,Schedule!$F$8,Schedule!$I$87:$I$291,"I"))))</f>
        <v>0</v>
      </c>
      <c r="S77" s="289">
        <v>4</v>
      </c>
      <c r="T77" s="280"/>
      <c r="U77" s="281">
        <f>IF($C$3="",(SUMIFS(Schedule!AF$87:AF$291,Schedule!$K$87:$K$291,Tailings,Schedule!AE$87:AE$291,T$74,Schedule!AD$87:AD$291,S77,Schedule!$G$87:$G$291,Schedule!$F$9,Schedule!$I$87:$I$291,"")+SUMIFS(Schedule!AF$87:AF$291,Schedule!$K$87:$K$291,Tailings,Schedule!AE$87:AE$291,T$74,Schedule!AD$87:AD$291,S77,Schedule!$G$87:$G$291,Schedule!$F$9,Schedule!$I$87:$I$291,"I"))+(SUMIFS(Schedule!AF$87:AF$291,Schedule!$K$87:$K$291,Tailings,Schedule!AE$87:AE$291,T$74,Schedule!AD$87:AD$291,S77,Schedule!$G$87:$G$291,Schedule!$F$10,Schedule!$I$87:$I$291,"")+SUMIFS(Schedule!AF$87:AF$291,Schedule!$K$87:$K$291,Tailings,Schedule!AE$87:AE$291,T$74,Schedule!AD$87:AD$291,S77,Schedule!$G$87:$G$291,Schedule!$F$10,Schedule!$I$87:$I$291,"I"))+(SUMIFS(Schedule!AF$87:AF$291,Schedule!$K$87:$K$291,Tailings,Schedule!AE$87:AE$291,T$74,Schedule!AD$87:AD$291,S77,Schedule!$G$87:$G$291,Schedule!$F$11,Schedule!$I$87:$I$291,"")+SUMIFS(Schedule!AF$87:AF$291,Schedule!$K$87:$K$291,Tailings,Schedule!AE$87:AE$291,T$74,Schedule!AD$87:AD$291,S77,Schedule!$G$87:$G$291,Schedule!$F$11,Schedule!$I$87:$I$291,"I")),IF($C$3='Sum Res'!$S$5,(SUMIFS(Schedule!AF$87:AF$291,Schedule!$K$87:$K$291,Tailings,Schedule!AE$87:AE$291,T$74,Schedule!AD$87:AD$291,S77,Schedule!$G$87:$G$291,Schedule!$F$9,Schedule!$I$87:$I$291,"")+SUMIFS(Schedule!AF$87:AF$291,Schedule!$K$87:$K$291,Tailings,Schedule!AE$87:AE$291,T$74,Schedule!AD$87:AD$291,S77,Schedule!$G$87:$G$291,Schedule!$F$9,Schedule!$I$87:$I$291,"I"))+(SUMIFS(Schedule!AF$87:AF$291,Schedule!$K$87:$K$291,Tailings,Schedule!AE$87:AE$291,T$74,Schedule!AD$87:AD$291,S77,Schedule!$G$87:$G$291,Schedule!$F$10,Schedule!$I$87:$I$291,"")+SUMIFS(Schedule!AF$87:AF$291,Schedule!$K$87:$K$291,Tailings,Schedule!AE$87:AE$291,T$74,Schedule!AD$87:AD$291,S77,Schedule!$G$87:$G$291,Schedule!$F$10,Schedule!$I$87:$I$291,"I"))+(SUMIFS(Schedule!AF$87:AF$291,Schedule!$K$87:$K$291,Tailings,Schedule!AE$87:AE$291,T$74,Schedule!AD$87:AD$291,S77,Schedule!$G$87:$G$291,Schedule!$F$11,Schedule!$I$87:$I$291,"")+SUMIFS(Schedule!AF$87:AF$291,Schedule!$K$87:$K$291,Tailings,Schedule!AE$87:AE$291,T$74,Schedule!AD$87:AD$291,S77,Schedule!$G$87:$G$291,Schedule!$F$11,Schedule!$I$87:$I$291,"I")),(SUMIFS(Schedule!AF$87:AF$291,Schedule!$K$87:$K$291,Tailings,Schedule!AE$87:AE$291,T$74,Schedule!AD$87:AD$291,S77,Schedule!$G$87:$G$291,Schedule!$F$9,Schedule!$I$87:$I$291,"")+SUMIFS(Schedule!AF$87:AF$291,Schedule!$K$87:$K$291,Tailings,Schedule!AE$87:AE$291,T$74,Schedule!AD$87:AD$291,S77,Schedule!$G$87:$G$291,Schedule!$F$9,Schedule!$I$87:$I$291,"I"))+(SUMIFS(Schedule!AF$87:AF$291,Schedule!$K$87:$K$291,Tailings,Schedule!AE$87:AE$291,T$74,Schedule!AD$87:AD$291,S77,Schedule!$G$87:$G$291,Schedule!$F$10,Schedule!$I$87:$I$291,"")+SUMIFS(Schedule!AF$87:AF$291,Schedule!$K$87:$K$291,Tailings,Schedule!AE$87:AE$291,T$74,Schedule!AD$87:AD$291,S77,Schedule!$G$87:$G$291,Schedule!$F$10,Schedule!$I$87:$I$291,"I"))+(SUMIFS(Schedule!AF$87:AF$291,Schedule!$K$87:$K$291,Tailings,Schedule!AE$87:AE$291,T$74,Schedule!AD$87:AD$291,S77,Schedule!$G$87:$G$291,Schedule!$F$11,Schedule!$I$87:$I$291,"")+SUMIFS(Schedule!AF$87:AF$291,Schedule!$K$87:$K$291,Tailings,Schedule!AE$87:AE$291,T$74,Schedule!AD$87:AD$291,S77,Schedule!$G$87:$G$291,Schedule!$F$11,Schedule!$I$87:$I$291,"I"))+(SUMIFS(Schedule!AF$87:AF$291,Schedule!$K$87:$K$291,Tailings,Schedule!AE$87:AE$291,T$74,Schedule!AD$87:AD$291,S77,Schedule!$G$87:$G$291,Schedule!$F$8,Schedule!$I$87:$I$291,"")+SUMIFS(Schedule!AF$87:AF$291,Schedule!$K$87:$K$291,Tailings,Schedule!AE$87:AE$291,T$74,Schedule!AD$87:AD$291,S77,Schedule!$G$87:$G$291,Schedule!$F$8,Schedule!$I$87:$I$291,"I"))))</f>
        <v>0</v>
      </c>
      <c r="V77" s="289">
        <v>4</v>
      </c>
      <c r="W77" s="280"/>
      <c r="X77" s="281">
        <f>IF($C$3="",(SUMIFS(Schedule!AI$87:AI$291,Schedule!$K$87:$K$291,Tailings,Schedule!AH$87:AH$291,W$74,Schedule!AG$87:AG$291,V77,Schedule!$G$87:$G$291,Schedule!$F$9,Schedule!$I$87:$I$291,"")+SUMIFS(Schedule!AI$87:AI$291,Schedule!$K$87:$K$291,Tailings,Schedule!AH$87:AH$291,W$74,Schedule!AG$87:AG$291,V77,Schedule!$G$87:$G$291,Schedule!$F$9,Schedule!$I$87:$I$291,"I"))+(SUMIFS(Schedule!AI$87:AI$291,Schedule!$K$87:$K$291,Tailings,Schedule!AH$87:AH$291,W$74,Schedule!AG$87:AG$291,V77,Schedule!$G$87:$G$291,Schedule!$F$10,Schedule!$I$87:$I$291,"")+SUMIFS(Schedule!AI$87:AI$291,Schedule!$K$87:$K$291,Tailings,Schedule!AH$87:AH$291,W$74,Schedule!AG$87:AG$291,V77,Schedule!$G$87:$G$291,Schedule!$F$10,Schedule!$I$87:$I$291,"I"))+(SUMIFS(Schedule!AI$87:AI$291,Schedule!$K$87:$K$291,Tailings,Schedule!AH$87:AH$291,W$74,Schedule!AG$87:AG$291,V77,Schedule!$G$87:$G$291,Schedule!$F$11,Schedule!$I$87:$I$291,"")+SUMIFS(Schedule!AI$87:AI$291,Schedule!$K$87:$K$291,Tailings,Schedule!AH$87:AH$291,W$74,Schedule!AG$87:AG$291,V77,Schedule!$G$87:$G$291,Schedule!$F$11,Schedule!$I$87:$I$291,"I")),IF($C$3='Sum Res'!$S$5,(SUMIFS(Schedule!AI$87:AI$291,Schedule!$K$87:$K$291,Tailings,Schedule!AH$87:AH$291,W$74,Schedule!AG$87:AG$291,V77,Schedule!$G$87:$G$291,Schedule!$F$9,Schedule!$I$87:$I$291,"")+SUMIFS(Schedule!AI$87:AI$291,Schedule!$K$87:$K$291,Tailings,Schedule!AH$87:AH$291,W$74,Schedule!AG$87:AG$291,V77,Schedule!$G$87:$G$291,Schedule!$F$9,Schedule!$I$87:$I$291,"I"))+(SUMIFS(Schedule!AI$87:AI$291,Schedule!$K$87:$K$291,Tailings,Schedule!AH$87:AH$291,W$74,Schedule!AG$87:AG$291,V77,Schedule!$G$87:$G$291,Schedule!$F$10,Schedule!$I$87:$I$291,"")+SUMIFS(Schedule!AI$87:AI$291,Schedule!$K$87:$K$291,Tailings,Schedule!AH$87:AH$291,W$74,Schedule!AG$87:AG$291,V77,Schedule!$G$87:$G$291,Schedule!$F$10,Schedule!$I$87:$I$291,"I"))+(SUMIFS(Schedule!AI$87:AI$291,Schedule!$K$87:$K$291,Tailings,Schedule!AH$87:AH$291,W$74,Schedule!AG$87:AG$291,V77,Schedule!$G$87:$G$291,Schedule!$F$11,Schedule!$I$87:$I$291,"")+SUMIFS(Schedule!AI$87:AI$291,Schedule!$K$87:$K$291,Tailings,Schedule!AH$87:AH$291,W$74,Schedule!AG$87:AG$291,V77,Schedule!$G$87:$G$291,Schedule!$F$11,Schedule!$I$87:$I$291,"I")),(SUMIFS(Schedule!AI$87:AI$291,Schedule!$K$87:$K$291,Tailings,Schedule!AH$87:AH$291,W$74,Schedule!AG$87:AG$291,V77,Schedule!$G$87:$G$291,Schedule!$F$9,Schedule!$I$87:$I$291,"")+SUMIFS(Schedule!AI$87:AI$291,Schedule!$K$87:$K$291,Tailings,Schedule!AH$87:AH$291,W$74,Schedule!AG$87:AG$291,V77,Schedule!$G$87:$G$291,Schedule!$F$9,Schedule!$I$87:$I$291,"I"))+(SUMIFS(Schedule!AI$87:AI$291,Schedule!$K$87:$K$291,Tailings,Schedule!AH$87:AH$291,W$74,Schedule!AG$87:AG$291,V77,Schedule!$G$87:$G$291,Schedule!$F$10,Schedule!$I$87:$I$291,"")+SUMIFS(Schedule!AI$87:AI$291,Schedule!$K$87:$K$291,Tailings,Schedule!AH$87:AH$291,W$74,Schedule!AG$87:AG$291,V77,Schedule!$G$87:$G$291,Schedule!$F$10,Schedule!$I$87:$I$291,"I"))+(SUMIFS(Schedule!AI$87:AI$291,Schedule!$K$87:$K$291,Tailings,Schedule!AH$87:AH$291,W$74,Schedule!AG$87:AG$291,V77,Schedule!$G$87:$G$291,Schedule!$F$11,Schedule!$I$87:$I$291,"")+SUMIFS(Schedule!AI$87:AI$291,Schedule!$K$87:$K$291,Tailings,Schedule!AH$87:AH$291,W$74,Schedule!AG$87:AG$291,V77,Schedule!$G$87:$G$291,Schedule!$F$11,Schedule!$I$87:$I$291,"I"))+(SUMIFS(Schedule!AI$87:AI$291,Schedule!$K$87:$K$291,Tailings,Schedule!AH$87:AH$291,W$74,Schedule!AG$87:AG$291,V77,Schedule!$G$87:$G$291,Schedule!$F$8,Schedule!$I$87:$I$291,"")+SUMIFS(Schedule!AI$87:AI$291,Schedule!$K$87:$K$291,Tailings,Schedule!AH$87:AH$291,W$74,Schedule!AG$87:AG$291,V77,Schedule!$G$87:$G$291,Schedule!$F$8,Schedule!$I$87:$I$291,"I"))))</f>
        <v>0</v>
      </c>
      <c r="Y77" s="289">
        <v>4</v>
      </c>
      <c r="Z77" s="280"/>
      <c r="AA77" s="281">
        <f>IF($C$3="",(SUMIFS(Schedule!AL$87:AL$291,Schedule!$K$87:$K$291,Tailings,Schedule!AK$87:AK$291,Z$74,Schedule!AJ$87:AJ$291,Y77,Schedule!$G$87:$G$291,Schedule!$F$9,Schedule!$I$87:$I$291,"")+SUMIFS(Schedule!AL$87:AL$291,Schedule!$K$87:$K$291,Tailings,Schedule!AK$87:AK$291,Z$74,Schedule!AJ$87:AJ$291,Y77,Schedule!$G$87:$G$291,Schedule!$F$9,Schedule!$I$87:$I$291,"I"))+(SUMIFS(Schedule!AL$87:AL$291,Schedule!$K$87:$K$291,Tailings,Schedule!AK$87:AK$291,Z$74,Schedule!AJ$87:AJ$291,Y77,Schedule!$G$87:$G$291,Schedule!$F$10,Schedule!$I$87:$I$291,"")+SUMIFS(Schedule!AL$87:AL$291,Schedule!$K$87:$K$291,Tailings,Schedule!AK$87:AK$291,Z$74,Schedule!AJ$87:AJ$291,Y77,Schedule!$G$87:$G$291,Schedule!$F$10,Schedule!$I$87:$I$291,"I"))+(SUMIFS(Schedule!AL$87:AL$291,Schedule!$K$87:$K$291,Tailings,Schedule!AK$87:AK$291,Z$74,Schedule!AJ$87:AJ$291,Y77,Schedule!$G$87:$G$291,Schedule!$F$11,Schedule!$I$87:$I$291,"")+SUMIFS(Schedule!AL$87:AL$291,Schedule!$K$87:$K$291,Tailings,Schedule!AK$87:AK$291,Z$74,Schedule!AJ$87:AJ$291,Y77,Schedule!$G$87:$G$291,Schedule!$F$11,Schedule!$I$87:$I$291,"I")),IF($C$3='Sum Res'!$S$5,(SUMIFS(Schedule!AL$87:AL$291,Schedule!$K$87:$K$291,Tailings,Schedule!AK$87:AK$291,Z$74,Schedule!AJ$87:AJ$291,Y77,Schedule!$G$87:$G$291,Schedule!$F$9,Schedule!$I$87:$I$291,"")+SUMIFS(Schedule!AL$87:AL$291,Schedule!$K$87:$K$291,Tailings,Schedule!AK$87:AK$291,Z$74,Schedule!AJ$87:AJ$291,Y77,Schedule!$G$87:$G$291,Schedule!$F$9,Schedule!$I$87:$I$291,"I"))+(SUMIFS(Schedule!AL$87:AL$291,Schedule!$K$87:$K$291,Tailings,Schedule!AK$87:AK$291,Z$74,Schedule!AJ$87:AJ$291,Y77,Schedule!$G$87:$G$291,Schedule!$F$10,Schedule!$I$87:$I$291,"")+SUMIFS(Schedule!AL$87:AL$291,Schedule!$K$87:$K$291,Tailings,Schedule!AK$87:AK$291,Z$74,Schedule!AJ$87:AJ$291,Y77,Schedule!$G$87:$G$291,Schedule!$F$10,Schedule!$I$87:$I$291,"I"))+(SUMIFS(Schedule!AL$87:AL$291,Schedule!$K$87:$K$291,Tailings,Schedule!AK$87:AK$291,Z$74,Schedule!AJ$87:AJ$291,Y77,Schedule!$G$87:$G$291,Schedule!$F$11,Schedule!$I$87:$I$291,"")+SUMIFS(Schedule!AL$87:AL$291,Schedule!$K$87:$K$291,Tailings,Schedule!AK$87:AK$291,Z$74,Schedule!AJ$87:AJ$291,Y77,Schedule!$G$87:$G$291,Schedule!$F$11,Schedule!$I$87:$I$291,"I")),(SUMIFS(Schedule!AL$87:AL$291,Schedule!$K$87:$K$291,Tailings,Schedule!AK$87:AK$291,Z$74,Schedule!AJ$87:AJ$291,Y77,Schedule!$G$87:$G$291,Schedule!$F$9,Schedule!$I$87:$I$291,"")+SUMIFS(Schedule!AL$87:AL$291,Schedule!$K$87:$K$291,Tailings,Schedule!AK$87:AK$291,Z$74,Schedule!AJ$87:AJ$291,Y77,Schedule!$G$87:$G$291,Schedule!$F$9,Schedule!$I$87:$I$291,"I"))+(SUMIFS(Schedule!AL$87:AL$291,Schedule!$K$87:$K$291,Tailings,Schedule!AK$87:AK$291,Z$74,Schedule!AJ$87:AJ$291,Y77,Schedule!$G$87:$G$291,Schedule!$F$10,Schedule!$I$87:$I$291,"")+SUMIFS(Schedule!AL$87:AL$291,Schedule!$K$87:$K$291,Tailings,Schedule!AK$87:AK$291,Z$74,Schedule!AJ$87:AJ$291,Y77,Schedule!$G$87:$G$291,Schedule!$F$10,Schedule!$I$87:$I$291,"I"))+(SUMIFS(Schedule!AL$87:AL$291,Schedule!$K$87:$K$291,Tailings,Schedule!AK$87:AK$291,Z$74,Schedule!AJ$87:AJ$291,Y77,Schedule!$G$87:$G$291,Schedule!$F$11,Schedule!$I$87:$I$291,"")+SUMIFS(Schedule!AL$87:AL$291,Schedule!$K$87:$K$291,Tailings,Schedule!AK$87:AK$291,Z$74,Schedule!AJ$87:AJ$291,Y77,Schedule!$G$87:$G$291,Schedule!$F$11,Schedule!$I$87:$I$291,"I"))+(SUMIFS(Schedule!AL$87:AL$291,Schedule!$K$87:$K$291,Tailings,Schedule!AK$87:AK$291,Z$74,Schedule!AJ$87:AJ$291,Y77,Schedule!$G$87:$G$291,Schedule!$F$8,Schedule!$I$87:$I$291,"")+SUMIFS(Schedule!AL$87:AL$291,Schedule!$K$87:$K$291,Tailings,Schedule!AK$87:AK$291,Z$74,Schedule!AJ$87:AJ$291,Y77,Schedule!$G$87:$G$291,Schedule!$F$8,Schedule!$I$87:$I$291,"I"))))</f>
        <v>0</v>
      </c>
      <c r="AB77" s="289">
        <v>4</v>
      </c>
      <c r="AC77" s="280"/>
      <c r="AD77" s="281">
        <f>IF($C$3="",(SUMIFS(Schedule!AO$87:AO$291,Schedule!$K$87:$K$291,Tailings,Schedule!AN$87:AN$291,AC$74,Schedule!AM$87:AM$291,AB77,Schedule!$G$87:$G$291,Schedule!$F$9,Schedule!$I$87:$I$291,"")+SUMIFS(Schedule!AO$87:AO$291,Schedule!$K$87:$K$291,Tailings,Schedule!AN$87:AN$291,AC$74,Schedule!AM$87:AM$291,AB77,Schedule!$G$87:$G$291,Schedule!$F$9,Schedule!$I$87:$I$291,"I"))+(SUMIFS(Schedule!AO$87:AO$291,Schedule!$K$87:$K$291,Tailings,Schedule!AN$87:AN$291,AC$74,Schedule!AM$87:AM$291,AB77,Schedule!$G$87:$G$291,Schedule!$F$10,Schedule!$I$87:$I$291,"")+SUMIFS(Schedule!AO$87:AO$291,Schedule!$K$87:$K$291,Tailings,Schedule!AN$87:AN$291,AC$74,Schedule!AM$87:AM$291,AB77,Schedule!$G$87:$G$291,Schedule!$F$10,Schedule!$I$87:$I$291,"I"))+(SUMIFS(Schedule!AO$87:AO$291,Schedule!$K$87:$K$291,Tailings,Schedule!AN$87:AN$291,AC$74,Schedule!AM$87:AM$291,AB77,Schedule!$G$87:$G$291,Schedule!$F$11,Schedule!$I$87:$I$291,"")+SUMIFS(Schedule!AO$87:AO$291,Schedule!$K$87:$K$291,Tailings,Schedule!AN$87:AN$291,AC$74,Schedule!AM$87:AM$291,AB77,Schedule!$G$87:$G$291,Schedule!$F$11,Schedule!$I$87:$I$291,"I")),IF($C$3='Sum Res'!$S$5,(SUMIFS(Schedule!AO$87:AO$291,Schedule!$K$87:$K$291,Tailings,Schedule!AN$87:AN$291,AC$74,Schedule!AM$87:AM$291,AB77,Schedule!$G$87:$G$291,Schedule!$F$9,Schedule!$I$87:$I$291,"")+SUMIFS(Schedule!AO$87:AO$291,Schedule!$K$87:$K$291,Tailings,Schedule!AN$87:AN$291,AC$74,Schedule!AM$87:AM$291,AB77,Schedule!$G$87:$G$291,Schedule!$F$9,Schedule!$I$87:$I$291,"I"))+(SUMIFS(Schedule!AO$87:AO$291,Schedule!$K$87:$K$291,Tailings,Schedule!AN$87:AN$291,AC$74,Schedule!AM$87:AM$291,AB77,Schedule!$G$87:$G$291,Schedule!$F$10,Schedule!$I$87:$I$291,"")+SUMIFS(Schedule!AO$87:AO$291,Schedule!$K$87:$K$291,Tailings,Schedule!AN$87:AN$291,AC$74,Schedule!AM$87:AM$291,AB77,Schedule!$G$87:$G$291,Schedule!$F$10,Schedule!$I$87:$I$291,"I"))+(SUMIFS(Schedule!AO$87:AO$291,Schedule!$K$87:$K$291,Tailings,Schedule!AN$87:AN$291,AC$74,Schedule!AM$87:AM$291,AB77,Schedule!$G$87:$G$291,Schedule!$F$11,Schedule!$I$87:$I$291,"")+SUMIFS(Schedule!AO$87:AO$291,Schedule!$K$87:$K$291,Tailings,Schedule!AN$87:AN$291,AC$74,Schedule!AM$87:AM$291,AB77,Schedule!$G$87:$G$291,Schedule!$F$11,Schedule!$I$87:$I$291,"I")),(SUMIFS(Schedule!AO$87:AO$291,Schedule!$K$87:$K$291,Tailings,Schedule!AN$87:AN$291,AC$74,Schedule!AM$87:AM$291,AB77,Schedule!$G$87:$G$291,Schedule!$F$9,Schedule!$I$87:$I$291,"")+SUMIFS(Schedule!AO$87:AO$291,Schedule!$K$87:$K$291,Tailings,Schedule!AN$87:AN$291,AC$74,Schedule!AM$87:AM$291,AB77,Schedule!$G$87:$G$291,Schedule!$F$9,Schedule!$I$87:$I$291,"I"))+(SUMIFS(Schedule!AO$87:AO$291,Schedule!$K$87:$K$291,Tailings,Schedule!AN$87:AN$291,AC$74,Schedule!AM$87:AM$291,AB77,Schedule!$G$87:$G$291,Schedule!$F$10,Schedule!$I$87:$I$291,"")+SUMIFS(Schedule!AO$87:AO$291,Schedule!$K$87:$K$291,Tailings,Schedule!AN$87:AN$291,AC$74,Schedule!AM$87:AM$291,AB77,Schedule!$G$87:$G$291,Schedule!$F$10,Schedule!$I$87:$I$291,"I"))+(SUMIFS(Schedule!AO$87:AO$291,Schedule!$K$87:$K$291,Tailings,Schedule!AN$87:AN$291,AC$74,Schedule!AM$87:AM$291,AB77,Schedule!$G$87:$G$291,Schedule!$F$11,Schedule!$I$87:$I$291,"")+SUMIFS(Schedule!AO$87:AO$291,Schedule!$K$87:$K$291,Tailings,Schedule!AN$87:AN$291,AC$74,Schedule!AM$87:AM$291,AB77,Schedule!$G$87:$G$291,Schedule!$F$11,Schedule!$I$87:$I$291,"I"))+(SUMIFS(Schedule!AO$87:AO$291,Schedule!$K$87:$K$291,Tailings,Schedule!AN$87:AN$291,AC$74,Schedule!AM$87:AM$291,AB77,Schedule!$G$87:$G$291,Schedule!$F$8,Schedule!$I$87:$I$291,"")+SUMIFS(Schedule!AO$87:AO$291,Schedule!$K$87:$K$291,Tailings,Schedule!AN$87:AN$291,AC$74,Schedule!AM$87:AM$291,AB77,Schedule!$G$87:$G$291,Schedule!$F$8,Schedule!$I$87:$I$291,"I"))))</f>
        <v>0</v>
      </c>
      <c r="AE77" s="282">
        <f t="shared" si="17"/>
        <v>0</v>
      </c>
      <c r="AF77" s="283">
        <f t="shared" si="15"/>
        <v>0</v>
      </c>
    </row>
    <row r="78" spans="2:32" ht="15.75" thickBot="1" x14ac:dyDescent="0.25">
      <c r="B78" s="580"/>
      <c r="C78" s="584"/>
      <c r="D78" s="290">
        <v>5</v>
      </c>
      <c r="E78" s="291"/>
      <c r="F78" s="292">
        <f>IF($C$3="",(SUMIFS(Schedule!Q$87:Q$291,Schedule!$K$87:$K$291,Tailings,Schedule!P$87:P$291,E$74,Schedule!O$87:O$291,D78,Schedule!$G$87:$G$291,Schedule!$F$9,Schedule!$I$87:$I$291,"")+SUMIFS(Schedule!Q$87:Q$291,Schedule!$K$87:$K$291,Tailings,Schedule!P$87:P$291,E$74,Schedule!O$87:O$291,D78,Schedule!$G$87:$G$291,Schedule!$F$9,Schedule!$I$87:$I$291,"I"))+(SUMIFS(Schedule!Q$87:Q$291,Schedule!$K$87:$K$291,Tailings,Schedule!P$87:P$291,E$74,Schedule!O$87:O$291,D78,Schedule!$G$87:$G$291,Schedule!$F$10,Schedule!$I$87:$I$291,"")+SUMIFS(Schedule!Q$87:Q$291,Schedule!$K$87:$K$291,Tailings,Schedule!P$87:P$291,E$74,Schedule!O$87:O$291,D78,Schedule!$G$87:$G$291,Schedule!$F$10,Schedule!$I$87:$I$291,"I"))+(SUMIFS(Schedule!Q$87:Q$291,Schedule!$K$87:$K$291,Tailings,Schedule!P$87:P$291,E$74,Schedule!O$87:O$291,D78,Schedule!$G$87:$G$291,Schedule!$F$11,Schedule!$I$87:$I$291,"")+SUMIFS(Schedule!Q$87:Q$291,Schedule!$K$87:$K$291,Tailings,Schedule!P$87:P$291,E$74,Schedule!O$87:O$291,D78,Schedule!$G$87:$G$291,Schedule!$F$11,Schedule!$I$87:$I$291,"I")),IF($C$3='Sum Res'!$S$5,(SUMIFS(Schedule!Q$87:Q$291,Schedule!$K$87:$K$291,Tailings,Schedule!P$87:P$291,E$74,Schedule!O$87:O$291,D78,Schedule!$G$87:$G$291,Schedule!$F$9,Schedule!$I$87:$I$291,"")+SUMIFS(Schedule!Q$87:Q$291,Schedule!$K$87:$K$291,Tailings,Schedule!P$87:P$291,E$74,Schedule!O$87:O$291,D78,Schedule!$G$87:$G$291,Schedule!$F$9,Schedule!$I$87:$I$291,"I"))+(SUMIFS(Schedule!Q$87:Q$291,Schedule!$K$87:$K$291,Tailings,Schedule!P$87:P$291,E$74,Schedule!O$87:O$291,D78,Schedule!$G$87:$G$291,Schedule!$F$10,Schedule!$I$87:$I$291,"")+SUMIFS(Schedule!Q$87:Q$291,Schedule!$K$87:$K$291,Tailings,Schedule!P$87:P$291,E$74,Schedule!O$87:O$291,D78,Schedule!$G$87:$G$291,Schedule!$F$10,Schedule!$I$87:$I$291,"I"))+(SUMIFS(Schedule!Q$87:Q$291,Schedule!$K$87:$K$291,Tailings,Schedule!P$87:P$291,E$74,Schedule!O$87:O$291,D78,Schedule!$G$87:$G$291,Schedule!$F$11,Schedule!$I$87:$I$291,"")+SUMIFS(Schedule!Q$87:Q$291,Schedule!$K$87:$K$291,Tailings,Schedule!P$87:P$291,E$74,Schedule!O$87:O$291,D78,Schedule!$G$87:$G$291,Schedule!$F$11,Schedule!$I$87:$I$291,"I")),(SUMIFS(Schedule!Q$87:Q$291,Schedule!$K$87:$K$291,Tailings,Schedule!P$87:P$291,E$74,Schedule!O$87:O$291,D78,Schedule!$G$87:$G$291,Schedule!$F$9,Schedule!$I$87:$I$291,"")+SUMIFS(Schedule!Q$87:Q$291,Schedule!$K$87:$K$291,Tailings,Schedule!P$87:P$291,E$74,Schedule!O$87:O$291,D78,Schedule!$G$87:$G$291,Schedule!$F$9,Schedule!$I$87:$I$291,"I"))+(SUMIFS(Schedule!Q$87:Q$291,Schedule!$K$87:$K$291,Tailings,Schedule!P$87:P$291,E$74,Schedule!O$87:O$291,D78,Schedule!$G$87:$G$291,Schedule!$F$10,Schedule!$I$87:$I$291,"")+SUMIFS(Schedule!Q$87:Q$291,Schedule!$K$87:$K$291,Tailings,Schedule!P$87:P$291,E$74,Schedule!O$87:O$291,D78,Schedule!$G$87:$G$291,Schedule!$F$10,Schedule!$I$87:$I$291,"I"))+(SUMIFS(Schedule!Q$87:Q$291,Schedule!$K$87:$K$291,Tailings,Schedule!P$87:P$291,E$74,Schedule!O$87:O$291,D78,Schedule!$G$87:$G$291,Schedule!$F$11,Schedule!$I$87:$I$291,"")+SUMIFS(Schedule!Q$87:Q$291,Schedule!$K$87:$K$291,Tailings,Schedule!P$87:P$291,E$74,Schedule!O$87:O$291,D78,Schedule!$G$87:$G$291,Schedule!$F$11,Schedule!$I$87:$I$291,"I"))+(SUMIFS(Schedule!Q$87:Q$291,Schedule!$K$87:$K$291,Tailings,Schedule!P$87:P$291,E$74,Schedule!O$87:O$291,D78,Schedule!$G$87:$G$291,Schedule!$F$8,Schedule!$I$87:$I$291,"")+SUMIFS(Schedule!Q$87:Q$291,Schedule!$K$87:$K$291,Tailings,Schedule!P$87:P$291,E$74,Schedule!O$87:O$291,D78,Schedule!$G$87:$G$291,Schedule!$F$8,Schedule!$I$87:$I$291,"I"))))</f>
        <v>0</v>
      </c>
      <c r="G78" s="290">
        <v>5</v>
      </c>
      <c r="H78" s="291"/>
      <c r="I78" s="292">
        <f>IF($C$3="",(SUMIFS(Schedule!T$87:T$291,Schedule!$K$87:$K$291,Tailings,Schedule!S$87:S$291,H$74,Schedule!R$87:R$291,G78,Schedule!$G$87:$G$291,Schedule!$F$9,Schedule!$I$87:$I$291,"")+SUMIFS(Schedule!T$87:T$291,Schedule!$K$87:$K$291,Tailings,Schedule!S$87:S$291,H$74,Schedule!R$87:R$291,G78,Schedule!$G$87:$G$291,Schedule!$F$9,Schedule!$I$87:$I$291,"I"))+(SUMIFS(Schedule!T$87:T$291,Schedule!$K$87:$K$291,Tailings,Schedule!S$87:S$291,H$74,Schedule!R$87:R$291,G78,Schedule!$G$87:$G$291,Schedule!$F$10,Schedule!$I$87:$I$291,"")+SUMIFS(Schedule!T$87:T$291,Schedule!$K$87:$K$291,Tailings,Schedule!S$87:S$291,H$74,Schedule!R$87:R$291,G78,Schedule!$G$87:$G$291,Schedule!$F$10,Schedule!$I$87:$I$291,"I"))+(SUMIFS(Schedule!T$87:T$291,Schedule!$K$87:$K$291,Tailings,Schedule!S$87:S$291,H$74,Schedule!R$87:R$291,G78,Schedule!$G$87:$G$291,Schedule!$F$11,Schedule!$I$87:$I$291,"")+SUMIFS(Schedule!T$87:T$291,Schedule!$K$87:$K$291,Tailings,Schedule!S$87:S$291,H$74,Schedule!R$87:R$291,G78,Schedule!$G$87:$G$291,Schedule!$F$11,Schedule!$I$87:$I$291,"I")),IF($C$3='Sum Res'!$S$5,(SUMIFS(Schedule!T$87:T$291,Schedule!$K$87:$K$291,Tailings,Schedule!S$87:S$291,H$74,Schedule!R$87:R$291,G78,Schedule!$G$87:$G$291,Schedule!$F$9,Schedule!$I$87:$I$291,"")+SUMIFS(Schedule!T$87:T$291,Schedule!$K$87:$K$291,Tailings,Schedule!S$87:S$291,H$74,Schedule!R$87:R$291,G78,Schedule!$G$87:$G$291,Schedule!$F$9,Schedule!$I$87:$I$291,"I"))+(SUMIFS(Schedule!T$87:T$291,Schedule!$K$87:$K$291,Tailings,Schedule!S$87:S$291,H$74,Schedule!R$87:R$291,G78,Schedule!$G$87:$G$291,Schedule!$F$10,Schedule!$I$87:$I$291,"")+SUMIFS(Schedule!T$87:T$291,Schedule!$K$87:$K$291,Tailings,Schedule!S$87:S$291,H$74,Schedule!R$87:R$291,G78,Schedule!$G$87:$G$291,Schedule!$F$10,Schedule!$I$87:$I$291,"I"))+(SUMIFS(Schedule!T$87:T$291,Schedule!$K$87:$K$291,Tailings,Schedule!S$87:S$291,H$74,Schedule!R$87:R$291,G78,Schedule!$G$87:$G$291,Schedule!$F$11,Schedule!$I$87:$I$291,"")+SUMIFS(Schedule!T$87:T$291,Schedule!$K$87:$K$291,Tailings,Schedule!S$87:S$291,H$74,Schedule!R$87:R$291,G78,Schedule!$G$87:$G$291,Schedule!$F$11,Schedule!$I$87:$I$291,"I")),(SUMIFS(Schedule!T$87:T$291,Schedule!$K$87:$K$291,Tailings,Schedule!S$87:S$291,H$74,Schedule!R$87:R$291,G78,Schedule!$G$87:$G$291,Schedule!$F$9,Schedule!$I$87:$I$291,"")+SUMIFS(Schedule!T$87:T$291,Schedule!$K$87:$K$291,Tailings,Schedule!S$87:S$291,H$74,Schedule!R$87:R$291,G78,Schedule!$G$87:$G$291,Schedule!$F$9,Schedule!$I$87:$I$291,"I"))+(SUMIFS(Schedule!T$87:T$291,Schedule!$K$87:$K$291,Tailings,Schedule!S$87:S$291,H$74,Schedule!R$87:R$291,G78,Schedule!$G$87:$G$291,Schedule!$F$10,Schedule!$I$87:$I$291,"")+SUMIFS(Schedule!T$87:T$291,Schedule!$K$87:$K$291,Tailings,Schedule!S$87:S$291,H$74,Schedule!R$87:R$291,G78,Schedule!$G$87:$G$291,Schedule!$F$10,Schedule!$I$87:$I$291,"I"))+(SUMIFS(Schedule!T$87:T$291,Schedule!$K$87:$K$291,Tailings,Schedule!S$87:S$291,H$74,Schedule!R$87:R$291,G78,Schedule!$G$87:$G$291,Schedule!$F$11,Schedule!$I$87:$I$291,"")+SUMIFS(Schedule!T$87:T$291,Schedule!$K$87:$K$291,Tailings,Schedule!S$87:S$291,H$74,Schedule!R$87:R$291,G78,Schedule!$G$87:$G$291,Schedule!$F$11,Schedule!$I$87:$I$291,"I"))+(SUMIFS(Schedule!T$87:T$291,Schedule!$K$87:$K$291,Tailings,Schedule!S$87:S$291,H$74,Schedule!R$87:R$291,G78,Schedule!$G$87:$G$291,Schedule!$F$8,Schedule!$I$87:$I$291,"")+SUMIFS(Schedule!T$87:T$291,Schedule!$K$87:$K$291,Tailings,Schedule!S$87:S$291,H$74,Schedule!R$87:R$291,G78,Schedule!$G$87:$G$291,Schedule!$F$8,Schedule!$I$87:$I$291,"I"))))</f>
        <v>0</v>
      </c>
      <c r="J78" s="290">
        <v>5</v>
      </c>
      <c r="K78" s="291"/>
      <c r="L78" s="292">
        <f>IF($C$3="",(SUMIFS(Schedule!W$87:W$291,Schedule!$K$87:$K$291,Tailings,Schedule!V$87:V$291,K$74,Schedule!U$87:U$291,J78,Schedule!$G$87:$G$291,Schedule!$F$9,Schedule!$I$87:$I$291,"")+SUMIFS(Schedule!W$87:W$291,Schedule!$K$87:$K$291,Tailings,Schedule!V$87:V$291,K$74,Schedule!U$87:U$291,J78,Schedule!$G$87:$G$291,Schedule!$F$9,Schedule!$I$87:$I$291,"I"))+(SUMIFS(Schedule!W$87:W$291,Schedule!$K$87:$K$291,Tailings,Schedule!V$87:V$291,K$74,Schedule!U$87:U$291,J78,Schedule!$G$87:$G$291,Schedule!$F$10,Schedule!$I$87:$I$291,"")+SUMIFS(Schedule!W$87:W$291,Schedule!$K$87:$K$291,Tailings,Schedule!V$87:V$291,K$74,Schedule!U$87:U$291,J78,Schedule!$G$87:$G$291,Schedule!$F$10,Schedule!$I$87:$I$291,"I"))+(SUMIFS(Schedule!W$87:W$291,Schedule!$K$87:$K$291,Tailings,Schedule!V$87:V$291,K$74,Schedule!U$87:U$291,J78,Schedule!$G$87:$G$291,Schedule!$F$11,Schedule!$I$87:$I$291,"")+SUMIFS(Schedule!W$87:W$291,Schedule!$K$87:$K$291,Tailings,Schedule!V$87:V$291,K$74,Schedule!U$87:U$291,J78,Schedule!$G$87:$G$291,Schedule!$F$11,Schedule!$I$87:$I$291,"I")),IF($C$3='Sum Res'!$S$5,(SUMIFS(Schedule!W$87:W$291,Schedule!$K$87:$K$291,Tailings,Schedule!V$87:V$291,K$74,Schedule!U$87:U$291,J78,Schedule!$G$87:$G$291,Schedule!$F$9,Schedule!$I$87:$I$291,"")+SUMIFS(Schedule!W$87:W$291,Schedule!$K$87:$K$291,Tailings,Schedule!V$87:V$291,K$74,Schedule!U$87:U$291,J78,Schedule!$G$87:$G$291,Schedule!$F$9,Schedule!$I$87:$I$291,"I"))+(SUMIFS(Schedule!W$87:W$291,Schedule!$K$87:$K$291,Tailings,Schedule!V$87:V$291,K$74,Schedule!U$87:U$291,J78,Schedule!$G$87:$G$291,Schedule!$F$10,Schedule!$I$87:$I$291,"")+SUMIFS(Schedule!W$87:W$291,Schedule!$K$87:$K$291,Tailings,Schedule!V$87:V$291,K$74,Schedule!U$87:U$291,J78,Schedule!$G$87:$G$291,Schedule!$F$10,Schedule!$I$87:$I$291,"I"))+(SUMIFS(Schedule!W$87:W$291,Schedule!$K$87:$K$291,Tailings,Schedule!V$87:V$291,K$74,Schedule!U$87:U$291,J78,Schedule!$G$87:$G$291,Schedule!$F$11,Schedule!$I$87:$I$291,"")+SUMIFS(Schedule!W$87:W$291,Schedule!$K$87:$K$291,Tailings,Schedule!V$87:V$291,K$74,Schedule!U$87:U$291,J78,Schedule!$G$87:$G$291,Schedule!$F$11,Schedule!$I$87:$I$291,"I")),(SUMIFS(Schedule!W$87:W$291,Schedule!$K$87:$K$291,Tailings,Schedule!V$87:V$291,K$74,Schedule!U$87:U$291,J78,Schedule!$G$87:$G$291,Schedule!$F$9,Schedule!$I$87:$I$291,"")+SUMIFS(Schedule!W$87:W$291,Schedule!$K$87:$K$291,Tailings,Schedule!V$87:V$291,K$74,Schedule!U$87:U$291,J78,Schedule!$G$87:$G$291,Schedule!$F$9,Schedule!$I$87:$I$291,"I"))+(SUMIFS(Schedule!W$87:W$291,Schedule!$K$87:$K$291,Tailings,Schedule!V$87:V$291,K$74,Schedule!U$87:U$291,J78,Schedule!$G$87:$G$291,Schedule!$F$10,Schedule!$I$87:$I$291,"")+SUMIFS(Schedule!W$87:W$291,Schedule!$K$87:$K$291,Tailings,Schedule!V$87:V$291,K$74,Schedule!U$87:U$291,J78,Schedule!$G$87:$G$291,Schedule!$F$10,Schedule!$I$87:$I$291,"I"))+(SUMIFS(Schedule!W$87:W$291,Schedule!$K$87:$K$291,Tailings,Schedule!V$87:V$291,K$74,Schedule!U$87:U$291,J78,Schedule!$G$87:$G$291,Schedule!$F$11,Schedule!$I$87:$I$291,"")+SUMIFS(Schedule!W$87:W$291,Schedule!$K$87:$K$291,Tailings,Schedule!V$87:V$291,K$74,Schedule!U$87:U$291,J78,Schedule!$G$87:$G$291,Schedule!$F$11,Schedule!$I$87:$I$291,"I"))+(SUMIFS(Schedule!W$87:W$291,Schedule!$K$87:$K$291,Tailings,Schedule!V$87:V$291,K$74,Schedule!U$87:U$291,J78,Schedule!$G$87:$G$291,Schedule!$F$8,Schedule!$I$87:$I$291,"")+SUMIFS(Schedule!W$87:W$291,Schedule!$K$87:$K$291,Tailings,Schedule!V$87:V$291,K$74,Schedule!U$87:U$291,J78,Schedule!$G$87:$G$291,Schedule!$F$8,Schedule!$I$87:$I$291,"I"))))</f>
        <v>0</v>
      </c>
      <c r="M78" s="290">
        <v>5</v>
      </c>
      <c r="N78" s="291"/>
      <c r="O78" s="292">
        <f>IF($C$3="",(SUMIFS(Schedule!Z$87:Z$291,Schedule!$K$87:$K$291,Tailings,Schedule!Y$87:Y$291,N$74,Schedule!X$87:X$291,M78,Schedule!$G$87:$G$291,Schedule!$F$9,Schedule!$I$87:$I$291,"")+SUMIFS(Schedule!Z$87:Z$291,Schedule!$K$87:$K$291,Tailings,Schedule!Y$87:Y$291,N$74,Schedule!X$87:X$291,M78,Schedule!$G$87:$G$291,Schedule!$F$9,Schedule!$I$87:$I$291,"I"))+(SUMIFS(Schedule!Z$87:Z$291,Schedule!$K$87:$K$291,Tailings,Schedule!Y$87:Y$291,N$74,Schedule!X$87:X$291,M78,Schedule!$G$87:$G$291,Schedule!$F$10,Schedule!$I$87:$I$291,"")+SUMIFS(Schedule!Z$87:Z$291,Schedule!$K$87:$K$291,Tailings,Schedule!Y$87:Y$291,N$74,Schedule!X$87:X$291,M78,Schedule!$G$87:$G$291,Schedule!$F$10,Schedule!$I$87:$I$291,"I"))+(SUMIFS(Schedule!Z$87:Z$291,Schedule!$K$87:$K$291,Tailings,Schedule!Y$87:Y$291,N$74,Schedule!X$87:X$291,M78,Schedule!$G$87:$G$291,Schedule!$F$11,Schedule!$I$87:$I$291,"")+SUMIFS(Schedule!Z$87:Z$291,Schedule!$K$87:$K$291,Tailings,Schedule!Y$87:Y$291,N$74,Schedule!X$87:X$291,M78,Schedule!$G$87:$G$291,Schedule!$F$11,Schedule!$I$87:$I$291,"I")),IF($C$3='Sum Res'!$S$5,(SUMIFS(Schedule!Z$87:Z$291,Schedule!$K$87:$K$291,Tailings,Schedule!Y$87:Y$291,N$74,Schedule!X$87:X$291,M78,Schedule!$G$87:$G$291,Schedule!$F$9,Schedule!$I$87:$I$291,"")+SUMIFS(Schedule!Z$87:Z$291,Schedule!$K$87:$K$291,Tailings,Schedule!Y$87:Y$291,N$74,Schedule!X$87:X$291,M78,Schedule!$G$87:$G$291,Schedule!$F$9,Schedule!$I$87:$I$291,"I"))+(SUMIFS(Schedule!Z$87:Z$291,Schedule!$K$87:$K$291,Tailings,Schedule!Y$87:Y$291,N$74,Schedule!X$87:X$291,M78,Schedule!$G$87:$G$291,Schedule!$F$10,Schedule!$I$87:$I$291,"")+SUMIFS(Schedule!Z$87:Z$291,Schedule!$K$87:$K$291,Tailings,Schedule!Y$87:Y$291,N$74,Schedule!X$87:X$291,M78,Schedule!$G$87:$G$291,Schedule!$F$10,Schedule!$I$87:$I$291,"I"))+(SUMIFS(Schedule!Z$87:Z$291,Schedule!$K$87:$K$291,Tailings,Schedule!Y$87:Y$291,N$74,Schedule!X$87:X$291,M78,Schedule!$G$87:$G$291,Schedule!$F$11,Schedule!$I$87:$I$291,"")+SUMIFS(Schedule!Z$87:Z$291,Schedule!$K$87:$K$291,Tailings,Schedule!Y$87:Y$291,N$74,Schedule!X$87:X$291,M78,Schedule!$G$87:$G$291,Schedule!$F$11,Schedule!$I$87:$I$291,"I")),(SUMIFS(Schedule!Z$87:Z$291,Schedule!$K$87:$K$291,Tailings,Schedule!Y$87:Y$291,N$74,Schedule!X$87:X$291,M78,Schedule!$G$87:$G$291,Schedule!$F$9,Schedule!$I$87:$I$291,"")+SUMIFS(Schedule!Z$87:Z$291,Schedule!$K$87:$K$291,Tailings,Schedule!Y$87:Y$291,N$74,Schedule!X$87:X$291,M78,Schedule!$G$87:$G$291,Schedule!$F$9,Schedule!$I$87:$I$291,"I"))+(SUMIFS(Schedule!Z$87:Z$291,Schedule!$K$87:$K$291,Tailings,Schedule!Y$87:Y$291,N$74,Schedule!X$87:X$291,M78,Schedule!$G$87:$G$291,Schedule!$F$10,Schedule!$I$87:$I$291,"")+SUMIFS(Schedule!Z$87:Z$291,Schedule!$K$87:$K$291,Tailings,Schedule!Y$87:Y$291,N$74,Schedule!X$87:X$291,M78,Schedule!$G$87:$G$291,Schedule!$F$10,Schedule!$I$87:$I$291,"I"))+(SUMIFS(Schedule!Z$87:Z$291,Schedule!$K$87:$K$291,Tailings,Schedule!Y$87:Y$291,N$74,Schedule!X$87:X$291,M78,Schedule!$G$87:$G$291,Schedule!$F$11,Schedule!$I$87:$I$291,"")+SUMIFS(Schedule!Z$87:Z$291,Schedule!$K$87:$K$291,Tailings,Schedule!Y$87:Y$291,N$74,Schedule!X$87:X$291,M78,Schedule!$G$87:$G$291,Schedule!$F$11,Schedule!$I$87:$I$291,"I"))+(SUMIFS(Schedule!Z$87:Z$291,Schedule!$K$87:$K$291,Tailings,Schedule!Y$87:Y$291,N$74,Schedule!X$87:X$291,M78,Schedule!$G$87:$G$291,Schedule!$F$8,Schedule!$I$87:$I$291,"")+SUMIFS(Schedule!Z$87:Z$291,Schedule!$K$87:$K$291,Tailings,Schedule!Y$87:Y$291,N$74,Schedule!X$87:X$291,M78,Schedule!$G$87:$G$291,Schedule!$F$8,Schedule!$I$87:$I$291,"I"))))</f>
        <v>0</v>
      </c>
      <c r="P78" s="290">
        <v>5</v>
      </c>
      <c r="Q78" s="291"/>
      <c r="R78" s="292">
        <f>IF($C$3="",(SUMIFS(Schedule!AC$87:AC$291,Schedule!$K$87:$K$291,Tailings,Schedule!AB$87:AB$291,Q$74,Schedule!AA$87:AA$291,P78,Schedule!$G$87:$G$291,Schedule!$F$9,Schedule!$I$87:$I$291,"")+SUMIFS(Schedule!AC$87:AC$291,Schedule!$K$87:$K$291,Tailings,Schedule!AB$87:AB$291,Q$74,Schedule!AA$87:AA$291,P78,Schedule!$G$87:$G$291,Schedule!$F$9,Schedule!$I$87:$I$291,"I"))+(SUMIFS(Schedule!AC$87:AC$291,Schedule!$K$87:$K$291,Tailings,Schedule!AB$87:AB$291,Q$74,Schedule!AA$87:AA$291,P78,Schedule!$G$87:$G$291,Schedule!$F$10,Schedule!$I$87:$I$291,"")+SUMIFS(Schedule!AC$87:AC$291,Schedule!$K$87:$K$291,Tailings,Schedule!AB$87:AB$291,Q$74,Schedule!AA$87:AA$291,P78,Schedule!$G$87:$G$291,Schedule!$F$10,Schedule!$I$87:$I$291,"I"))+(SUMIFS(Schedule!AC$87:AC$291,Schedule!$K$87:$K$291,Tailings,Schedule!AB$87:AB$291,Q$74,Schedule!AA$87:AA$291,P78,Schedule!$G$87:$G$291,Schedule!$F$11,Schedule!$I$87:$I$291,"")+SUMIFS(Schedule!AC$87:AC$291,Schedule!$K$87:$K$291,Tailings,Schedule!AB$87:AB$291,Q$74,Schedule!AA$87:AA$291,P78,Schedule!$G$87:$G$291,Schedule!$F$11,Schedule!$I$87:$I$291,"I")),IF($C$3='Sum Res'!$S$5,(SUMIFS(Schedule!AC$87:AC$291,Schedule!$K$87:$K$291,Tailings,Schedule!AB$87:AB$291,Q$74,Schedule!AA$87:AA$291,P78,Schedule!$G$87:$G$291,Schedule!$F$9,Schedule!$I$87:$I$291,"")+SUMIFS(Schedule!AC$87:AC$291,Schedule!$K$87:$K$291,Tailings,Schedule!AB$87:AB$291,Q$74,Schedule!AA$87:AA$291,P78,Schedule!$G$87:$G$291,Schedule!$F$9,Schedule!$I$87:$I$291,"I"))+(SUMIFS(Schedule!AC$87:AC$291,Schedule!$K$87:$K$291,Tailings,Schedule!AB$87:AB$291,Q$74,Schedule!AA$87:AA$291,P78,Schedule!$G$87:$G$291,Schedule!$F$10,Schedule!$I$87:$I$291,"")+SUMIFS(Schedule!AC$87:AC$291,Schedule!$K$87:$K$291,Tailings,Schedule!AB$87:AB$291,Q$74,Schedule!AA$87:AA$291,P78,Schedule!$G$87:$G$291,Schedule!$F$10,Schedule!$I$87:$I$291,"I"))+(SUMIFS(Schedule!AC$87:AC$291,Schedule!$K$87:$K$291,Tailings,Schedule!AB$87:AB$291,Q$74,Schedule!AA$87:AA$291,P78,Schedule!$G$87:$G$291,Schedule!$F$11,Schedule!$I$87:$I$291,"")+SUMIFS(Schedule!AC$87:AC$291,Schedule!$K$87:$K$291,Tailings,Schedule!AB$87:AB$291,Q$74,Schedule!AA$87:AA$291,P78,Schedule!$G$87:$G$291,Schedule!$F$11,Schedule!$I$87:$I$291,"I")),(SUMIFS(Schedule!AC$87:AC$291,Schedule!$K$87:$K$291,Tailings,Schedule!AB$87:AB$291,Q$74,Schedule!AA$87:AA$291,P78,Schedule!$G$87:$G$291,Schedule!$F$9,Schedule!$I$87:$I$291,"")+SUMIFS(Schedule!AC$87:AC$291,Schedule!$K$87:$K$291,Tailings,Schedule!AB$87:AB$291,Q$74,Schedule!AA$87:AA$291,P78,Schedule!$G$87:$G$291,Schedule!$F$9,Schedule!$I$87:$I$291,"I"))+(SUMIFS(Schedule!AC$87:AC$291,Schedule!$K$87:$K$291,Tailings,Schedule!AB$87:AB$291,Q$74,Schedule!AA$87:AA$291,P78,Schedule!$G$87:$G$291,Schedule!$F$10,Schedule!$I$87:$I$291,"")+SUMIFS(Schedule!AC$87:AC$291,Schedule!$K$87:$K$291,Tailings,Schedule!AB$87:AB$291,Q$74,Schedule!AA$87:AA$291,P78,Schedule!$G$87:$G$291,Schedule!$F$10,Schedule!$I$87:$I$291,"I"))+(SUMIFS(Schedule!AC$87:AC$291,Schedule!$K$87:$K$291,Tailings,Schedule!AB$87:AB$291,Q$74,Schedule!AA$87:AA$291,P78,Schedule!$G$87:$G$291,Schedule!$F$11,Schedule!$I$87:$I$291,"")+SUMIFS(Schedule!AC$87:AC$291,Schedule!$K$87:$K$291,Tailings,Schedule!AB$87:AB$291,Q$74,Schedule!AA$87:AA$291,P78,Schedule!$G$87:$G$291,Schedule!$F$11,Schedule!$I$87:$I$291,"I"))+(SUMIFS(Schedule!AC$87:AC$291,Schedule!$K$87:$K$291,Tailings,Schedule!AB$87:AB$291,Q$74,Schedule!AA$87:AA$291,P78,Schedule!$G$87:$G$291,Schedule!$F$8,Schedule!$I$87:$I$291,"")+SUMIFS(Schedule!AC$87:AC$291,Schedule!$K$87:$K$291,Tailings,Schedule!AB$87:AB$291,Q$74,Schedule!AA$87:AA$291,P78,Schedule!$G$87:$G$291,Schedule!$F$8,Schedule!$I$87:$I$291,"I"))))</f>
        <v>0</v>
      </c>
      <c r="S78" s="290">
        <v>5</v>
      </c>
      <c r="T78" s="291"/>
      <c r="U78" s="292">
        <f>IF($C$3="",(SUMIFS(Schedule!AF$87:AF$291,Schedule!$K$87:$K$291,Tailings,Schedule!AE$87:AE$291,T$74,Schedule!AD$87:AD$291,S78,Schedule!$G$87:$G$291,Schedule!$F$9,Schedule!$I$87:$I$291,"")+SUMIFS(Schedule!AF$87:AF$291,Schedule!$K$87:$K$291,Tailings,Schedule!AE$87:AE$291,T$74,Schedule!AD$87:AD$291,S78,Schedule!$G$87:$G$291,Schedule!$F$9,Schedule!$I$87:$I$291,"I"))+(SUMIFS(Schedule!AF$87:AF$291,Schedule!$K$87:$K$291,Tailings,Schedule!AE$87:AE$291,T$74,Schedule!AD$87:AD$291,S78,Schedule!$G$87:$G$291,Schedule!$F$10,Schedule!$I$87:$I$291,"")+SUMIFS(Schedule!AF$87:AF$291,Schedule!$K$87:$K$291,Tailings,Schedule!AE$87:AE$291,T$74,Schedule!AD$87:AD$291,S78,Schedule!$G$87:$G$291,Schedule!$F$10,Schedule!$I$87:$I$291,"I"))+(SUMIFS(Schedule!AF$87:AF$291,Schedule!$K$87:$K$291,Tailings,Schedule!AE$87:AE$291,T$74,Schedule!AD$87:AD$291,S78,Schedule!$G$87:$G$291,Schedule!$F$11,Schedule!$I$87:$I$291,"")+SUMIFS(Schedule!AF$87:AF$291,Schedule!$K$87:$K$291,Tailings,Schedule!AE$87:AE$291,T$74,Schedule!AD$87:AD$291,S78,Schedule!$G$87:$G$291,Schedule!$F$11,Schedule!$I$87:$I$291,"I")),IF($C$3='Sum Res'!$S$5,(SUMIFS(Schedule!AF$87:AF$291,Schedule!$K$87:$K$291,Tailings,Schedule!AE$87:AE$291,T$74,Schedule!AD$87:AD$291,S78,Schedule!$G$87:$G$291,Schedule!$F$9,Schedule!$I$87:$I$291,"")+SUMIFS(Schedule!AF$87:AF$291,Schedule!$K$87:$K$291,Tailings,Schedule!AE$87:AE$291,T$74,Schedule!AD$87:AD$291,S78,Schedule!$G$87:$G$291,Schedule!$F$9,Schedule!$I$87:$I$291,"I"))+(SUMIFS(Schedule!AF$87:AF$291,Schedule!$K$87:$K$291,Tailings,Schedule!AE$87:AE$291,T$74,Schedule!AD$87:AD$291,S78,Schedule!$G$87:$G$291,Schedule!$F$10,Schedule!$I$87:$I$291,"")+SUMIFS(Schedule!AF$87:AF$291,Schedule!$K$87:$K$291,Tailings,Schedule!AE$87:AE$291,T$74,Schedule!AD$87:AD$291,S78,Schedule!$G$87:$G$291,Schedule!$F$10,Schedule!$I$87:$I$291,"I"))+(SUMIFS(Schedule!AF$87:AF$291,Schedule!$K$87:$K$291,Tailings,Schedule!AE$87:AE$291,T$74,Schedule!AD$87:AD$291,S78,Schedule!$G$87:$G$291,Schedule!$F$11,Schedule!$I$87:$I$291,"")+SUMIFS(Schedule!AF$87:AF$291,Schedule!$K$87:$K$291,Tailings,Schedule!AE$87:AE$291,T$74,Schedule!AD$87:AD$291,S78,Schedule!$G$87:$G$291,Schedule!$F$11,Schedule!$I$87:$I$291,"I")),(SUMIFS(Schedule!AF$87:AF$291,Schedule!$K$87:$K$291,Tailings,Schedule!AE$87:AE$291,T$74,Schedule!AD$87:AD$291,S78,Schedule!$G$87:$G$291,Schedule!$F$9,Schedule!$I$87:$I$291,"")+SUMIFS(Schedule!AF$87:AF$291,Schedule!$K$87:$K$291,Tailings,Schedule!AE$87:AE$291,T$74,Schedule!AD$87:AD$291,S78,Schedule!$G$87:$G$291,Schedule!$F$9,Schedule!$I$87:$I$291,"I"))+(SUMIFS(Schedule!AF$87:AF$291,Schedule!$K$87:$K$291,Tailings,Schedule!AE$87:AE$291,T$74,Schedule!AD$87:AD$291,S78,Schedule!$G$87:$G$291,Schedule!$F$10,Schedule!$I$87:$I$291,"")+SUMIFS(Schedule!AF$87:AF$291,Schedule!$K$87:$K$291,Tailings,Schedule!AE$87:AE$291,T$74,Schedule!AD$87:AD$291,S78,Schedule!$G$87:$G$291,Schedule!$F$10,Schedule!$I$87:$I$291,"I"))+(SUMIFS(Schedule!AF$87:AF$291,Schedule!$K$87:$K$291,Tailings,Schedule!AE$87:AE$291,T$74,Schedule!AD$87:AD$291,S78,Schedule!$G$87:$G$291,Schedule!$F$11,Schedule!$I$87:$I$291,"")+SUMIFS(Schedule!AF$87:AF$291,Schedule!$K$87:$K$291,Tailings,Schedule!AE$87:AE$291,T$74,Schedule!AD$87:AD$291,S78,Schedule!$G$87:$G$291,Schedule!$F$11,Schedule!$I$87:$I$291,"I"))+(SUMIFS(Schedule!AF$87:AF$291,Schedule!$K$87:$K$291,Tailings,Schedule!AE$87:AE$291,T$74,Schedule!AD$87:AD$291,S78,Schedule!$G$87:$G$291,Schedule!$F$8,Schedule!$I$87:$I$291,"")+SUMIFS(Schedule!AF$87:AF$291,Schedule!$K$87:$K$291,Tailings,Schedule!AE$87:AE$291,T$74,Schedule!AD$87:AD$291,S78,Schedule!$G$87:$G$291,Schedule!$F$8,Schedule!$I$87:$I$291,"I"))))</f>
        <v>0</v>
      </c>
      <c r="V78" s="290">
        <v>5</v>
      </c>
      <c r="W78" s="291"/>
      <c r="X78" s="292">
        <f>IF($C$3="",(SUMIFS(Schedule!AI$87:AI$291,Schedule!$K$87:$K$291,Tailings,Schedule!AH$87:AH$291,W$74,Schedule!AG$87:AG$291,V78,Schedule!$G$87:$G$291,Schedule!$F$9,Schedule!$I$87:$I$291,"")+SUMIFS(Schedule!AI$87:AI$291,Schedule!$K$87:$K$291,Tailings,Schedule!AH$87:AH$291,W$74,Schedule!AG$87:AG$291,V78,Schedule!$G$87:$G$291,Schedule!$F$9,Schedule!$I$87:$I$291,"I"))+(SUMIFS(Schedule!AI$87:AI$291,Schedule!$K$87:$K$291,Tailings,Schedule!AH$87:AH$291,W$74,Schedule!AG$87:AG$291,V78,Schedule!$G$87:$G$291,Schedule!$F$10,Schedule!$I$87:$I$291,"")+SUMIFS(Schedule!AI$87:AI$291,Schedule!$K$87:$K$291,Tailings,Schedule!AH$87:AH$291,W$74,Schedule!AG$87:AG$291,V78,Schedule!$G$87:$G$291,Schedule!$F$10,Schedule!$I$87:$I$291,"I"))+(SUMIFS(Schedule!AI$87:AI$291,Schedule!$K$87:$K$291,Tailings,Schedule!AH$87:AH$291,W$74,Schedule!AG$87:AG$291,V78,Schedule!$G$87:$G$291,Schedule!$F$11,Schedule!$I$87:$I$291,"")+SUMIFS(Schedule!AI$87:AI$291,Schedule!$K$87:$K$291,Tailings,Schedule!AH$87:AH$291,W$74,Schedule!AG$87:AG$291,V78,Schedule!$G$87:$G$291,Schedule!$F$11,Schedule!$I$87:$I$291,"I")),IF($C$3='Sum Res'!$S$5,(SUMIFS(Schedule!AI$87:AI$291,Schedule!$K$87:$K$291,Tailings,Schedule!AH$87:AH$291,W$74,Schedule!AG$87:AG$291,V78,Schedule!$G$87:$G$291,Schedule!$F$9,Schedule!$I$87:$I$291,"")+SUMIFS(Schedule!AI$87:AI$291,Schedule!$K$87:$K$291,Tailings,Schedule!AH$87:AH$291,W$74,Schedule!AG$87:AG$291,V78,Schedule!$G$87:$G$291,Schedule!$F$9,Schedule!$I$87:$I$291,"I"))+(SUMIFS(Schedule!AI$87:AI$291,Schedule!$K$87:$K$291,Tailings,Schedule!AH$87:AH$291,W$74,Schedule!AG$87:AG$291,V78,Schedule!$G$87:$G$291,Schedule!$F$10,Schedule!$I$87:$I$291,"")+SUMIFS(Schedule!AI$87:AI$291,Schedule!$K$87:$K$291,Tailings,Schedule!AH$87:AH$291,W$74,Schedule!AG$87:AG$291,V78,Schedule!$G$87:$G$291,Schedule!$F$10,Schedule!$I$87:$I$291,"I"))+(SUMIFS(Schedule!AI$87:AI$291,Schedule!$K$87:$K$291,Tailings,Schedule!AH$87:AH$291,W$74,Schedule!AG$87:AG$291,V78,Schedule!$G$87:$G$291,Schedule!$F$11,Schedule!$I$87:$I$291,"")+SUMIFS(Schedule!AI$87:AI$291,Schedule!$K$87:$K$291,Tailings,Schedule!AH$87:AH$291,W$74,Schedule!AG$87:AG$291,V78,Schedule!$G$87:$G$291,Schedule!$F$11,Schedule!$I$87:$I$291,"I")),(SUMIFS(Schedule!AI$87:AI$291,Schedule!$K$87:$K$291,Tailings,Schedule!AH$87:AH$291,W$74,Schedule!AG$87:AG$291,V78,Schedule!$G$87:$G$291,Schedule!$F$9,Schedule!$I$87:$I$291,"")+SUMIFS(Schedule!AI$87:AI$291,Schedule!$K$87:$K$291,Tailings,Schedule!AH$87:AH$291,W$74,Schedule!AG$87:AG$291,V78,Schedule!$G$87:$G$291,Schedule!$F$9,Schedule!$I$87:$I$291,"I"))+(SUMIFS(Schedule!AI$87:AI$291,Schedule!$K$87:$K$291,Tailings,Schedule!AH$87:AH$291,W$74,Schedule!AG$87:AG$291,V78,Schedule!$G$87:$G$291,Schedule!$F$10,Schedule!$I$87:$I$291,"")+SUMIFS(Schedule!AI$87:AI$291,Schedule!$K$87:$K$291,Tailings,Schedule!AH$87:AH$291,W$74,Schedule!AG$87:AG$291,V78,Schedule!$G$87:$G$291,Schedule!$F$10,Schedule!$I$87:$I$291,"I"))+(SUMIFS(Schedule!AI$87:AI$291,Schedule!$K$87:$K$291,Tailings,Schedule!AH$87:AH$291,W$74,Schedule!AG$87:AG$291,V78,Schedule!$G$87:$G$291,Schedule!$F$11,Schedule!$I$87:$I$291,"")+SUMIFS(Schedule!AI$87:AI$291,Schedule!$K$87:$K$291,Tailings,Schedule!AH$87:AH$291,W$74,Schedule!AG$87:AG$291,V78,Schedule!$G$87:$G$291,Schedule!$F$11,Schedule!$I$87:$I$291,"I"))+(SUMIFS(Schedule!AI$87:AI$291,Schedule!$K$87:$K$291,Tailings,Schedule!AH$87:AH$291,W$74,Schedule!AG$87:AG$291,V78,Schedule!$G$87:$G$291,Schedule!$F$8,Schedule!$I$87:$I$291,"")+SUMIFS(Schedule!AI$87:AI$291,Schedule!$K$87:$K$291,Tailings,Schedule!AH$87:AH$291,W$74,Schedule!AG$87:AG$291,V78,Schedule!$G$87:$G$291,Schedule!$F$8,Schedule!$I$87:$I$291,"I"))))</f>
        <v>0</v>
      </c>
      <c r="Y78" s="290">
        <v>5</v>
      </c>
      <c r="Z78" s="291"/>
      <c r="AA78" s="292">
        <f>IF($C$3="",(SUMIFS(Schedule!AL$87:AL$291,Schedule!$K$87:$K$291,Tailings,Schedule!AK$87:AK$291,Z$74,Schedule!AJ$87:AJ$291,Y78,Schedule!$G$87:$G$291,Schedule!$F$9,Schedule!$I$87:$I$291,"")+SUMIFS(Schedule!AL$87:AL$291,Schedule!$K$87:$K$291,Tailings,Schedule!AK$87:AK$291,Z$74,Schedule!AJ$87:AJ$291,Y78,Schedule!$G$87:$G$291,Schedule!$F$9,Schedule!$I$87:$I$291,"I"))+(SUMIFS(Schedule!AL$87:AL$291,Schedule!$K$87:$K$291,Tailings,Schedule!AK$87:AK$291,Z$74,Schedule!AJ$87:AJ$291,Y78,Schedule!$G$87:$G$291,Schedule!$F$10,Schedule!$I$87:$I$291,"")+SUMIFS(Schedule!AL$87:AL$291,Schedule!$K$87:$K$291,Tailings,Schedule!AK$87:AK$291,Z$74,Schedule!AJ$87:AJ$291,Y78,Schedule!$G$87:$G$291,Schedule!$F$10,Schedule!$I$87:$I$291,"I"))+(SUMIFS(Schedule!AL$87:AL$291,Schedule!$K$87:$K$291,Tailings,Schedule!AK$87:AK$291,Z$74,Schedule!AJ$87:AJ$291,Y78,Schedule!$G$87:$G$291,Schedule!$F$11,Schedule!$I$87:$I$291,"")+SUMIFS(Schedule!AL$87:AL$291,Schedule!$K$87:$K$291,Tailings,Schedule!AK$87:AK$291,Z$74,Schedule!AJ$87:AJ$291,Y78,Schedule!$G$87:$G$291,Schedule!$F$11,Schedule!$I$87:$I$291,"I")),IF($C$3='Sum Res'!$S$5,(SUMIFS(Schedule!AL$87:AL$291,Schedule!$K$87:$K$291,Tailings,Schedule!AK$87:AK$291,Z$74,Schedule!AJ$87:AJ$291,Y78,Schedule!$G$87:$G$291,Schedule!$F$9,Schedule!$I$87:$I$291,"")+SUMIFS(Schedule!AL$87:AL$291,Schedule!$K$87:$K$291,Tailings,Schedule!AK$87:AK$291,Z$74,Schedule!AJ$87:AJ$291,Y78,Schedule!$G$87:$G$291,Schedule!$F$9,Schedule!$I$87:$I$291,"I"))+(SUMIFS(Schedule!AL$87:AL$291,Schedule!$K$87:$K$291,Tailings,Schedule!AK$87:AK$291,Z$74,Schedule!AJ$87:AJ$291,Y78,Schedule!$G$87:$G$291,Schedule!$F$10,Schedule!$I$87:$I$291,"")+SUMIFS(Schedule!AL$87:AL$291,Schedule!$K$87:$K$291,Tailings,Schedule!AK$87:AK$291,Z$74,Schedule!AJ$87:AJ$291,Y78,Schedule!$G$87:$G$291,Schedule!$F$10,Schedule!$I$87:$I$291,"I"))+(SUMIFS(Schedule!AL$87:AL$291,Schedule!$K$87:$K$291,Tailings,Schedule!AK$87:AK$291,Z$74,Schedule!AJ$87:AJ$291,Y78,Schedule!$G$87:$G$291,Schedule!$F$11,Schedule!$I$87:$I$291,"")+SUMIFS(Schedule!AL$87:AL$291,Schedule!$K$87:$K$291,Tailings,Schedule!AK$87:AK$291,Z$74,Schedule!AJ$87:AJ$291,Y78,Schedule!$G$87:$G$291,Schedule!$F$11,Schedule!$I$87:$I$291,"I")),(SUMIFS(Schedule!AL$87:AL$291,Schedule!$K$87:$K$291,Tailings,Schedule!AK$87:AK$291,Z$74,Schedule!AJ$87:AJ$291,Y78,Schedule!$G$87:$G$291,Schedule!$F$9,Schedule!$I$87:$I$291,"")+SUMIFS(Schedule!AL$87:AL$291,Schedule!$K$87:$K$291,Tailings,Schedule!AK$87:AK$291,Z$74,Schedule!AJ$87:AJ$291,Y78,Schedule!$G$87:$G$291,Schedule!$F$9,Schedule!$I$87:$I$291,"I"))+(SUMIFS(Schedule!AL$87:AL$291,Schedule!$K$87:$K$291,Tailings,Schedule!AK$87:AK$291,Z$74,Schedule!AJ$87:AJ$291,Y78,Schedule!$G$87:$G$291,Schedule!$F$10,Schedule!$I$87:$I$291,"")+SUMIFS(Schedule!AL$87:AL$291,Schedule!$K$87:$K$291,Tailings,Schedule!AK$87:AK$291,Z$74,Schedule!AJ$87:AJ$291,Y78,Schedule!$G$87:$G$291,Schedule!$F$10,Schedule!$I$87:$I$291,"I"))+(SUMIFS(Schedule!AL$87:AL$291,Schedule!$K$87:$K$291,Tailings,Schedule!AK$87:AK$291,Z$74,Schedule!AJ$87:AJ$291,Y78,Schedule!$G$87:$G$291,Schedule!$F$11,Schedule!$I$87:$I$291,"")+SUMIFS(Schedule!AL$87:AL$291,Schedule!$K$87:$K$291,Tailings,Schedule!AK$87:AK$291,Z$74,Schedule!AJ$87:AJ$291,Y78,Schedule!$G$87:$G$291,Schedule!$F$11,Schedule!$I$87:$I$291,"I"))+(SUMIFS(Schedule!AL$87:AL$291,Schedule!$K$87:$K$291,Tailings,Schedule!AK$87:AK$291,Z$74,Schedule!AJ$87:AJ$291,Y78,Schedule!$G$87:$G$291,Schedule!$F$8,Schedule!$I$87:$I$291,"")+SUMIFS(Schedule!AL$87:AL$291,Schedule!$K$87:$K$291,Tailings,Schedule!AK$87:AK$291,Z$74,Schedule!AJ$87:AJ$291,Y78,Schedule!$G$87:$G$291,Schedule!$F$8,Schedule!$I$87:$I$291,"I"))))</f>
        <v>0</v>
      </c>
      <c r="AB78" s="290">
        <v>5</v>
      </c>
      <c r="AC78" s="291"/>
      <c r="AD78" s="292">
        <f>IF($C$3="",(SUMIFS(Schedule!AO$87:AO$291,Schedule!$K$87:$K$291,Tailings,Schedule!AN$87:AN$291,AC$74,Schedule!AM$87:AM$291,AB78,Schedule!$G$87:$G$291,Schedule!$F$9,Schedule!$I$87:$I$291,"")+SUMIFS(Schedule!AO$87:AO$291,Schedule!$K$87:$K$291,Tailings,Schedule!AN$87:AN$291,AC$74,Schedule!AM$87:AM$291,AB78,Schedule!$G$87:$G$291,Schedule!$F$9,Schedule!$I$87:$I$291,"I"))+(SUMIFS(Schedule!AO$87:AO$291,Schedule!$K$87:$K$291,Tailings,Schedule!AN$87:AN$291,AC$74,Schedule!AM$87:AM$291,AB78,Schedule!$G$87:$G$291,Schedule!$F$10,Schedule!$I$87:$I$291,"")+SUMIFS(Schedule!AO$87:AO$291,Schedule!$K$87:$K$291,Tailings,Schedule!AN$87:AN$291,AC$74,Schedule!AM$87:AM$291,AB78,Schedule!$G$87:$G$291,Schedule!$F$10,Schedule!$I$87:$I$291,"I"))+(SUMIFS(Schedule!AO$87:AO$291,Schedule!$K$87:$K$291,Tailings,Schedule!AN$87:AN$291,AC$74,Schedule!AM$87:AM$291,AB78,Schedule!$G$87:$G$291,Schedule!$F$11,Schedule!$I$87:$I$291,"")+SUMIFS(Schedule!AO$87:AO$291,Schedule!$K$87:$K$291,Tailings,Schedule!AN$87:AN$291,AC$74,Schedule!AM$87:AM$291,AB78,Schedule!$G$87:$G$291,Schedule!$F$11,Schedule!$I$87:$I$291,"I")),IF($C$3='Sum Res'!$S$5,(SUMIFS(Schedule!AO$87:AO$291,Schedule!$K$87:$K$291,Tailings,Schedule!AN$87:AN$291,AC$74,Schedule!AM$87:AM$291,AB78,Schedule!$G$87:$G$291,Schedule!$F$9,Schedule!$I$87:$I$291,"")+SUMIFS(Schedule!AO$87:AO$291,Schedule!$K$87:$K$291,Tailings,Schedule!AN$87:AN$291,AC$74,Schedule!AM$87:AM$291,AB78,Schedule!$G$87:$G$291,Schedule!$F$9,Schedule!$I$87:$I$291,"I"))+(SUMIFS(Schedule!AO$87:AO$291,Schedule!$K$87:$K$291,Tailings,Schedule!AN$87:AN$291,AC$74,Schedule!AM$87:AM$291,AB78,Schedule!$G$87:$G$291,Schedule!$F$10,Schedule!$I$87:$I$291,"")+SUMIFS(Schedule!AO$87:AO$291,Schedule!$K$87:$K$291,Tailings,Schedule!AN$87:AN$291,AC$74,Schedule!AM$87:AM$291,AB78,Schedule!$G$87:$G$291,Schedule!$F$10,Schedule!$I$87:$I$291,"I"))+(SUMIFS(Schedule!AO$87:AO$291,Schedule!$K$87:$K$291,Tailings,Schedule!AN$87:AN$291,AC$74,Schedule!AM$87:AM$291,AB78,Schedule!$G$87:$G$291,Schedule!$F$11,Schedule!$I$87:$I$291,"")+SUMIFS(Schedule!AO$87:AO$291,Schedule!$K$87:$K$291,Tailings,Schedule!AN$87:AN$291,AC$74,Schedule!AM$87:AM$291,AB78,Schedule!$G$87:$G$291,Schedule!$F$11,Schedule!$I$87:$I$291,"I")),(SUMIFS(Schedule!AO$87:AO$291,Schedule!$K$87:$K$291,Tailings,Schedule!AN$87:AN$291,AC$74,Schedule!AM$87:AM$291,AB78,Schedule!$G$87:$G$291,Schedule!$F$9,Schedule!$I$87:$I$291,"")+SUMIFS(Schedule!AO$87:AO$291,Schedule!$K$87:$K$291,Tailings,Schedule!AN$87:AN$291,AC$74,Schedule!AM$87:AM$291,AB78,Schedule!$G$87:$G$291,Schedule!$F$9,Schedule!$I$87:$I$291,"I"))+(SUMIFS(Schedule!AO$87:AO$291,Schedule!$K$87:$K$291,Tailings,Schedule!AN$87:AN$291,AC$74,Schedule!AM$87:AM$291,AB78,Schedule!$G$87:$G$291,Schedule!$F$10,Schedule!$I$87:$I$291,"")+SUMIFS(Schedule!AO$87:AO$291,Schedule!$K$87:$K$291,Tailings,Schedule!AN$87:AN$291,AC$74,Schedule!AM$87:AM$291,AB78,Schedule!$G$87:$G$291,Schedule!$F$10,Schedule!$I$87:$I$291,"I"))+(SUMIFS(Schedule!AO$87:AO$291,Schedule!$K$87:$K$291,Tailings,Schedule!AN$87:AN$291,AC$74,Schedule!AM$87:AM$291,AB78,Schedule!$G$87:$G$291,Schedule!$F$11,Schedule!$I$87:$I$291,"")+SUMIFS(Schedule!AO$87:AO$291,Schedule!$K$87:$K$291,Tailings,Schedule!AN$87:AN$291,AC$74,Schedule!AM$87:AM$291,AB78,Schedule!$G$87:$G$291,Schedule!$F$11,Schedule!$I$87:$I$291,"I"))+(SUMIFS(Schedule!AO$87:AO$291,Schedule!$K$87:$K$291,Tailings,Schedule!AN$87:AN$291,AC$74,Schedule!AM$87:AM$291,AB78,Schedule!$G$87:$G$291,Schedule!$F$8,Schedule!$I$87:$I$291,"")+SUMIFS(Schedule!AO$87:AO$291,Schedule!$K$87:$K$291,Tailings,Schedule!AN$87:AN$291,AC$74,Schedule!AM$87:AM$291,AB78,Schedule!$G$87:$G$291,Schedule!$F$8,Schedule!$I$87:$I$291,"I"))))</f>
        <v>0</v>
      </c>
      <c r="AE78" s="293">
        <f>AD78+AA78+X78+U78+R78+O78+L78+I78+F78</f>
        <v>0</v>
      </c>
      <c r="AF78" s="288">
        <f t="shared" si="15"/>
        <v>0</v>
      </c>
    </row>
    <row r="79" spans="2:32" ht="15.75" thickBot="1" x14ac:dyDescent="0.3">
      <c r="B79" s="580"/>
      <c r="C79" s="304" t="s">
        <v>17</v>
      </c>
      <c r="D79" s="295"/>
      <c r="E79" s="296"/>
      <c r="F79" s="297">
        <f>SUM(F74:F78)</f>
        <v>0</v>
      </c>
      <c r="G79" s="295"/>
      <c r="H79" s="296"/>
      <c r="I79" s="297">
        <f>SUM(I74:I78)</f>
        <v>0</v>
      </c>
      <c r="J79" s="295"/>
      <c r="K79" s="296"/>
      <c r="L79" s="297">
        <f>SUM(L74:L78)</f>
        <v>0</v>
      </c>
      <c r="M79" s="295"/>
      <c r="N79" s="296"/>
      <c r="O79" s="297">
        <f>SUM(O74:O78)</f>
        <v>0</v>
      </c>
      <c r="P79" s="295"/>
      <c r="Q79" s="296"/>
      <c r="R79" s="297">
        <f>SUM(R74:R78)</f>
        <v>0</v>
      </c>
      <c r="S79" s="295"/>
      <c r="T79" s="296"/>
      <c r="U79" s="297">
        <f>SUM(U74:U78)</f>
        <v>0</v>
      </c>
      <c r="V79" s="295"/>
      <c r="W79" s="296"/>
      <c r="X79" s="297">
        <f>SUM(X74:X78)</f>
        <v>0</v>
      </c>
      <c r="Y79" s="295"/>
      <c r="Z79" s="296"/>
      <c r="AA79" s="297">
        <f>SUM(AA74:AA78)</f>
        <v>0</v>
      </c>
      <c r="AB79" s="295"/>
      <c r="AC79" s="296"/>
      <c r="AD79" s="297">
        <f>SUM(AD74:AD78)</f>
        <v>0</v>
      </c>
      <c r="AE79" s="297">
        <f>AD79+AA79+X79+U79+R79+O79+L79+I79+F79</f>
        <v>0</v>
      </c>
      <c r="AF79" s="298">
        <f>AE79/48</f>
        <v>0</v>
      </c>
    </row>
    <row r="80" spans="2:32" ht="18.75" thickBot="1" x14ac:dyDescent="0.3">
      <c r="B80" s="581"/>
      <c r="C80" s="307" t="s">
        <v>132</v>
      </c>
      <c r="D80" s="308"/>
      <c r="E80" s="309"/>
      <c r="F80" s="310">
        <f>SUM(F79,F73,F67,F61)</f>
        <v>0</v>
      </c>
      <c r="G80" s="308"/>
      <c r="H80" s="309"/>
      <c r="I80" s="310">
        <f>SUM(I79,I73,I67,I61)</f>
        <v>0</v>
      </c>
      <c r="J80" s="308"/>
      <c r="K80" s="309"/>
      <c r="L80" s="310">
        <f>SUM(L79,L73,L67,L61)</f>
        <v>0</v>
      </c>
      <c r="M80" s="308"/>
      <c r="N80" s="309"/>
      <c r="O80" s="310">
        <f>SUM(O79,O73,O67,O61)</f>
        <v>0</v>
      </c>
      <c r="P80" s="308"/>
      <c r="Q80" s="309"/>
      <c r="R80" s="310">
        <f>SUM(R79,R73,R67,R61)</f>
        <v>0</v>
      </c>
      <c r="S80" s="308"/>
      <c r="T80" s="309"/>
      <c r="U80" s="310">
        <f>SUM(U79,U73,U67,U61)</f>
        <v>0</v>
      </c>
      <c r="V80" s="308"/>
      <c r="W80" s="309"/>
      <c r="X80" s="310">
        <f>SUM(X79,X73,X67,X61)</f>
        <v>0</v>
      </c>
      <c r="Y80" s="308"/>
      <c r="Z80" s="309"/>
      <c r="AA80" s="310">
        <f>SUM(AA79,AA73,AA67,AA61)</f>
        <v>0</v>
      </c>
      <c r="AB80" s="308"/>
      <c r="AC80" s="309"/>
      <c r="AD80" s="311">
        <f>SUM(AD79,AD73,AD67,AD61)</f>
        <v>0</v>
      </c>
      <c r="AE80" s="312">
        <f>SUM(D80:AD80)</f>
        <v>0</v>
      </c>
      <c r="AF80" s="313">
        <f>AE80/48</f>
        <v>0</v>
      </c>
    </row>
    <row r="81" spans="2:36" ht="18.75" thickBot="1" x14ac:dyDescent="0.3">
      <c r="B81" s="319"/>
      <c r="C81" s="320"/>
      <c r="D81" s="321"/>
      <c r="E81" s="321"/>
      <c r="F81" s="321"/>
      <c r="G81" s="321"/>
      <c r="H81" s="321"/>
      <c r="I81" s="321"/>
      <c r="J81" s="321"/>
      <c r="K81" s="321"/>
      <c r="L81" s="321"/>
      <c r="M81" s="321"/>
      <c r="N81" s="321"/>
      <c r="O81" s="321"/>
      <c r="P81" s="321"/>
      <c r="Q81" s="321"/>
      <c r="R81" s="321"/>
      <c r="S81" s="321"/>
      <c r="T81" s="321"/>
      <c r="U81" s="321"/>
      <c r="V81" s="321"/>
      <c r="W81" s="321"/>
      <c r="X81" s="321"/>
      <c r="Y81" s="321"/>
      <c r="Z81" s="321"/>
      <c r="AA81" s="321"/>
      <c r="AB81" s="321"/>
      <c r="AC81" s="321"/>
      <c r="AD81" s="321"/>
      <c r="AE81" s="321"/>
      <c r="AF81" s="317"/>
    </row>
    <row r="82" spans="2:36" ht="15" x14ac:dyDescent="0.2">
      <c r="B82" s="579" t="str">
        <f>"Reservoir Conc"</f>
        <v>Reservoir Conc</v>
      </c>
      <c r="C82" s="560" t="s">
        <v>36</v>
      </c>
      <c r="D82" s="273">
        <v>1</v>
      </c>
      <c r="E82" s="274" t="s">
        <v>23</v>
      </c>
      <c r="F82" s="275">
        <f>IF($C$3="",(SUMIFS(Schedule!Q$87:Q$291,Schedule!$K$87:$K$291,Reservoir,Schedule!P$87:P$291,E$82,Schedule!O$87:O$291,D82,Schedule!$G$87:$G$291,Schedule!$F$9,Schedule!$I$87:$I$291,"")+SUMIFS(Schedule!Q$87:Q$291,Schedule!$K$87:$K$291,Reservoir,Schedule!P$87:P$291,E$82,Schedule!O$87:O$291,D82,Schedule!$G$87:$G$291,Schedule!$F$9,Schedule!$I$87:$I$291,"I"))+(SUMIFS(Schedule!Q$87:Q$291,Schedule!$K$87:$K$291,Reservoir,Schedule!P$87:P$291,E$82,Schedule!O$87:O$291,D82,Schedule!$G$87:$G$291,Schedule!$F$10,Schedule!$I$87:$I$291,"")+SUMIFS(Schedule!Q$87:Q$291,Schedule!$K$87:$K$291,Reservoir,Schedule!P$87:P$291,E$82,Schedule!O$87:O$291,D82,Schedule!$G$87:$G$291,Schedule!$F$10,Schedule!$I$87:$I$291,"I"))+(SUMIFS(Schedule!Q$87:Q$291,Schedule!$K$87:$K$291,Reservoir,Schedule!P$87:P$291,E$82,Schedule!O$87:O$291,D82,Schedule!$G$87:$G$291,Schedule!$F$11,Schedule!$I$87:$I$291,"")+SUMIFS(Schedule!Q$87:Q$291,Schedule!$K$87:$K$291,Reservoir,Schedule!P$87:P$291,E$82,Schedule!O$87:O$291,D82,Schedule!$G$87:$G$291,Schedule!$F$11,Schedule!$I$87:$I$291,"I")),IF($C$3='Sum Res'!$S$5,(SUMIFS(Schedule!Q$87:Q$291,Schedule!$K$87:$K$291,Reservoir,Schedule!P$87:P$291,E$82,Schedule!O$87:O$291,D82,Schedule!$G$87:$G$291,Schedule!$F$9,Schedule!$I$87:$I$291,"")+SUMIFS(Schedule!Q$87:Q$291,Schedule!$K$87:$K$291,Reservoir,Schedule!P$87:P$291,E$82,Schedule!O$87:O$291,D82,Schedule!$G$87:$G$291,Schedule!$F$9,Schedule!$I$87:$I$291,"I"))+(SUMIFS(Schedule!Q$87:Q$291,Schedule!$K$87:$K$291,Reservoir,Schedule!P$87:P$291,E$82,Schedule!O$87:O$291,D82,Schedule!$G$87:$G$291,Schedule!$F$10,Schedule!$I$87:$I$291,"")+SUMIFS(Schedule!Q$87:Q$291,Schedule!$K$87:$K$291,Reservoir,Schedule!P$87:P$291,E$82,Schedule!O$87:O$291,D82,Schedule!$G$87:$G$291,Schedule!$F$10,Schedule!$I$87:$I$291,"I"))+(SUMIFS(Schedule!Q$87:Q$291,Schedule!$K$87:$K$291,Reservoir,Schedule!P$87:P$291,E$82,Schedule!O$87:O$291,D82,Schedule!$G$87:$G$291,Schedule!$F$11,Schedule!$I$87:$I$291,"")+SUMIFS(Schedule!Q$87:Q$291,Schedule!$K$87:$K$291,Reservoir,Schedule!P$87:P$291,E$82,Schedule!O$87:O$291,D82,Schedule!$G$87:$G$291,Schedule!$F$11,Schedule!$I$87:$I$291,"I")),(SUMIFS(Schedule!Q$87:Q$291,Schedule!$K$87:$K$291,Reservoir,Schedule!P$87:P$291,E$82,Schedule!O$87:O$291,D82,Schedule!$G$87:$G$291,Schedule!$F$9,Schedule!$I$87:$I$291,"")+SUMIFS(Schedule!Q$87:Q$291,Schedule!$K$87:$K$291,Reservoir,Schedule!P$87:P$291,E$82,Schedule!O$87:O$291,D82,Schedule!$G$87:$G$291,Schedule!$F$9,Schedule!$I$87:$I$291,"I"))+(SUMIFS(Schedule!Q$87:Q$291,Schedule!$K$87:$K$291,Reservoir,Schedule!P$87:P$291,E$82,Schedule!O$87:O$291,D82,Schedule!$G$87:$G$291,Schedule!$F$10,Schedule!$I$87:$I$291,"")+SUMIFS(Schedule!Q$87:Q$291,Schedule!$K$87:$K$291,Reservoir,Schedule!P$87:P$291,E$82,Schedule!O$87:O$291,D82,Schedule!$G$87:$G$291,Schedule!$F$10,Schedule!$I$87:$I$291,"I"))+(SUMIFS(Schedule!Q$87:Q$291,Schedule!$K$87:$K$291,Reservoir,Schedule!P$87:P$291,E$82,Schedule!O$87:O$291,D82,Schedule!$G$87:$G$291,Schedule!$F$11,Schedule!$I$87:$I$291,"")+SUMIFS(Schedule!Q$87:Q$291,Schedule!$K$87:$K$291,Reservoir,Schedule!P$87:P$291,E$82,Schedule!O$87:O$291,D82,Schedule!$G$87:$G$291,Schedule!$F$11,Schedule!$I$87:$I$291,"I"))+(SUMIFS(Schedule!Q$87:Q$291,Schedule!$K$87:$K$291,Reservoir,Schedule!P$87:P$291,E$82,Schedule!O$87:O$291,D82,Schedule!$G$87:$G$291,Schedule!$F$8,Schedule!$I$87:$I$291,"")+SUMIFS(Schedule!Q$87:Q$291,Schedule!$K$87:$K$291,Reservoir,Schedule!P$87:P$291,E$82,Schedule!O$87:O$291,D82,Schedule!$G$87:$G$291,Schedule!$F$8,Schedule!$I$87:$I$291,"I"))))</f>
        <v>0</v>
      </c>
      <c r="G82" s="273">
        <v>1</v>
      </c>
      <c r="H82" s="274" t="s">
        <v>23</v>
      </c>
      <c r="I82" s="275">
        <f>IF($C$3="",(SUMIFS(Schedule!T$87:T$291,Schedule!$K$87:$K$291,Reservoir,Schedule!S$87:S$291,H$82,Schedule!R$87:R$291,G82,Schedule!$G$87:$G$291,Schedule!$F$9,Schedule!$I$87:$I$291,"")+SUMIFS(Schedule!T$87:T$291,Schedule!$K$87:$K$291,Reservoir,Schedule!S$87:S$291,H$82,Schedule!R$87:R$291,G82,Schedule!$G$87:$G$291,Schedule!$F$9,Schedule!$I$87:$I$291,"I"))+(SUMIFS(Schedule!T$87:T$291,Schedule!$K$87:$K$291,Reservoir,Schedule!S$87:S$291,H$82,Schedule!R$87:R$291,G82,Schedule!$G$87:$G$291,Schedule!$F$10,Schedule!$I$87:$I$291,"")+SUMIFS(Schedule!T$87:T$291,Schedule!$K$87:$K$291,Reservoir,Schedule!S$87:S$291,H$82,Schedule!R$87:R$291,G82,Schedule!$G$87:$G$291,Schedule!$F$10,Schedule!$I$87:$I$291,"I"))+(SUMIFS(Schedule!T$87:T$291,Schedule!$K$87:$K$291,Reservoir,Schedule!S$87:S$291,H$82,Schedule!R$87:R$291,G82,Schedule!$G$87:$G$291,Schedule!$F$11,Schedule!$I$87:$I$291,"")+SUMIFS(Schedule!T$87:T$291,Schedule!$K$87:$K$291,Reservoir,Schedule!S$87:S$291,H$82,Schedule!R$87:R$291,G82,Schedule!$G$87:$G$291,Schedule!$F$11,Schedule!$I$87:$I$291,"I")),IF($C$3='Sum Res'!$S$5,(SUMIFS(Schedule!T$87:T$291,Schedule!$K$87:$K$291,Reservoir,Schedule!S$87:S$291,H$82,Schedule!R$87:R$291,G82,Schedule!$G$87:$G$291,Schedule!$F$9,Schedule!$I$87:$I$291,"")+SUMIFS(Schedule!T$87:T$291,Schedule!$K$87:$K$291,Reservoir,Schedule!S$87:S$291,H$82,Schedule!R$87:R$291,G82,Schedule!$G$87:$G$291,Schedule!$F$9,Schedule!$I$87:$I$291,"I"))+(SUMIFS(Schedule!T$87:T$291,Schedule!$K$87:$K$291,Reservoir,Schedule!S$87:S$291,H$82,Schedule!R$87:R$291,G82,Schedule!$G$87:$G$291,Schedule!$F$10,Schedule!$I$87:$I$291,"")+SUMIFS(Schedule!T$87:T$291,Schedule!$K$87:$K$291,Reservoir,Schedule!S$87:S$291,H$82,Schedule!R$87:R$291,G82,Schedule!$G$87:$G$291,Schedule!$F$10,Schedule!$I$87:$I$291,"I"))+(SUMIFS(Schedule!T$87:T$291,Schedule!$K$87:$K$291,Reservoir,Schedule!S$87:S$291,H$82,Schedule!R$87:R$291,G82,Schedule!$G$87:$G$291,Schedule!$F$11,Schedule!$I$87:$I$291,"")+SUMIFS(Schedule!T$87:T$291,Schedule!$K$87:$K$291,Reservoir,Schedule!S$87:S$291,H$82,Schedule!R$87:R$291,G82,Schedule!$G$87:$G$291,Schedule!$F$11,Schedule!$I$87:$I$291,"I")),(SUMIFS(Schedule!T$87:T$291,Schedule!$K$87:$K$291,Reservoir,Schedule!S$87:S$291,H$82,Schedule!R$87:R$291,G82,Schedule!$G$87:$G$291,Schedule!$F$9,Schedule!$I$87:$I$291,"")+SUMIFS(Schedule!T$87:T$291,Schedule!$K$87:$K$291,Reservoir,Schedule!S$87:S$291,H$82,Schedule!R$87:R$291,G82,Schedule!$G$87:$G$291,Schedule!$F$9,Schedule!$I$87:$I$291,"I"))+(SUMIFS(Schedule!T$87:T$291,Schedule!$K$87:$K$291,Reservoir,Schedule!S$87:S$291,H$82,Schedule!R$87:R$291,G82,Schedule!$G$87:$G$291,Schedule!$F$10,Schedule!$I$87:$I$291,"")+SUMIFS(Schedule!T$87:T$291,Schedule!$K$87:$K$291,Reservoir,Schedule!S$87:S$291,H$82,Schedule!R$87:R$291,G82,Schedule!$G$87:$G$291,Schedule!$F$10,Schedule!$I$87:$I$291,"I"))+(SUMIFS(Schedule!T$87:T$291,Schedule!$K$87:$K$291,Reservoir,Schedule!S$87:S$291,H$82,Schedule!R$87:R$291,G82,Schedule!$G$87:$G$291,Schedule!$F$11,Schedule!$I$87:$I$291,"")+SUMIFS(Schedule!T$87:T$291,Schedule!$K$87:$K$291,Reservoir,Schedule!S$87:S$291,H$82,Schedule!R$87:R$291,G82,Schedule!$G$87:$G$291,Schedule!$F$11,Schedule!$I$87:$I$291,"I"))+(SUMIFS(Schedule!T$87:T$291,Schedule!$K$87:$K$291,Reservoir,Schedule!S$87:S$291,H$82,Schedule!R$87:R$291,G82,Schedule!$G$87:$G$291,Schedule!$F$8,Schedule!$I$87:$I$291,"")+SUMIFS(Schedule!T$87:T$291,Schedule!$K$87:$K$291,Reservoir,Schedule!S$87:S$291,H$82,Schedule!R$87:R$291,G82,Schedule!$G$87:$G$291,Schedule!$F$8,Schedule!$I$87:$I$291,"I"))))</f>
        <v>0</v>
      </c>
      <c r="J82" s="273">
        <v>1</v>
      </c>
      <c r="K82" s="274" t="s">
        <v>23</v>
      </c>
      <c r="L82" s="275">
        <f>IF($C$3="",(SUMIFS(Schedule!W$87:W$291,Schedule!$K$87:$K$291,Reservoir,Schedule!V$87:V$291,K$82,Schedule!U$87:U$291,J82,Schedule!$G$87:$G$291,Schedule!$F$9,Schedule!$I$87:$I$291,"")+SUMIFS(Schedule!W$87:W$291,Schedule!$K$87:$K$291,Reservoir,Schedule!V$87:V$291,K$82,Schedule!U$87:U$291,J82,Schedule!$G$87:$G$291,Schedule!$F$9,Schedule!$I$87:$I$291,"I"))+(SUMIFS(Schedule!W$87:W$291,Schedule!$K$87:$K$291,Reservoir,Schedule!V$87:V$291,K$82,Schedule!U$87:U$291,J82,Schedule!$G$87:$G$291,Schedule!$F$10,Schedule!$I$87:$I$291,"")+SUMIFS(Schedule!W$87:W$291,Schedule!$K$87:$K$291,Reservoir,Schedule!V$87:V$291,K$82,Schedule!U$87:U$291,J82,Schedule!$G$87:$G$291,Schedule!$F$10,Schedule!$I$87:$I$291,"I"))+(SUMIFS(Schedule!W$87:W$291,Schedule!$K$87:$K$291,Reservoir,Schedule!V$87:V$291,K$82,Schedule!U$87:U$291,J82,Schedule!$G$87:$G$291,Schedule!$F$11,Schedule!$I$87:$I$291,"")+SUMIFS(Schedule!W$87:W$291,Schedule!$K$87:$K$291,Reservoir,Schedule!V$87:V$291,K$82,Schedule!U$87:U$291,J82,Schedule!$G$87:$G$291,Schedule!$F$11,Schedule!$I$87:$I$291,"I")),IF($C$3='Sum Res'!$S$5,(SUMIFS(Schedule!W$87:W$291,Schedule!$K$87:$K$291,Reservoir,Schedule!V$87:V$291,K$82,Schedule!U$87:U$291,J82,Schedule!$G$87:$G$291,Schedule!$F$9,Schedule!$I$87:$I$291,"")+SUMIFS(Schedule!W$87:W$291,Schedule!$K$87:$K$291,Reservoir,Schedule!V$87:V$291,K$82,Schedule!U$87:U$291,J82,Schedule!$G$87:$G$291,Schedule!$F$9,Schedule!$I$87:$I$291,"I"))+(SUMIFS(Schedule!W$87:W$291,Schedule!$K$87:$K$291,Reservoir,Schedule!V$87:V$291,K$82,Schedule!U$87:U$291,J82,Schedule!$G$87:$G$291,Schedule!$F$10,Schedule!$I$87:$I$291,"")+SUMIFS(Schedule!W$87:W$291,Schedule!$K$87:$K$291,Reservoir,Schedule!V$87:V$291,K$82,Schedule!U$87:U$291,J82,Schedule!$G$87:$G$291,Schedule!$F$10,Schedule!$I$87:$I$291,"I"))+(SUMIFS(Schedule!W$87:W$291,Schedule!$K$87:$K$291,Reservoir,Schedule!V$87:V$291,K$82,Schedule!U$87:U$291,J82,Schedule!$G$87:$G$291,Schedule!$F$11,Schedule!$I$87:$I$291,"")+SUMIFS(Schedule!W$87:W$291,Schedule!$K$87:$K$291,Reservoir,Schedule!V$87:V$291,K$82,Schedule!U$87:U$291,J82,Schedule!$G$87:$G$291,Schedule!$F$11,Schedule!$I$87:$I$291,"I")),(SUMIFS(Schedule!W$87:W$291,Schedule!$K$87:$K$291,Reservoir,Schedule!V$87:V$291,K$82,Schedule!U$87:U$291,J82,Schedule!$G$87:$G$291,Schedule!$F$9,Schedule!$I$87:$I$291,"")+SUMIFS(Schedule!W$87:W$291,Schedule!$K$87:$K$291,Reservoir,Schedule!V$87:V$291,K$82,Schedule!U$87:U$291,J82,Schedule!$G$87:$G$291,Schedule!$F$9,Schedule!$I$87:$I$291,"I"))+(SUMIFS(Schedule!W$87:W$291,Schedule!$K$87:$K$291,Reservoir,Schedule!V$87:V$291,K$82,Schedule!U$87:U$291,J82,Schedule!$G$87:$G$291,Schedule!$F$10,Schedule!$I$87:$I$291,"")+SUMIFS(Schedule!W$87:W$291,Schedule!$K$87:$K$291,Reservoir,Schedule!V$87:V$291,K$82,Schedule!U$87:U$291,J82,Schedule!$G$87:$G$291,Schedule!$F$10,Schedule!$I$87:$I$291,"I"))+(SUMIFS(Schedule!W$87:W$291,Schedule!$K$87:$K$291,Reservoir,Schedule!V$87:V$291,K$82,Schedule!U$87:U$291,J82,Schedule!$G$87:$G$291,Schedule!$F$11,Schedule!$I$87:$I$291,"")+SUMIFS(Schedule!W$87:W$291,Schedule!$K$87:$K$291,Reservoir,Schedule!V$87:V$291,K$82,Schedule!U$87:U$291,J82,Schedule!$G$87:$G$291,Schedule!$F$11,Schedule!$I$87:$I$291,"I"))+(SUMIFS(Schedule!W$87:W$291,Schedule!$K$87:$K$291,Reservoir,Schedule!V$87:V$291,K$82,Schedule!U$87:U$291,J82,Schedule!$G$87:$G$291,Schedule!$F$8,Schedule!$I$87:$I$291,"")+SUMIFS(Schedule!W$87:W$291,Schedule!$K$87:$K$291,Reservoir,Schedule!V$87:V$291,K$82,Schedule!U$87:U$291,J82,Schedule!$G$87:$G$291,Schedule!$F$8,Schedule!$I$87:$I$291,"I"))))</f>
        <v>0</v>
      </c>
      <c r="M82" s="273">
        <v>1</v>
      </c>
      <c r="N82" s="274" t="s">
        <v>23</v>
      </c>
      <c r="O82" s="275">
        <f>IF($C$3="",(SUMIFS(Schedule!Z$87:Z$291,Schedule!$K$87:$K$291,Reservoir,Schedule!Y$87:Y$291,N$82,Schedule!X$87:X$291,M82,Schedule!$G$87:$G$291,Schedule!$F$9,Schedule!$I$87:$I$291,"")+SUMIFS(Schedule!Z$87:Z$291,Schedule!$K$87:$K$291,Reservoir,Schedule!Y$87:Y$291,N$82,Schedule!X$87:X$291,M82,Schedule!$G$87:$G$291,Schedule!$F$9,Schedule!$I$87:$I$291,"I"))+(SUMIFS(Schedule!Z$87:Z$291,Schedule!$K$87:$K$291,Reservoir,Schedule!Y$87:Y$291,N$82,Schedule!X$87:X$291,M82,Schedule!$G$87:$G$291,Schedule!$F$10,Schedule!$I$87:$I$291,"")+SUMIFS(Schedule!Z$87:Z$291,Schedule!$K$87:$K$291,Reservoir,Schedule!Y$87:Y$291,N$82,Schedule!X$87:X$291,M82,Schedule!$G$87:$G$291,Schedule!$F$10,Schedule!$I$87:$I$291,"I"))+(SUMIFS(Schedule!Z$87:Z$291,Schedule!$K$87:$K$291,Reservoir,Schedule!Y$87:Y$291,N$82,Schedule!X$87:X$291,M82,Schedule!$G$87:$G$291,Schedule!$F$11,Schedule!$I$87:$I$291,"")+SUMIFS(Schedule!Z$87:Z$291,Schedule!$K$87:$K$291,Reservoir,Schedule!Y$87:Y$291,N$82,Schedule!X$87:X$291,M82,Schedule!$G$87:$G$291,Schedule!$F$11,Schedule!$I$87:$I$291,"I")),IF($C$3='Sum Res'!$S$5,(SUMIFS(Schedule!Z$87:Z$291,Schedule!$K$87:$K$291,Reservoir,Schedule!Y$87:Y$291,N$82,Schedule!X$87:X$291,M82,Schedule!$G$87:$G$291,Schedule!$F$9,Schedule!$I$87:$I$291,"")+SUMIFS(Schedule!Z$87:Z$291,Schedule!$K$87:$K$291,Reservoir,Schedule!Y$87:Y$291,N$82,Schedule!X$87:X$291,M82,Schedule!$G$87:$G$291,Schedule!$F$9,Schedule!$I$87:$I$291,"I"))+(SUMIFS(Schedule!Z$87:Z$291,Schedule!$K$87:$K$291,Reservoir,Schedule!Y$87:Y$291,N$82,Schedule!X$87:X$291,M82,Schedule!$G$87:$G$291,Schedule!$F$10,Schedule!$I$87:$I$291,"")+SUMIFS(Schedule!Z$87:Z$291,Schedule!$K$87:$K$291,Reservoir,Schedule!Y$87:Y$291,N$82,Schedule!X$87:X$291,M82,Schedule!$G$87:$G$291,Schedule!$F$10,Schedule!$I$87:$I$291,"I"))+(SUMIFS(Schedule!Z$87:Z$291,Schedule!$K$87:$K$291,Reservoir,Schedule!Y$87:Y$291,N$82,Schedule!X$87:X$291,M82,Schedule!$G$87:$G$291,Schedule!$F$11,Schedule!$I$87:$I$291,"")+SUMIFS(Schedule!Z$87:Z$291,Schedule!$K$87:$K$291,Reservoir,Schedule!Y$87:Y$291,N$82,Schedule!X$87:X$291,M82,Schedule!$G$87:$G$291,Schedule!$F$11,Schedule!$I$87:$I$291,"I")),(SUMIFS(Schedule!Z$87:Z$291,Schedule!$K$87:$K$291,Reservoir,Schedule!Y$87:Y$291,N$82,Schedule!X$87:X$291,M82,Schedule!$G$87:$G$291,Schedule!$F$9,Schedule!$I$87:$I$291,"")+SUMIFS(Schedule!Z$87:Z$291,Schedule!$K$87:$K$291,Reservoir,Schedule!Y$87:Y$291,N$82,Schedule!X$87:X$291,M82,Schedule!$G$87:$G$291,Schedule!$F$9,Schedule!$I$87:$I$291,"I"))+(SUMIFS(Schedule!Z$87:Z$291,Schedule!$K$87:$K$291,Reservoir,Schedule!Y$87:Y$291,N$82,Schedule!X$87:X$291,M82,Schedule!$G$87:$G$291,Schedule!$F$10,Schedule!$I$87:$I$291,"")+SUMIFS(Schedule!Z$87:Z$291,Schedule!$K$87:$K$291,Reservoir,Schedule!Y$87:Y$291,N$82,Schedule!X$87:X$291,M82,Schedule!$G$87:$G$291,Schedule!$F$10,Schedule!$I$87:$I$291,"I"))+(SUMIFS(Schedule!Z$87:Z$291,Schedule!$K$87:$K$291,Reservoir,Schedule!Y$87:Y$291,N$82,Schedule!X$87:X$291,M82,Schedule!$G$87:$G$291,Schedule!$F$11,Schedule!$I$87:$I$291,"")+SUMIFS(Schedule!Z$87:Z$291,Schedule!$K$87:$K$291,Reservoir,Schedule!Y$87:Y$291,N$82,Schedule!X$87:X$291,M82,Schedule!$G$87:$G$291,Schedule!$F$11,Schedule!$I$87:$I$291,"I"))+(SUMIFS(Schedule!Z$87:Z$291,Schedule!$K$87:$K$291,Reservoir,Schedule!Y$87:Y$291,N$82,Schedule!X$87:X$291,M82,Schedule!$G$87:$G$291,Schedule!$F$8,Schedule!$I$87:$I$291,"")+SUMIFS(Schedule!Z$87:Z$291,Schedule!$K$87:$K$291,Reservoir,Schedule!Y$87:Y$291,N$82,Schedule!X$87:X$291,M82,Schedule!$G$87:$G$291,Schedule!$F$8,Schedule!$I$87:$I$291,"I"))))</f>
        <v>0</v>
      </c>
      <c r="P82" s="273">
        <v>1</v>
      </c>
      <c r="Q82" s="274" t="s">
        <v>23</v>
      </c>
      <c r="R82" s="275">
        <f>IF($C$3="",(SUMIFS(Schedule!AC$87:AC$291,Schedule!$K$87:$K$291,Reservoir,Schedule!AB$87:AB$291,Q$82,Schedule!AA$87:AA$291,P82,Schedule!$G$87:$G$291,Schedule!$F$9,Schedule!$I$87:$I$291,"")+SUMIFS(Schedule!AC$87:AC$291,Schedule!$K$87:$K$291,Reservoir,Schedule!AB$87:AB$291,Q$82,Schedule!AA$87:AA$291,P82,Schedule!$G$87:$G$291,Schedule!$F$9,Schedule!$I$87:$I$291,"I"))+(SUMIFS(Schedule!AC$87:AC$291,Schedule!$K$87:$K$291,Reservoir,Schedule!AB$87:AB$291,Q$82,Schedule!AA$87:AA$291,P82,Schedule!$G$87:$G$291,Schedule!$F$10,Schedule!$I$87:$I$291,"")+SUMIFS(Schedule!AC$87:AC$291,Schedule!$K$87:$K$291,Reservoir,Schedule!AB$87:AB$291,Q$82,Schedule!AA$87:AA$291,P82,Schedule!$G$87:$G$291,Schedule!$F$10,Schedule!$I$87:$I$291,"I"))+(SUMIFS(Schedule!AC$87:AC$291,Schedule!$K$87:$K$291,Reservoir,Schedule!AB$87:AB$291,Q$82,Schedule!AA$87:AA$291,P82,Schedule!$G$87:$G$291,Schedule!$F$11,Schedule!$I$87:$I$291,"")+SUMIFS(Schedule!AC$87:AC$291,Schedule!$K$87:$K$291,Reservoir,Schedule!AB$87:AB$291,Q$82,Schedule!AA$87:AA$291,P82,Schedule!$G$87:$G$291,Schedule!$F$11,Schedule!$I$87:$I$291,"I")),IF($C$3='Sum Res'!$S$5,(SUMIFS(Schedule!AC$87:AC$291,Schedule!$K$87:$K$291,Reservoir,Schedule!AB$87:AB$291,Q$82,Schedule!AA$87:AA$291,P82,Schedule!$G$87:$G$291,Schedule!$F$9,Schedule!$I$87:$I$291,"")+SUMIFS(Schedule!AC$87:AC$291,Schedule!$K$87:$K$291,Reservoir,Schedule!AB$87:AB$291,Q$82,Schedule!AA$87:AA$291,P82,Schedule!$G$87:$G$291,Schedule!$F$9,Schedule!$I$87:$I$291,"I"))+(SUMIFS(Schedule!AC$87:AC$291,Schedule!$K$87:$K$291,Reservoir,Schedule!AB$87:AB$291,Q$82,Schedule!AA$87:AA$291,P82,Schedule!$G$87:$G$291,Schedule!$F$10,Schedule!$I$87:$I$291,"")+SUMIFS(Schedule!AC$87:AC$291,Schedule!$K$87:$K$291,Reservoir,Schedule!AB$87:AB$291,Q$82,Schedule!AA$87:AA$291,P82,Schedule!$G$87:$G$291,Schedule!$F$10,Schedule!$I$87:$I$291,"I"))+(SUMIFS(Schedule!AC$87:AC$291,Schedule!$K$87:$K$291,Reservoir,Schedule!AB$87:AB$291,Q$82,Schedule!AA$87:AA$291,P82,Schedule!$G$87:$G$291,Schedule!$F$11,Schedule!$I$87:$I$291,"")+SUMIFS(Schedule!AC$87:AC$291,Schedule!$K$87:$K$291,Reservoir,Schedule!AB$87:AB$291,Q$82,Schedule!AA$87:AA$291,P82,Schedule!$G$87:$G$291,Schedule!$F$11,Schedule!$I$87:$I$291,"I")),(SUMIFS(Schedule!AC$87:AC$291,Schedule!$K$87:$K$291,Reservoir,Schedule!AB$87:AB$291,Q$82,Schedule!AA$87:AA$291,P82,Schedule!$G$87:$G$291,Schedule!$F$9,Schedule!$I$87:$I$291,"")+SUMIFS(Schedule!AC$87:AC$291,Schedule!$K$87:$K$291,Reservoir,Schedule!AB$87:AB$291,Q$82,Schedule!AA$87:AA$291,P82,Schedule!$G$87:$G$291,Schedule!$F$9,Schedule!$I$87:$I$291,"I"))+(SUMIFS(Schedule!AC$87:AC$291,Schedule!$K$87:$K$291,Reservoir,Schedule!AB$87:AB$291,Q$82,Schedule!AA$87:AA$291,P82,Schedule!$G$87:$G$291,Schedule!$F$10,Schedule!$I$87:$I$291,"")+SUMIFS(Schedule!AC$87:AC$291,Schedule!$K$87:$K$291,Reservoir,Schedule!AB$87:AB$291,Q$82,Schedule!AA$87:AA$291,P82,Schedule!$G$87:$G$291,Schedule!$F$10,Schedule!$I$87:$I$291,"I"))+(SUMIFS(Schedule!AC$87:AC$291,Schedule!$K$87:$K$291,Reservoir,Schedule!AB$87:AB$291,Q$82,Schedule!AA$87:AA$291,P82,Schedule!$G$87:$G$291,Schedule!$F$11,Schedule!$I$87:$I$291,"")+SUMIFS(Schedule!AC$87:AC$291,Schedule!$K$87:$K$291,Reservoir,Schedule!AB$87:AB$291,Q$82,Schedule!AA$87:AA$291,P82,Schedule!$G$87:$G$291,Schedule!$F$11,Schedule!$I$87:$I$291,"I"))+(SUMIFS(Schedule!AC$87:AC$291,Schedule!$K$87:$K$291,Reservoir,Schedule!AB$87:AB$291,Q$82,Schedule!AA$87:AA$291,P82,Schedule!$G$87:$G$291,Schedule!$F$8,Schedule!$I$87:$I$291,"")+SUMIFS(Schedule!AC$87:AC$291,Schedule!$K$87:$K$291,Reservoir,Schedule!AB$87:AB$291,Q$82,Schedule!AA$87:AA$291,P82,Schedule!$G$87:$G$291,Schedule!$F$8,Schedule!$I$87:$I$291,"I"))))</f>
        <v>0</v>
      </c>
      <c r="S82" s="273">
        <v>1</v>
      </c>
      <c r="T82" s="274" t="s">
        <v>23</v>
      </c>
      <c r="U82" s="275">
        <f>IF($C$3="",(SUMIFS(Schedule!AF$87:AF$291,Schedule!$K$87:$K$291,Reservoir,Schedule!AE$87:AE$291,T$82,Schedule!AD$87:AD$291,S82,Schedule!$G$87:$G$291,Schedule!$F$9,Schedule!$I$87:$I$291,"")+SUMIFS(Schedule!AF$87:AF$291,Schedule!$K$87:$K$291,Reservoir,Schedule!AE$87:AE$291,T$82,Schedule!AD$87:AD$291,S82,Schedule!$G$87:$G$291,Schedule!$F$9,Schedule!$I$87:$I$291,"I"))+(SUMIFS(Schedule!AF$87:AF$291,Schedule!$K$87:$K$291,Reservoir,Schedule!AE$87:AE$291,T$82,Schedule!AD$87:AD$291,S82,Schedule!$G$87:$G$291,Schedule!$F$10,Schedule!$I$87:$I$291,"")+SUMIFS(Schedule!AF$87:AF$291,Schedule!$K$87:$K$291,Reservoir,Schedule!AE$87:AE$291,T$82,Schedule!AD$87:AD$291,S82,Schedule!$G$87:$G$291,Schedule!$F$10,Schedule!$I$87:$I$291,"I"))+(SUMIFS(Schedule!AF$87:AF$291,Schedule!$K$87:$K$291,Reservoir,Schedule!AE$87:AE$291,T$82,Schedule!AD$87:AD$291,S82,Schedule!$G$87:$G$291,Schedule!$F$11,Schedule!$I$87:$I$291,"")+SUMIFS(Schedule!AF$87:AF$291,Schedule!$K$87:$K$291,Reservoir,Schedule!AE$87:AE$291,T$82,Schedule!AD$87:AD$291,S82,Schedule!$G$87:$G$291,Schedule!$F$11,Schedule!$I$87:$I$291,"I")),IF($C$3='Sum Res'!$S$5,(SUMIFS(Schedule!AF$87:AF$291,Schedule!$K$87:$K$291,Reservoir,Schedule!AE$87:AE$291,T$82,Schedule!AD$87:AD$291,S82,Schedule!$G$87:$G$291,Schedule!$F$9,Schedule!$I$87:$I$291,"")+SUMIFS(Schedule!AF$87:AF$291,Schedule!$K$87:$K$291,Reservoir,Schedule!AE$87:AE$291,T$82,Schedule!AD$87:AD$291,S82,Schedule!$G$87:$G$291,Schedule!$F$9,Schedule!$I$87:$I$291,"I"))+(SUMIFS(Schedule!AF$87:AF$291,Schedule!$K$87:$K$291,Reservoir,Schedule!AE$87:AE$291,T$82,Schedule!AD$87:AD$291,S82,Schedule!$G$87:$G$291,Schedule!$F$10,Schedule!$I$87:$I$291,"")+SUMIFS(Schedule!AF$87:AF$291,Schedule!$K$87:$K$291,Reservoir,Schedule!AE$87:AE$291,T$82,Schedule!AD$87:AD$291,S82,Schedule!$G$87:$G$291,Schedule!$F$10,Schedule!$I$87:$I$291,"I"))+(SUMIFS(Schedule!AF$87:AF$291,Schedule!$K$87:$K$291,Reservoir,Schedule!AE$87:AE$291,T$82,Schedule!AD$87:AD$291,S82,Schedule!$G$87:$G$291,Schedule!$F$11,Schedule!$I$87:$I$291,"")+SUMIFS(Schedule!AF$87:AF$291,Schedule!$K$87:$K$291,Reservoir,Schedule!AE$87:AE$291,T$82,Schedule!AD$87:AD$291,S82,Schedule!$G$87:$G$291,Schedule!$F$11,Schedule!$I$87:$I$291,"I")),(SUMIFS(Schedule!AF$87:AF$291,Schedule!$K$87:$K$291,Reservoir,Schedule!AE$87:AE$291,T$82,Schedule!AD$87:AD$291,S82,Schedule!$G$87:$G$291,Schedule!$F$9,Schedule!$I$87:$I$291,"")+SUMIFS(Schedule!AF$87:AF$291,Schedule!$K$87:$K$291,Reservoir,Schedule!AE$87:AE$291,T$82,Schedule!AD$87:AD$291,S82,Schedule!$G$87:$G$291,Schedule!$F$9,Schedule!$I$87:$I$291,"I"))+(SUMIFS(Schedule!AF$87:AF$291,Schedule!$K$87:$K$291,Reservoir,Schedule!AE$87:AE$291,T$82,Schedule!AD$87:AD$291,S82,Schedule!$G$87:$G$291,Schedule!$F$10,Schedule!$I$87:$I$291,"")+SUMIFS(Schedule!AF$87:AF$291,Schedule!$K$87:$K$291,Reservoir,Schedule!AE$87:AE$291,T$82,Schedule!AD$87:AD$291,S82,Schedule!$G$87:$G$291,Schedule!$F$10,Schedule!$I$87:$I$291,"I"))+(SUMIFS(Schedule!AF$87:AF$291,Schedule!$K$87:$K$291,Reservoir,Schedule!AE$87:AE$291,T$82,Schedule!AD$87:AD$291,S82,Schedule!$G$87:$G$291,Schedule!$F$11,Schedule!$I$87:$I$291,"")+SUMIFS(Schedule!AF$87:AF$291,Schedule!$K$87:$K$291,Reservoir,Schedule!AE$87:AE$291,T$82,Schedule!AD$87:AD$291,S82,Schedule!$G$87:$G$291,Schedule!$F$11,Schedule!$I$87:$I$291,"I"))+(SUMIFS(Schedule!AF$87:AF$291,Schedule!$K$87:$K$291,Reservoir,Schedule!AE$87:AE$291,T$82,Schedule!AD$87:AD$291,S82,Schedule!$G$87:$G$291,Schedule!$F$8,Schedule!$I$87:$I$291,"")+SUMIFS(Schedule!AF$87:AF$291,Schedule!$K$87:$K$291,Reservoir,Schedule!AE$87:AE$291,T$82,Schedule!AD$87:AD$291,S82,Schedule!$G$87:$G$291,Schedule!$F$8,Schedule!$I$87:$I$291,"I"))))</f>
        <v>0</v>
      </c>
      <c r="V82" s="273">
        <v>1</v>
      </c>
      <c r="W82" s="274" t="s">
        <v>23</v>
      </c>
      <c r="X82" s="275">
        <f>IF($C$3="",(SUMIFS(Schedule!AI$87:AI$291,Schedule!$K$87:$K$291,Reservoir,Schedule!AH$87:AH$291,W$82,Schedule!AG$87:AG$291,V82,Schedule!$G$87:$G$291,Schedule!$F$9,Schedule!$I$87:$I$291,"")+SUMIFS(Schedule!AI$87:AI$291,Schedule!$K$87:$K$291,Reservoir,Schedule!AH$87:AH$291,W$82,Schedule!AG$87:AG$291,V82,Schedule!$G$87:$G$291,Schedule!$F$9,Schedule!$I$87:$I$291,"I"))+(SUMIFS(Schedule!AI$87:AI$291,Schedule!$K$87:$K$291,Reservoir,Schedule!AH$87:AH$291,W$82,Schedule!AG$87:AG$291,V82,Schedule!$G$87:$G$291,Schedule!$F$10,Schedule!$I$87:$I$291,"")+SUMIFS(Schedule!AI$87:AI$291,Schedule!$K$87:$K$291,Reservoir,Schedule!AH$87:AH$291,W$82,Schedule!AG$87:AG$291,V82,Schedule!$G$87:$G$291,Schedule!$F$10,Schedule!$I$87:$I$291,"I"))+(SUMIFS(Schedule!AI$87:AI$291,Schedule!$K$87:$K$291,Reservoir,Schedule!AH$87:AH$291,W$82,Schedule!AG$87:AG$291,V82,Schedule!$G$87:$G$291,Schedule!$F$11,Schedule!$I$87:$I$291,"")+SUMIFS(Schedule!AI$87:AI$291,Schedule!$K$87:$K$291,Reservoir,Schedule!AH$87:AH$291,W$82,Schedule!AG$87:AG$291,V82,Schedule!$G$87:$G$291,Schedule!$F$11,Schedule!$I$87:$I$291,"I")),IF($C$3='Sum Res'!$S$5,(SUMIFS(Schedule!AI$87:AI$291,Schedule!$K$87:$K$291,Reservoir,Schedule!AH$87:AH$291,W$82,Schedule!AG$87:AG$291,V82,Schedule!$G$87:$G$291,Schedule!$F$9,Schedule!$I$87:$I$291,"")+SUMIFS(Schedule!AI$87:AI$291,Schedule!$K$87:$K$291,Reservoir,Schedule!AH$87:AH$291,W$82,Schedule!AG$87:AG$291,V82,Schedule!$G$87:$G$291,Schedule!$F$9,Schedule!$I$87:$I$291,"I"))+(SUMIFS(Schedule!AI$87:AI$291,Schedule!$K$87:$K$291,Reservoir,Schedule!AH$87:AH$291,W$82,Schedule!AG$87:AG$291,V82,Schedule!$G$87:$G$291,Schedule!$F$10,Schedule!$I$87:$I$291,"")+SUMIFS(Schedule!AI$87:AI$291,Schedule!$K$87:$K$291,Reservoir,Schedule!AH$87:AH$291,W$82,Schedule!AG$87:AG$291,V82,Schedule!$G$87:$G$291,Schedule!$F$10,Schedule!$I$87:$I$291,"I"))+(SUMIFS(Schedule!AI$87:AI$291,Schedule!$K$87:$K$291,Reservoir,Schedule!AH$87:AH$291,W$82,Schedule!AG$87:AG$291,V82,Schedule!$G$87:$G$291,Schedule!$F$11,Schedule!$I$87:$I$291,"")+SUMIFS(Schedule!AI$87:AI$291,Schedule!$K$87:$K$291,Reservoir,Schedule!AH$87:AH$291,W$82,Schedule!AG$87:AG$291,V82,Schedule!$G$87:$G$291,Schedule!$F$11,Schedule!$I$87:$I$291,"I")),(SUMIFS(Schedule!AI$87:AI$291,Schedule!$K$87:$K$291,Reservoir,Schedule!AH$87:AH$291,W$82,Schedule!AG$87:AG$291,V82,Schedule!$G$87:$G$291,Schedule!$F$9,Schedule!$I$87:$I$291,"")+SUMIFS(Schedule!AI$87:AI$291,Schedule!$K$87:$K$291,Reservoir,Schedule!AH$87:AH$291,W$82,Schedule!AG$87:AG$291,V82,Schedule!$G$87:$G$291,Schedule!$F$9,Schedule!$I$87:$I$291,"I"))+(SUMIFS(Schedule!AI$87:AI$291,Schedule!$K$87:$K$291,Reservoir,Schedule!AH$87:AH$291,W$82,Schedule!AG$87:AG$291,V82,Schedule!$G$87:$G$291,Schedule!$F$10,Schedule!$I$87:$I$291,"")+SUMIFS(Schedule!AI$87:AI$291,Schedule!$K$87:$K$291,Reservoir,Schedule!AH$87:AH$291,W$82,Schedule!AG$87:AG$291,V82,Schedule!$G$87:$G$291,Schedule!$F$10,Schedule!$I$87:$I$291,"I"))+(SUMIFS(Schedule!AI$87:AI$291,Schedule!$K$87:$K$291,Reservoir,Schedule!AH$87:AH$291,W$82,Schedule!AG$87:AG$291,V82,Schedule!$G$87:$G$291,Schedule!$F$11,Schedule!$I$87:$I$291,"")+SUMIFS(Schedule!AI$87:AI$291,Schedule!$K$87:$K$291,Reservoir,Schedule!AH$87:AH$291,W$82,Schedule!AG$87:AG$291,V82,Schedule!$G$87:$G$291,Schedule!$F$11,Schedule!$I$87:$I$291,"I"))+(SUMIFS(Schedule!AI$87:AI$291,Schedule!$K$87:$K$291,Reservoir,Schedule!AH$87:AH$291,W$82,Schedule!AG$87:AG$291,V82,Schedule!$G$87:$G$291,Schedule!$F$8,Schedule!$I$87:$I$291,"")+SUMIFS(Schedule!AI$87:AI$291,Schedule!$K$87:$K$291,Reservoir,Schedule!AH$87:AH$291,W$82,Schedule!AG$87:AG$291,V82,Schedule!$G$87:$G$291,Schedule!$F$8,Schedule!$I$87:$I$291,"I"))))</f>
        <v>0</v>
      </c>
      <c r="Y82" s="273">
        <v>1</v>
      </c>
      <c r="Z82" s="274" t="s">
        <v>23</v>
      </c>
      <c r="AA82" s="275">
        <f>IF($C$3="",(SUMIFS(Schedule!AL$87:AL$291,Schedule!$K$87:$K$291,Reservoir,Schedule!AK$87:AK$291,Z$82,Schedule!AJ$87:AJ$291,Y82,Schedule!$G$87:$G$291,Schedule!$F$9,Schedule!$I$87:$I$291,"")+SUMIFS(Schedule!AL$87:AL$291,Schedule!$K$87:$K$291,Reservoir,Schedule!AK$87:AK$291,Z$82,Schedule!AJ$87:AJ$291,Y82,Schedule!$G$87:$G$291,Schedule!$F$9,Schedule!$I$87:$I$291,"I"))+(SUMIFS(Schedule!AL$87:AL$291,Schedule!$K$87:$K$291,Reservoir,Schedule!AK$87:AK$291,Z$82,Schedule!AJ$87:AJ$291,Y82,Schedule!$G$87:$G$291,Schedule!$F$10,Schedule!$I$87:$I$291,"")+SUMIFS(Schedule!AL$87:AL$291,Schedule!$K$87:$K$291,Reservoir,Schedule!AK$87:AK$291,Z$82,Schedule!AJ$87:AJ$291,Y82,Schedule!$G$87:$G$291,Schedule!$F$10,Schedule!$I$87:$I$291,"I"))+(SUMIFS(Schedule!AL$87:AL$291,Schedule!$K$87:$K$291,Reservoir,Schedule!AK$87:AK$291,Z$82,Schedule!AJ$87:AJ$291,Y82,Schedule!$G$87:$G$291,Schedule!$F$11,Schedule!$I$87:$I$291,"")+SUMIFS(Schedule!AL$87:AL$291,Schedule!$K$87:$K$291,Reservoir,Schedule!AK$87:AK$291,Z$82,Schedule!AJ$87:AJ$291,Y82,Schedule!$G$87:$G$291,Schedule!$F$11,Schedule!$I$87:$I$291,"I")),IF($C$3='Sum Res'!$S$5,(SUMIFS(Schedule!AL$87:AL$291,Schedule!$K$87:$K$291,Reservoir,Schedule!AK$87:AK$291,Z$82,Schedule!AJ$87:AJ$291,Y82,Schedule!$G$87:$G$291,Schedule!$F$9,Schedule!$I$87:$I$291,"")+SUMIFS(Schedule!AL$87:AL$291,Schedule!$K$87:$K$291,Reservoir,Schedule!AK$87:AK$291,Z$82,Schedule!AJ$87:AJ$291,Y82,Schedule!$G$87:$G$291,Schedule!$F$9,Schedule!$I$87:$I$291,"I"))+(SUMIFS(Schedule!AL$87:AL$291,Schedule!$K$87:$K$291,Reservoir,Schedule!AK$87:AK$291,Z$82,Schedule!AJ$87:AJ$291,Y82,Schedule!$G$87:$G$291,Schedule!$F$10,Schedule!$I$87:$I$291,"")+SUMIFS(Schedule!AL$87:AL$291,Schedule!$K$87:$K$291,Reservoir,Schedule!AK$87:AK$291,Z$82,Schedule!AJ$87:AJ$291,Y82,Schedule!$G$87:$G$291,Schedule!$F$10,Schedule!$I$87:$I$291,"I"))+(SUMIFS(Schedule!AL$87:AL$291,Schedule!$K$87:$K$291,Reservoir,Schedule!AK$87:AK$291,Z$82,Schedule!AJ$87:AJ$291,Y82,Schedule!$G$87:$G$291,Schedule!$F$11,Schedule!$I$87:$I$291,"")+SUMIFS(Schedule!AL$87:AL$291,Schedule!$K$87:$K$291,Reservoir,Schedule!AK$87:AK$291,Z$82,Schedule!AJ$87:AJ$291,Y82,Schedule!$G$87:$G$291,Schedule!$F$11,Schedule!$I$87:$I$291,"I")),(SUMIFS(Schedule!AL$87:AL$291,Schedule!$K$87:$K$291,Reservoir,Schedule!AK$87:AK$291,Z$82,Schedule!AJ$87:AJ$291,Y82,Schedule!$G$87:$G$291,Schedule!$F$9,Schedule!$I$87:$I$291,"")+SUMIFS(Schedule!AL$87:AL$291,Schedule!$K$87:$K$291,Reservoir,Schedule!AK$87:AK$291,Z$82,Schedule!AJ$87:AJ$291,Y82,Schedule!$G$87:$G$291,Schedule!$F$9,Schedule!$I$87:$I$291,"I"))+(SUMIFS(Schedule!AL$87:AL$291,Schedule!$K$87:$K$291,Reservoir,Schedule!AK$87:AK$291,Z$82,Schedule!AJ$87:AJ$291,Y82,Schedule!$G$87:$G$291,Schedule!$F$10,Schedule!$I$87:$I$291,"")+SUMIFS(Schedule!AL$87:AL$291,Schedule!$K$87:$K$291,Reservoir,Schedule!AK$87:AK$291,Z$82,Schedule!AJ$87:AJ$291,Y82,Schedule!$G$87:$G$291,Schedule!$F$10,Schedule!$I$87:$I$291,"I"))+(SUMIFS(Schedule!AL$87:AL$291,Schedule!$K$87:$K$291,Reservoir,Schedule!AK$87:AK$291,Z$82,Schedule!AJ$87:AJ$291,Y82,Schedule!$G$87:$G$291,Schedule!$F$11,Schedule!$I$87:$I$291,"")+SUMIFS(Schedule!AL$87:AL$291,Schedule!$K$87:$K$291,Reservoir,Schedule!AK$87:AK$291,Z$82,Schedule!AJ$87:AJ$291,Y82,Schedule!$G$87:$G$291,Schedule!$F$11,Schedule!$I$87:$I$291,"I"))+(SUMIFS(Schedule!AL$87:AL$291,Schedule!$K$87:$K$291,Reservoir,Schedule!AK$87:AK$291,Z$82,Schedule!AJ$87:AJ$291,Y82,Schedule!$G$87:$G$291,Schedule!$F$8,Schedule!$I$87:$I$291,"")+SUMIFS(Schedule!AL$87:AL$291,Schedule!$K$87:$K$291,Reservoir,Schedule!AK$87:AK$291,Z$82,Schedule!AJ$87:AJ$291,Y82,Schedule!$G$87:$G$291,Schedule!$F$8,Schedule!$I$87:$I$291,"I"))))</f>
        <v>0</v>
      </c>
      <c r="AB82" s="273">
        <v>1</v>
      </c>
      <c r="AC82" s="274" t="s">
        <v>23</v>
      </c>
      <c r="AD82" s="275">
        <f>IF($C$3="",(SUMIFS(Schedule!AO$87:AO$291,Schedule!$K$87:$K$291,Reservoir,Schedule!AN$87:AN$291,AC$82,Schedule!AM$87:AM$291,AB82,Schedule!$G$87:$G$291,Schedule!$F$9,Schedule!$I$87:$I$291,"")+SUMIFS(Schedule!AO$87:AO$291,Schedule!$K$87:$K$291,Reservoir,Schedule!AN$87:AN$291,AC$82,Schedule!AM$87:AM$291,AB82,Schedule!$G$87:$G$291,Schedule!$F$9,Schedule!$I$87:$I$291,"I"))+(SUMIFS(Schedule!AO$87:AO$291,Schedule!$K$87:$K$291,Reservoir,Schedule!AN$87:AN$291,AC$82,Schedule!AM$87:AM$291,AB82,Schedule!$G$87:$G$291,Schedule!$F$10,Schedule!$I$87:$I$291,"")+SUMIFS(Schedule!AO$87:AO$291,Schedule!$K$87:$K$291,Reservoir,Schedule!AN$87:AN$291,AC$82,Schedule!AM$87:AM$291,AB82,Schedule!$G$87:$G$291,Schedule!$F$10,Schedule!$I$87:$I$291,"I"))+(SUMIFS(Schedule!AO$87:AO$291,Schedule!$K$87:$K$291,Reservoir,Schedule!AN$87:AN$291,AC$82,Schedule!AM$87:AM$291,AB82,Schedule!$G$87:$G$291,Schedule!$F$11,Schedule!$I$87:$I$291,"")+SUMIFS(Schedule!AO$87:AO$291,Schedule!$K$87:$K$291,Reservoir,Schedule!AN$87:AN$291,AC$82,Schedule!AM$87:AM$291,AB82,Schedule!$G$87:$G$291,Schedule!$F$11,Schedule!$I$87:$I$291,"I")),IF($C$3='Sum Res'!$S$5,(SUMIFS(Schedule!AO$87:AO$291,Schedule!$K$87:$K$291,Reservoir,Schedule!AN$87:AN$291,AC$82,Schedule!AM$87:AM$291,AB82,Schedule!$G$87:$G$291,Schedule!$F$9,Schedule!$I$87:$I$291,"")+SUMIFS(Schedule!AO$87:AO$291,Schedule!$K$87:$K$291,Reservoir,Schedule!AN$87:AN$291,AC$82,Schedule!AM$87:AM$291,AB82,Schedule!$G$87:$G$291,Schedule!$F$9,Schedule!$I$87:$I$291,"I"))+(SUMIFS(Schedule!AO$87:AO$291,Schedule!$K$87:$K$291,Reservoir,Schedule!AN$87:AN$291,AC$82,Schedule!AM$87:AM$291,AB82,Schedule!$G$87:$G$291,Schedule!$F$10,Schedule!$I$87:$I$291,"")+SUMIFS(Schedule!AO$87:AO$291,Schedule!$K$87:$K$291,Reservoir,Schedule!AN$87:AN$291,AC$82,Schedule!AM$87:AM$291,AB82,Schedule!$G$87:$G$291,Schedule!$F$10,Schedule!$I$87:$I$291,"I"))+(SUMIFS(Schedule!AO$87:AO$291,Schedule!$K$87:$K$291,Reservoir,Schedule!AN$87:AN$291,AC$82,Schedule!AM$87:AM$291,AB82,Schedule!$G$87:$G$291,Schedule!$F$11,Schedule!$I$87:$I$291,"")+SUMIFS(Schedule!AO$87:AO$291,Schedule!$K$87:$K$291,Reservoir,Schedule!AN$87:AN$291,AC$82,Schedule!AM$87:AM$291,AB82,Schedule!$G$87:$G$291,Schedule!$F$11,Schedule!$I$87:$I$291,"I")),(SUMIFS(Schedule!AO$87:AO$291,Schedule!$K$87:$K$291,Reservoir,Schedule!AN$87:AN$291,AC$82,Schedule!AM$87:AM$291,AB82,Schedule!$G$87:$G$291,Schedule!$F$9,Schedule!$I$87:$I$291,"")+SUMIFS(Schedule!AO$87:AO$291,Schedule!$K$87:$K$291,Reservoir,Schedule!AN$87:AN$291,AC$82,Schedule!AM$87:AM$291,AB82,Schedule!$G$87:$G$291,Schedule!$F$9,Schedule!$I$87:$I$291,"I"))+(SUMIFS(Schedule!AO$87:AO$291,Schedule!$K$87:$K$291,Reservoir,Schedule!AN$87:AN$291,AC$82,Schedule!AM$87:AM$291,AB82,Schedule!$G$87:$G$291,Schedule!$F$10,Schedule!$I$87:$I$291,"")+SUMIFS(Schedule!AO$87:AO$291,Schedule!$K$87:$K$291,Reservoir,Schedule!AN$87:AN$291,AC$82,Schedule!AM$87:AM$291,AB82,Schedule!$G$87:$G$291,Schedule!$F$10,Schedule!$I$87:$I$291,"I"))+(SUMIFS(Schedule!AO$87:AO$291,Schedule!$K$87:$K$291,Reservoir,Schedule!AN$87:AN$291,AC$82,Schedule!AM$87:AM$291,AB82,Schedule!$G$87:$G$291,Schedule!$F$11,Schedule!$I$87:$I$291,"")+SUMIFS(Schedule!AO$87:AO$291,Schedule!$K$87:$K$291,Reservoir,Schedule!AN$87:AN$291,AC$82,Schedule!AM$87:AM$291,AB82,Schedule!$G$87:$G$291,Schedule!$F$11,Schedule!$I$87:$I$291,"I"))+(SUMIFS(Schedule!AO$87:AO$291,Schedule!$K$87:$K$291,Reservoir,Schedule!AN$87:AN$291,AC$82,Schedule!AM$87:AM$291,AB82,Schedule!$G$87:$G$291,Schedule!$F$8,Schedule!$I$87:$I$291,"")+SUMIFS(Schedule!AO$87:AO$291,Schedule!$K$87:$K$291,Reservoir,Schedule!AN$87:AN$291,AC$82,Schedule!AM$87:AM$291,AB82,Schedule!$G$87:$G$291,Schedule!$F$8,Schedule!$I$87:$I$291,"I"))))</f>
        <v>0</v>
      </c>
      <c r="AE82" s="276">
        <f t="shared" ref="AE82:AE85" si="18">AD82+AA82+X82+U82+R82+O82+L82+I82+F82</f>
        <v>0</v>
      </c>
      <c r="AF82" s="277">
        <f>AE82/48</f>
        <v>0</v>
      </c>
    </row>
    <row r="83" spans="2:36" ht="15" x14ac:dyDescent="0.2">
      <c r="B83" s="580"/>
      <c r="C83" s="561"/>
      <c r="D83" s="289">
        <v>2</v>
      </c>
      <c r="E83" s="280"/>
      <c r="F83" s="281">
        <f>IF($C$3="",(SUMIFS(Schedule!Q$87:Q$291,Schedule!$K$87:$K$291,Reservoir,Schedule!P$87:P$291,E$82,Schedule!O$87:O$291,D83,Schedule!$G$87:$G$291,Schedule!$F$9,Schedule!$I$87:$I$291,"")+SUMIFS(Schedule!Q$87:Q$291,Schedule!$K$87:$K$291,Reservoir,Schedule!P$87:P$291,E$82,Schedule!O$87:O$291,D83,Schedule!$G$87:$G$291,Schedule!$F$9,Schedule!$I$87:$I$291,"I"))+(SUMIFS(Schedule!Q$87:Q$291,Schedule!$K$87:$K$291,Reservoir,Schedule!P$87:P$291,E$82,Schedule!O$87:O$291,D83,Schedule!$G$87:$G$291,Schedule!$F$10,Schedule!$I$87:$I$291,"")+SUMIFS(Schedule!Q$87:Q$291,Schedule!$K$87:$K$291,Reservoir,Schedule!P$87:P$291,E$82,Schedule!O$87:O$291,D83,Schedule!$G$87:$G$291,Schedule!$F$10,Schedule!$I$87:$I$291,"I"))+(SUMIFS(Schedule!Q$87:Q$291,Schedule!$K$87:$K$291,Reservoir,Schedule!P$87:P$291,E$82,Schedule!O$87:O$291,D83,Schedule!$G$87:$G$291,Schedule!$F$11,Schedule!$I$87:$I$291,"")+SUMIFS(Schedule!Q$87:Q$291,Schedule!$K$87:$K$291,Reservoir,Schedule!P$87:P$291,E$82,Schedule!O$87:O$291,D83,Schedule!$G$87:$G$291,Schedule!$F$11,Schedule!$I$87:$I$291,"I")),IF($C$3='Sum Res'!$S$5,(SUMIFS(Schedule!Q$87:Q$291,Schedule!$K$87:$K$291,Reservoir,Schedule!P$87:P$291,E$82,Schedule!O$87:O$291,D83,Schedule!$G$87:$G$291,Schedule!$F$9,Schedule!$I$87:$I$291,"")+SUMIFS(Schedule!Q$87:Q$291,Schedule!$K$87:$K$291,Reservoir,Schedule!P$87:P$291,E$82,Schedule!O$87:O$291,D83,Schedule!$G$87:$G$291,Schedule!$F$9,Schedule!$I$87:$I$291,"I"))+(SUMIFS(Schedule!Q$87:Q$291,Schedule!$K$87:$K$291,Reservoir,Schedule!P$87:P$291,E$82,Schedule!O$87:O$291,D83,Schedule!$G$87:$G$291,Schedule!$F$10,Schedule!$I$87:$I$291,"")+SUMIFS(Schedule!Q$87:Q$291,Schedule!$K$87:$K$291,Reservoir,Schedule!P$87:P$291,E$82,Schedule!O$87:O$291,D83,Schedule!$G$87:$G$291,Schedule!$F$10,Schedule!$I$87:$I$291,"I"))+(SUMIFS(Schedule!Q$87:Q$291,Schedule!$K$87:$K$291,Reservoir,Schedule!P$87:P$291,E$82,Schedule!O$87:O$291,D83,Schedule!$G$87:$G$291,Schedule!$F$11,Schedule!$I$87:$I$291,"")+SUMIFS(Schedule!Q$87:Q$291,Schedule!$K$87:$K$291,Reservoir,Schedule!P$87:P$291,E$82,Schedule!O$87:O$291,D83,Schedule!$G$87:$G$291,Schedule!$F$11,Schedule!$I$87:$I$291,"I")),(SUMIFS(Schedule!Q$87:Q$291,Schedule!$K$87:$K$291,Reservoir,Schedule!P$87:P$291,E$82,Schedule!O$87:O$291,D83,Schedule!$G$87:$G$291,Schedule!$F$9,Schedule!$I$87:$I$291,"")+SUMIFS(Schedule!Q$87:Q$291,Schedule!$K$87:$K$291,Reservoir,Schedule!P$87:P$291,E$82,Schedule!O$87:O$291,D83,Schedule!$G$87:$G$291,Schedule!$F$9,Schedule!$I$87:$I$291,"I"))+(SUMIFS(Schedule!Q$87:Q$291,Schedule!$K$87:$K$291,Reservoir,Schedule!P$87:P$291,E$82,Schedule!O$87:O$291,D83,Schedule!$G$87:$G$291,Schedule!$F$10,Schedule!$I$87:$I$291,"")+SUMIFS(Schedule!Q$87:Q$291,Schedule!$K$87:$K$291,Reservoir,Schedule!P$87:P$291,E$82,Schedule!O$87:O$291,D83,Schedule!$G$87:$G$291,Schedule!$F$10,Schedule!$I$87:$I$291,"I"))+(SUMIFS(Schedule!Q$87:Q$291,Schedule!$K$87:$K$291,Reservoir,Schedule!P$87:P$291,E$82,Schedule!O$87:O$291,D83,Schedule!$G$87:$G$291,Schedule!$F$11,Schedule!$I$87:$I$291,"")+SUMIFS(Schedule!Q$87:Q$291,Schedule!$K$87:$K$291,Reservoir,Schedule!P$87:P$291,E$82,Schedule!O$87:O$291,D83,Schedule!$G$87:$G$291,Schedule!$F$11,Schedule!$I$87:$I$291,"I"))+(SUMIFS(Schedule!Q$87:Q$291,Schedule!$K$87:$K$291,Reservoir,Schedule!P$87:P$291,E$82,Schedule!O$87:O$291,D83,Schedule!$G$87:$G$291,Schedule!$F$8,Schedule!$I$87:$I$291,"")+SUMIFS(Schedule!Q$87:Q$291,Schedule!$K$87:$K$291,Reservoir,Schedule!P$87:P$291,E$82,Schedule!O$87:O$291,D83,Schedule!$G$87:$G$291,Schedule!$F$8,Schedule!$I$87:$I$291,"I"))))</f>
        <v>0</v>
      </c>
      <c r="G83" s="289">
        <v>2</v>
      </c>
      <c r="H83" s="280"/>
      <c r="I83" s="281">
        <f>IF($C$3="",(SUMIFS(Schedule!T$87:T$291,Schedule!$K$87:$K$291,Reservoir,Schedule!S$87:S$291,H$82,Schedule!R$87:R$291,G83,Schedule!$G$87:$G$291,Schedule!$F$9,Schedule!$I$87:$I$291,"")+SUMIFS(Schedule!T$87:T$291,Schedule!$K$87:$K$291,Reservoir,Schedule!S$87:S$291,H$82,Schedule!R$87:R$291,G83,Schedule!$G$87:$G$291,Schedule!$F$9,Schedule!$I$87:$I$291,"I"))+(SUMIFS(Schedule!T$87:T$291,Schedule!$K$87:$K$291,Reservoir,Schedule!S$87:S$291,H$82,Schedule!R$87:R$291,G83,Schedule!$G$87:$G$291,Schedule!$F$10,Schedule!$I$87:$I$291,"")+SUMIFS(Schedule!T$87:T$291,Schedule!$K$87:$K$291,Reservoir,Schedule!S$87:S$291,H$82,Schedule!R$87:R$291,G83,Schedule!$G$87:$G$291,Schedule!$F$10,Schedule!$I$87:$I$291,"I"))+(SUMIFS(Schedule!T$87:T$291,Schedule!$K$87:$K$291,Reservoir,Schedule!S$87:S$291,H$82,Schedule!R$87:R$291,G83,Schedule!$G$87:$G$291,Schedule!$F$11,Schedule!$I$87:$I$291,"")+SUMIFS(Schedule!T$87:T$291,Schedule!$K$87:$K$291,Reservoir,Schedule!S$87:S$291,H$82,Schedule!R$87:R$291,G83,Schedule!$G$87:$G$291,Schedule!$F$11,Schedule!$I$87:$I$291,"I")),IF($C$3='Sum Res'!$S$5,(SUMIFS(Schedule!T$87:T$291,Schedule!$K$87:$K$291,Reservoir,Schedule!S$87:S$291,H$82,Schedule!R$87:R$291,G83,Schedule!$G$87:$G$291,Schedule!$F$9,Schedule!$I$87:$I$291,"")+SUMIFS(Schedule!T$87:T$291,Schedule!$K$87:$K$291,Reservoir,Schedule!S$87:S$291,H$82,Schedule!R$87:R$291,G83,Schedule!$G$87:$G$291,Schedule!$F$9,Schedule!$I$87:$I$291,"I"))+(SUMIFS(Schedule!T$87:T$291,Schedule!$K$87:$K$291,Reservoir,Schedule!S$87:S$291,H$82,Schedule!R$87:R$291,G83,Schedule!$G$87:$G$291,Schedule!$F$10,Schedule!$I$87:$I$291,"")+SUMIFS(Schedule!T$87:T$291,Schedule!$K$87:$K$291,Reservoir,Schedule!S$87:S$291,H$82,Schedule!R$87:R$291,G83,Schedule!$G$87:$G$291,Schedule!$F$10,Schedule!$I$87:$I$291,"I"))+(SUMIFS(Schedule!T$87:T$291,Schedule!$K$87:$K$291,Reservoir,Schedule!S$87:S$291,H$82,Schedule!R$87:R$291,G83,Schedule!$G$87:$G$291,Schedule!$F$11,Schedule!$I$87:$I$291,"")+SUMIFS(Schedule!T$87:T$291,Schedule!$K$87:$K$291,Reservoir,Schedule!S$87:S$291,H$82,Schedule!R$87:R$291,G83,Schedule!$G$87:$G$291,Schedule!$F$11,Schedule!$I$87:$I$291,"I")),(SUMIFS(Schedule!T$87:T$291,Schedule!$K$87:$K$291,Reservoir,Schedule!S$87:S$291,H$82,Schedule!R$87:R$291,G83,Schedule!$G$87:$G$291,Schedule!$F$9,Schedule!$I$87:$I$291,"")+SUMIFS(Schedule!T$87:T$291,Schedule!$K$87:$K$291,Reservoir,Schedule!S$87:S$291,H$82,Schedule!R$87:R$291,G83,Schedule!$G$87:$G$291,Schedule!$F$9,Schedule!$I$87:$I$291,"I"))+(SUMIFS(Schedule!T$87:T$291,Schedule!$K$87:$K$291,Reservoir,Schedule!S$87:S$291,H$82,Schedule!R$87:R$291,G83,Schedule!$G$87:$G$291,Schedule!$F$10,Schedule!$I$87:$I$291,"")+SUMIFS(Schedule!T$87:T$291,Schedule!$K$87:$K$291,Reservoir,Schedule!S$87:S$291,H$82,Schedule!R$87:R$291,G83,Schedule!$G$87:$G$291,Schedule!$F$10,Schedule!$I$87:$I$291,"I"))+(SUMIFS(Schedule!T$87:T$291,Schedule!$K$87:$K$291,Reservoir,Schedule!S$87:S$291,H$82,Schedule!R$87:R$291,G83,Schedule!$G$87:$G$291,Schedule!$F$11,Schedule!$I$87:$I$291,"")+SUMIFS(Schedule!T$87:T$291,Schedule!$K$87:$K$291,Reservoir,Schedule!S$87:S$291,H$82,Schedule!R$87:R$291,G83,Schedule!$G$87:$G$291,Schedule!$F$11,Schedule!$I$87:$I$291,"I"))+(SUMIFS(Schedule!T$87:T$291,Schedule!$K$87:$K$291,Reservoir,Schedule!S$87:S$291,H$82,Schedule!R$87:R$291,G83,Schedule!$G$87:$G$291,Schedule!$F$8,Schedule!$I$87:$I$291,"")+SUMIFS(Schedule!T$87:T$291,Schedule!$K$87:$K$291,Reservoir,Schedule!S$87:S$291,H$82,Schedule!R$87:R$291,G83,Schedule!$G$87:$G$291,Schedule!$F$8,Schedule!$I$87:$I$291,"I"))))</f>
        <v>0</v>
      </c>
      <c r="J83" s="289">
        <v>2</v>
      </c>
      <c r="K83" s="280"/>
      <c r="L83" s="281">
        <f>IF($C$3="",(SUMIFS(Schedule!W$87:W$291,Schedule!$K$87:$K$291,Reservoir,Schedule!V$87:V$291,K$82,Schedule!U$87:U$291,J83,Schedule!$G$87:$G$291,Schedule!$F$9,Schedule!$I$87:$I$291,"")+SUMIFS(Schedule!W$87:W$291,Schedule!$K$87:$K$291,Reservoir,Schedule!V$87:V$291,K$82,Schedule!U$87:U$291,J83,Schedule!$G$87:$G$291,Schedule!$F$9,Schedule!$I$87:$I$291,"I"))+(SUMIFS(Schedule!W$87:W$291,Schedule!$K$87:$K$291,Reservoir,Schedule!V$87:V$291,K$82,Schedule!U$87:U$291,J83,Schedule!$G$87:$G$291,Schedule!$F$10,Schedule!$I$87:$I$291,"")+SUMIFS(Schedule!W$87:W$291,Schedule!$K$87:$K$291,Reservoir,Schedule!V$87:V$291,K$82,Schedule!U$87:U$291,J83,Schedule!$G$87:$G$291,Schedule!$F$10,Schedule!$I$87:$I$291,"I"))+(SUMIFS(Schedule!W$87:W$291,Schedule!$K$87:$K$291,Reservoir,Schedule!V$87:V$291,K$82,Schedule!U$87:U$291,J83,Schedule!$G$87:$G$291,Schedule!$F$11,Schedule!$I$87:$I$291,"")+SUMIFS(Schedule!W$87:W$291,Schedule!$K$87:$K$291,Reservoir,Schedule!V$87:V$291,K$82,Schedule!U$87:U$291,J83,Schedule!$G$87:$G$291,Schedule!$F$11,Schedule!$I$87:$I$291,"I")),IF($C$3='Sum Res'!$S$5,(SUMIFS(Schedule!W$87:W$291,Schedule!$K$87:$K$291,Reservoir,Schedule!V$87:V$291,K$82,Schedule!U$87:U$291,J83,Schedule!$G$87:$G$291,Schedule!$F$9,Schedule!$I$87:$I$291,"")+SUMIFS(Schedule!W$87:W$291,Schedule!$K$87:$K$291,Reservoir,Schedule!V$87:V$291,K$82,Schedule!U$87:U$291,J83,Schedule!$G$87:$G$291,Schedule!$F$9,Schedule!$I$87:$I$291,"I"))+(SUMIFS(Schedule!W$87:W$291,Schedule!$K$87:$K$291,Reservoir,Schedule!V$87:V$291,K$82,Schedule!U$87:U$291,J83,Schedule!$G$87:$G$291,Schedule!$F$10,Schedule!$I$87:$I$291,"")+SUMIFS(Schedule!W$87:W$291,Schedule!$K$87:$K$291,Reservoir,Schedule!V$87:V$291,K$82,Schedule!U$87:U$291,J83,Schedule!$G$87:$G$291,Schedule!$F$10,Schedule!$I$87:$I$291,"I"))+(SUMIFS(Schedule!W$87:W$291,Schedule!$K$87:$K$291,Reservoir,Schedule!V$87:V$291,K$82,Schedule!U$87:U$291,J83,Schedule!$G$87:$G$291,Schedule!$F$11,Schedule!$I$87:$I$291,"")+SUMIFS(Schedule!W$87:W$291,Schedule!$K$87:$K$291,Reservoir,Schedule!V$87:V$291,K$82,Schedule!U$87:U$291,J83,Schedule!$G$87:$G$291,Schedule!$F$11,Schedule!$I$87:$I$291,"I")),(SUMIFS(Schedule!W$87:W$291,Schedule!$K$87:$K$291,Reservoir,Schedule!V$87:V$291,K$82,Schedule!U$87:U$291,J83,Schedule!$G$87:$G$291,Schedule!$F$9,Schedule!$I$87:$I$291,"")+SUMIFS(Schedule!W$87:W$291,Schedule!$K$87:$K$291,Reservoir,Schedule!V$87:V$291,K$82,Schedule!U$87:U$291,J83,Schedule!$G$87:$G$291,Schedule!$F$9,Schedule!$I$87:$I$291,"I"))+(SUMIFS(Schedule!W$87:W$291,Schedule!$K$87:$K$291,Reservoir,Schedule!V$87:V$291,K$82,Schedule!U$87:U$291,J83,Schedule!$G$87:$G$291,Schedule!$F$10,Schedule!$I$87:$I$291,"")+SUMIFS(Schedule!W$87:W$291,Schedule!$K$87:$K$291,Reservoir,Schedule!V$87:V$291,K$82,Schedule!U$87:U$291,J83,Schedule!$G$87:$G$291,Schedule!$F$10,Schedule!$I$87:$I$291,"I"))+(SUMIFS(Schedule!W$87:W$291,Schedule!$K$87:$K$291,Reservoir,Schedule!V$87:V$291,K$82,Schedule!U$87:U$291,J83,Schedule!$G$87:$G$291,Schedule!$F$11,Schedule!$I$87:$I$291,"")+SUMIFS(Schedule!W$87:W$291,Schedule!$K$87:$K$291,Reservoir,Schedule!V$87:V$291,K$82,Schedule!U$87:U$291,J83,Schedule!$G$87:$G$291,Schedule!$F$11,Schedule!$I$87:$I$291,"I"))+(SUMIFS(Schedule!W$87:W$291,Schedule!$K$87:$K$291,Reservoir,Schedule!V$87:V$291,K$82,Schedule!U$87:U$291,J83,Schedule!$G$87:$G$291,Schedule!$F$8,Schedule!$I$87:$I$291,"")+SUMIFS(Schedule!W$87:W$291,Schedule!$K$87:$K$291,Reservoir,Schedule!V$87:V$291,K$82,Schedule!U$87:U$291,J83,Schedule!$G$87:$G$291,Schedule!$F$8,Schedule!$I$87:$I$291,"I"))))</f>
        <v>0</v>
      </c>
      <c r="M83" s="289">
        <v>2</v>
      </c>
      <c r="N83" s="280"/>
      <c r="O83" s="281">
        <f>IF($C$3="",(SUMIFS(Schedule!Z$87:Z$291,Schedule!$K$87:$K$291,Reservoir,Schedule!Y$87:Y$291,N$82,Schedule!X$87:X$291,M83,Schedule!$G$87:$G$291,Schedule!$F$9,Schedule!$I$87:$I$291,"")+SUMIFS(Schedule!Z$87:Z$291,Schedule!$K$87:$K$291,Reservoir,Schedule!Y$87:Y$291,N$82,Schedule!X$87:X$291,M83,Schedule!$G$87:$G$291,Schedule!$F$9,Schedule!$I$87:$I$291,"I"))+(SUMIFS(Schedule!Z$87:Z$291,Schedule!$K$87:$K$291,Reservoir,Schedule!Y$87:Y$291,N$82,Schedule!X$87:X$291,M83,Schedule!$G$87:$G$291,Schedule!$F$10,Schedule!$I$87:$I$291,"")+SUMIFS(Schedule!Z$87:Z$291,Schedule!$K$87:$K$291,Reservoir,Schedule!Y$87:Y$291,N$82,Schedule!X$87:X$291,M83,Schedule!$G$87:$G$291,Schedule!$F$10,Schedule!$I$87:$I$291,"I"))+(SUMIFS(Schedule!Z$87:Z$291,Schedule!$K$87:$K$291,Reservoir,Schedule!Y$87:Y$291,N$82,Schedule!X$87:X$291,M83,Schedule!$G$87:$G$291,Schedule!$F$11,Schedule!$I$87:$I$291,"")+SUMIFS(Schedule!Z$87:Z$291,Schedule!$K$87:$K$291,Reservoir,Schedule!Y$87:Y$291,N$82,Schedule!X$87:X$291,M83,Schedule!$G$87:$G$291,Schedule!$F$11,Schedule!$I$87:$I$291,"I")),IF($C$3='Sum Res'!$S$5,(SUMIFS(Schedule!Z$87:Z$291,Schedule!$K$87:$K$291,Reservoir,Schedule!Y$87:Y$291,N$82,Schedule!X$87:X$291,M83,Schedule!$G$87:$G$291,Schedule!$F$9,Schedule!$I$87:$I$291,"")+SUMIFS(Schedule!Z$87:Z$291,Schedule!$K$87:$K$291,Reservoir,Schedule!Y$87:Y$291,N$82,Schedule!X$87:X$291,M83,Schedule!$G$87:$G$291,Schedule!$F$9,Schedule!$I$87:$I$291,"I"))+(SUMIFS(Schedule!Z$87:Z$291,Schedule!$K$87:$K$291,Reservoir,Schedule!Y$87:Y$291,N$82,Schedule!X$87:X$291,M83,Schedule!$G$87:$G$291,Schedule!$F$10,Schedule!$I$87:$I$291,"")+SUMIFS(Schedule!Z$87:Z$291,Schedule!$K$87:$K$291,Reservoir,Schedule!Y$87:Y$291,N$82,Schedule!X$87:X$291,M83,Schedule!$G$87:$G$291,Schedule!$F$10,Schedule!$I$87:$I$291,"I"))+(SUMIFS(Schedule!Z$87:Z$291,Schedule!$K$87:$K$291,Reservoir,Schedule!Y$87:Y$291,N$82,Schedule!X$87:X$291,M83,Schedule!$G$87:$G$291,Schedule!$F$11,Schedule!$I$87:$I$291,"")+SUMIFS(Schedule!Z$87:Z$291,Schedule!$K$87:$K$291,Reservoir,Schedule!Y$87:Y$291,N$82,Schedule!X$87:X$291,M83,Schedule!$G$87:$G$291,Schedule!$F$11,Schedule!$I$87:$I$291,"I")),(SUMIFS(Schedule!Z$87:Z$291,Schedule!$K$87:$K$291,Reservoir,Schedule!Y$87:Y$291,N$82,Schedule!X$87:X$291,M83,Schedule!$G$87:$G$291,Schedule!$F$9,Schedule!$I$87:$I$291,"")+SUMIFS(Schedule!Z$87:Z$291,Schedule!$K$87:$K$291,Reservoir,Schedule!Y$87:Y$291,N$82,Schedule!X$87:X$291,M83,Schedule!$G$87:$G$291,Schedule!$F$9,Schedule!$I$87:$I$291,"I"))+(SUMIFS(Schedule!Z$87:Z$291,Schedule!$K$87:$K$291,Reservoir,Schedule!Y$87:Y$291,N$82,Schedule!X$87:X$291,M83,Schedule!$G$87:$G$291,Schedule!$F$10,Schedule!$I$87:$I$291,"")+SUMIFS(Schedule!Z$87:Z$291,Schedule!$K$87:$K$291,Reservoir,Schedule!Y$87:Y$291,N$82,Schedule!X$87:X$291,M83,Schedule!$G$87:$G$291,Schedule!$F$10,Schedule!$I$87:$I$291,"I"))+(SUMIFS(Schedule!Z$87:Z$291,Schedule!$K$87:$K$291,Reservoir,Schedule!Y$87:Y$291,N$82,Schedule!X$87:X$291,M83,Schedule!$G$87:$G$291,Schedule!$F$11,Schedule!$I$87:$I$291,"")+SUMIFS(Schedule!Z$87:Z$291,Schedule!$K$87:$K$291,Reservoir,Schedule!Y$87:Y$291,N$82,Schedule!X$87:X$291,M83,Schedule!$G$87:$G$291,Schedule!$F$11,Schedule!$I$87:$I$291,"I"))+(SUMIFS(Schedule!Z$87:Z$291,Schedule!$K$87:$K$291,Reservoir,Schedule!Y$87:Y$291,N$82,Schedule!X$87:X$291,M83,Schedule!$G$87:$G$291,Schedule!$F$8,Schedule!$I$87:$I$291,"")+SUMIFS(Schedule!Z$87:Z$291,Schedule!$K$87:$K$291,Reservoir,Schedule!Y$87:Y$291,N$82,Schedule!X$87:X$291,M83,Schedule!$G$87:$G$291,Schedule!$F$8,Schedule!$I$87:$I$291,"I"))))</f>
        <v>0</v>
      </c>
      <c r="P83" s="289">
        <v>2</v>
      </c>
      <c r="Q83" s="280"/>
      <c r="R83" s="281">
        <f>IF($C$3="",(SUMIFS(Schedule!AC$87:AC$291,Schedule!$K$87:$K$291,Reservoir,Schedule!AB$87:AB$291,Q$82,Schedule!AA$87:AA$291,P83,Schedule!$G$87:$G$291,Schedule!$F$9,Schedule!$I$87:$I$291,"")+SUMIFS(Schedule!AC$87:AC$291,Schedule!$K$87:$K$291,Reservoir,Schedule!AB$87:AB$291,Q$82,Schedule!AA$87:AA$291,P83,Schedule!$G$87:$G$291,Schedule!$F$9,Schedule!$I$87:$I$291,"I"))+(SUMIFS(Schedule!AC$87:AC$291,Schedule!$K$87:$K$291,Reservoir,Schedule!AB$87:AB$291,Q$82,Schedule!AA$87:AA$291,P83,Schedule!$G$87:$G$291,Schedule!$F$10,Schedule!$I$87:$I$291,"")+SUMIFS(Schedule!AC$87:AC$291,Schedule!$K$87:$K$291,Reservoir,Schedule!AB$87:AB$291,Q$82,Schedule!AA$87:AA$291,P83,Schedule!$G$87:$G$291,Schedule!$F$10,Schedule!$I$87:$I$291,"I"))+(SUMIFS(Schedule!AC$87:AC$291,Schedule!$K$87:$K$291,Reservoir,Schedule!AB$87:AB$291,Q$82,Schedule!AA$87:AA$291,P83,Schedule!$G$87:$G$291,Schedule!$F$11,Schedule!$I$87:$I$291,"")+SUMIFS(Schedule!AC$87:AC$291,Schedule!$K$87:$K$291,Reservoir,Schedule!AB$87:AB$291,Q$82,Schedule!AA$87:AA$291,P83,Schedule!$G$87:$G$291,Schedule!$F$11,Schedule!$I$87:$I$291,"I")),IF($C$3='Sum Res'!$S$5,(SUMIFS(Schedule!AC$87:AC$291,Schedule!$K$87:$K$291,Reservoir,Schedule!AB$87:AB$291,Q$82,Schedule!AA$87:AA$291,P83,Schedule!$G$87:$G$291,Schedule!$F$9,Schedule!$I$87:$I$291,"")+SUMIFS(Schedule!AC$87:AC$291,Schedule!$K$87:$K$291,Reservoir,Schedule!AB$87:AB$291,Q$82,Schedule!AA$87:AA$291,P83,Schedule!$G$87:$G$291,Schedule!$F$9,Schedule!$I$87:$I$291,"I"))+(SUMIFS(Schedule!AC$87:AC$291,Schedule!$K$87:$K$291,Reservoir,Schedule!AB$87:AB$291,Q$82,Schedule!AA$87:AA$291,P83,Schedule!$G$87:$G$291,Schedule!$F$10,Schedule!$I$87:$I$291,"")+SUMIFS(Schedule!AC$87:AC$291,Schedule!$K$87:$K$291,Reservoir,Schedule!AB$87:AB$291,Q$82,Schedule!AA$87:AA$291,P83,Schedule!$G$87:$G$291,Schedule!$F$10,Schedule!$I$87:$I$291,"I"))+(SUMIFS(Schedule!AC$87:AC$291,Schedule!$K$87:$K$291,Reservoir,Schedule!AB$87:AB$291,Q$82,Schedule!AA$87:AA$291,P83,Schedule!$G$87:$G$291,Schedule!$F$11,Schedule!$I$87:$I$291,"")+SUMIFS(Schedule!AC$87:AC$291,Schedule!$K$87:$K$291,Reservoir,Schedule!AB$87:AB$291,Q$82,Schedule!AA$87:AA$291,P83,Schedule!$G$87:$G$291,Schedule!$F$11,Schedule!$I$87:$I$291,"I")),(SUMIFS(Schedule!AC$87:AC$291,Schedule!$K$87:$K$291,Reservoir,Schedule!AB$87:AB$291,Q$82,Schedule!AA$87:AA$291,P83,Schedule!$G$87:$G$291,Schedule!$F$9,Schedule!$I$87:$I$291,"")+SUMIFS(Schedule!AC$87:AC$291,Schedule!$K$87:$K$291,Reservoir,Schedule!AB$87:AB$291,Q$82,Schedule!AA$87:AA$291,P83,Schedule!$G$87:$G$291,Schedule!$F$9,Schedule!$I$87:$I$291,"I"))+(SUMIFS(Schedule!AC$87:AC$291,Schedule!$K$87:$K$291,Reservoir,Schedule!AB$87:AB$291,Q$82,Schedule!AA$87:AA$291,P83,Schedule!$G$87:$G$291,Schedule!$F$10,Schedule!$I$87:$I$291,"")+SUMIFS(Schedule!AC$87:AC$291,Schedule!$K$87:$K$291,Reservoir,Schedule!AB$87:AB$291,Q$82,Schedule!AA$87:AA$291,P83,Schedule!$G$87:$G$291,Schedule!$F$10,Schedule!$I$87:$I$291,"I"))+(SUMIFS(Schedule!AC$87:AC$291,Schedule!$K$87:$K$291,Reservoir,Schedule!AB$87:AB$291,Q$82,Schedule!AA$87:AA$291,P83,Schedule!$G$87:$G$291,Schedule!$F$11,Schedule!$I$87:$I$291,"")+SUMIFS(Schedule!AC$87:AC$291,Schedule!$K$87:$K$291,Reservoir,Schedule!AB$87:AB$291,Q$82,Schedule!AA$87:AA$291,P83,Schedule!$G$87:$G$291,Schedule!$F$11,Schedule!$I$87:$I$291,"I"))+(SUMIFS(Schedule!AC$87:AC$291,Schedule!$K$87:$K$291,Reservoir,Schedule!AB$87:AB$291,Q$82,Schedule!AA$87:AA$291,P83,Schedule!$G$87:$G$291,Schedule!$F$8,Schedule!$I$87:$I$291,"")+SUMIFS(Schedule!AC$87:AC$291,Schedule!$K$87:$K$291,Reservoir,Schedule!AB$87:AB$291,Q$82,Schedule!AA$87:AA$291,P83,Schedule!$G$87:$G$291,Schedule!$F$8,Schedule!$I$87:$I$291,"I"))))</f>
        <v>0</v>
      </c>
      <c r="S83" s="289">
        <v>2</v>
      </c>
      <c r="T83" s="280"/>
      <c r="U83" s="281">
        <f>IF($C$3="",(SUMIFS(Schedule!AF$87:AF$291,Schedule!$K$87:$K$291,Reservoir,Schedule!AE$87:AE$291,T$82,Schedule!AD$87:AD$291,S83,Schedule!$G$87:$G$291,Schedule!$F$9,Schedule!$I$87:$I$291,"")+SUMIFS(Schedule!AF$87:AF$291,Schedule!$K$87:$K$291,Reservoir,Schedule!AE$87:AE$291,T$82,Schedule!AD$87:AD$291,S83,Schedule!$G$87:$G$291,Schedule!$F$9,Schedule!$I$87:$I$291,"I"))+(SUMIFS(Schedule!AF$87:AF$291,Schedule!$K$87:$K$291,Reservoir,Schedule!AE$87:AE$291,T$82,Schedule!AD$87:AD$291,S83,Schedule!$G$87:$G$291,Schedule!$F$10,Schedule!$I$87:$I$291,"")+SUMIFS(Schedule!AF$87:AF$291,Schedule!$K$87:$K$291,Reservoir,Schedule!AE$87:AE$291,T$82,Schedule!AD$87:AD$291,S83,Schedule!$G$87:$G$291,Schedule!$F$10,Schedule!$I$87:$I$291,"I"))+(SUMIFS(Schedule!AF$87:AF$291,Schedule!$K$87:$K$291,Reservoir,Schedule!AE$87:AE$291,T$82,Schedule!AD$87:AD$291,S83,Schedule!$G$87:$G$291,Schedule!$F$11,Schedule!$I$87:$I$291,"")+SUMIFS(Schedule!AF$87:AF$291,Schedule!$K$87:$K$291,Reservoir,Schedule!AE$87:AE$291,T$82,Schedule!AD$87:AD$291,S83,Schedule!$G$87:$G$291,Schedule!$F$11,Schedule!$I$87:$I$291,"I")),IF($C$3='Sum Res'!$S$5,(SUMIFS(Schedule!AF$87:AF$291,Schedule!$K$87:$K$291,Reservoir,Schedule!AE$87:AE$291,T$82,Schedule!AD$87:AD$291,S83,Schedule!$G$87:$G$291,Schedule!$F$9,Schedule!$I$87:$I$291,"")+SUMIFS(Schedule!AF$87:AF$291,Schedule!$K$87:$K$291,Reservoir,Schedule!AE$87:AE$291,T$82,Schedule!AD$87:AD$291,S83,Schedule!$G$87:$G$291,Schedule!$F$9,Schedule!$I$87:$I$291,"I"))+(SUMIFS(Schedule!AF$87:AF$291,Schedule!$K$87:$K$291,Reservoir,Schedule!AE$87:AE$291,T$82,Schedule!AD$87:AD$291,S83,Schedule!$G$87:$G$291,Schedule!$F$10,Schedule!$I$87:$I$291,"")+SUMIFS(Schedule!AF$87:AF$291,Schedule!$K$87:$K$291,Reservoir,Schedule!AE$87:AE$291,T$82,Schedule!AD$87:AD$291,S83,Schedule!$G$87:$G$291,Schedule!$F$10,Schedule!$I$87:$I$291,"I"))+(SUMIFS(Schedule!AF$87:AF$291,Schedule!$K$87:$K$291,Reservoir,Schedule!AE$87:AE$291,T$82,Schedule!AD$87:AD$291,S83,Schedule!$G$87:$G$291,Schedule!$F$11,Schedule!$I$87:$I$291,"")+SUMIFS(Schedule!AF$87:AF$291,Schedule!$K$87:$K$291,Reservoir,Schedule!AE$87:AE$291,T$82,Schedule!AD$87:AD$291,S83,Schedule!$G$87:$G$291,Schedule!$F$11,Schedule!$I$87:$I$291,"I")),(SUMIFS(Schedule!AF$87:AF$291,Schedule!$K$87:$K$291,Reservoir,Schedule!AE$87:AE$291,T$82,Schedule!AD$87:AD$291,S83,Schedule!$G$87:$G$291,Schedule!$F$9,Schedule!$I$87:$I$291,"")+SUMIFS(Schedule!AF$87:AF$291,Schedule!$K$87:$K$291,Reservoir,Schedule!AE$87:AE$291,T$82,Schedule!AD$87:AD$291,S83,Schedule!$G$87:$G$291,Schedule!$F$9,Schedule!$I$87:$I$291,"I"))+(SUMIFS(Schedule!AF$87:AF$291,Schedule!$K$87:$K$291,Reservoir,Schedule!AE$87:AE$291,T$82,Schedule!AD$87:AD$291,S83,Schedule!$G$87:$G$291,Schedule!$F$10,Schedule!$I$87:$I$291,"")+SUMIFS(Schedule!AF$87:AF$291,Schedule!$K$87:$K$291,Reservoir,Schedule!AE$87:AE$291,T$82,Schedule!AD$87:AD$291,S83,Schedule!$G$87:$G$291,Schedule!$F$10,Schedule!$I$87:$I$291,"I"))+(SUMIFS(Schedule!AF$87:AF$291,Schedule!$K$87:$K$291,Reservoir,Schedule!AE$87:AE$291,T$82,Schedule!AD$87:AD$291,S83,Schedule!$G$87:$G$291,Schedule!$F$11,Schedule!$I$87:$I$291,"")+SUMIFS(Schedule!AF$87:AF$291,Schedule!$K$87:$K$291,Reservoir,Schedule!AE$87:AE$291,T$82,Schedule!AD$87:AD$291,S83,Schedule!$G$87:$G$291,Schedule!$F$11,Schedule!$I$87:$I$291,"I"))+(SUMIFS(Schedule!AF$87:AF$291,Schedule!$K$87:$K$291,Reservoir,Schedule!AE$87:AE$291,T$82,Schedule!AD$87:AD$291,S83,Schedule!$G$87:$G$291,Schedule!$F$8,Schedule!$I$87:$I$291,"")+SUMIFS(Schedule!AF$87:AF$291,Schedule!$K$87:$K$291,Reservoir,Schedule!AE$87:AE$291,T$82,Schedule!AD$87:AD$291,S83,Schedule!$G$87:$G$291,Schedule!$F$8,Schedule!$I$87:$I$291,"I"))))</f>
        <v>0</v>
      </c>
      <c r="V83" s="289">
        <v>2</v>
      </c>
      <c r="W83" s="280"/>
      <c r="X83" s="281">
        <f>IF($C$3="",(SUMIFS(Schedule!AI$87:AI$291,Schedule!$K$87:$K$291,Reservoir,Schedule!AH$87:AH$291,W$82,Schedule!AG$87:AG$291,V83,Schedule!$G$87:$G$291,Schedule!$F$9,Schedule!$I$87:$I$291,"")+SUMIFS(Schedule!AI$87:AI$291,Schedule!$K$87:$K$291,Reservoir,Schedule!AH$87:AH$291,W$82,Schedule!AG$87:AG$291,V83,Schedule!$G$87:$G$291,Schedule!$F$9,Schedule!$I$87:$I$291,"I"))+(SUMIFS(Schedule!AI$87:AI$291,Schedule!$K$87:$K$291,Reservoir,Schedule!AH$87:AH$291,W$82,Schedule!AG$87:AG$291,V83,Schedule!$G$87:$G$291,Schedule!$F$10,Schedule!$I$87:$I$291,"")+SUMIFS(Schedule!AI$87:AI$291,Schedule!$K$87:$K$291,Reservoir,Schedule!AH$87:AH$291,W$82,Schedule!AG$87:AG$291,V83,Schedule!$G$87:$G$291,Schedule!$F$10,Schedule!$I$87:$I$291,"I"))+(SUMIFS(Schedule!AI$87:AI$291,Schedule!$K$87:$K$291,Reservoir,Schedule!AH$87:AH$291,W$82,Schedule!AG$87:AG$291,V83,Schedule!$G$87:$G$291,Schedule!$F$11,Schedule!$I$87:$I$291,"")+SUMIFS(Schedule!AI$87:AI$291,Schedule!$K$87:$K$291,Reservoir,Schedule!AH$87:AH$291,W$82,Schedule!AG$87:AG$291,V83,Schedule!$G$87:$G$291,Schedule!$F$11,Schedule!$I$87:$I$291,"I")),IF($C$3='Sum Res'!$S$5,(SUMIFS(Schedule!AI$87:AI$291,Schedule!$K$87:$K$291,Reservoir,Schedule!AH$87:AH$291,W$82,Schedule!AG$87:AG$291,V83,Schedule!$G$87:$G$291,Schedule!$F$9,Schedule!$I$87:$I$291,"")+SUMIFS(Schedule!AI$87:AI$291,Schedule!$K$87:$K$291,Reservoir,Schedule!AH$87:AH$291,W$82,Schedule!AG$87:AG$291,V83,Schedule!$G$87:$G$291,Schedule!$F$9,Schedule!$I$87:$I$291,"I"))+(SUMIFS(Schedule!AI$87:AI$291,Schedule!$K$87:$K$291,Reservoir,Schedule!AH$87:AH$291,W$82,Schedule!AG$87:AG$291,V83,Schedule!$G$87:$G$291,Schedule!$F$10,Schedule!$I$87:$I$291,"")+SUMIFS(Schedule!AI$87:AI$291,Schedule!$K$87:$K$291,Reservoir,Schedule!AH$87:AH$291,W$82,Schedule!AG$87:AG$291,V83,Schedule!$G$87:$G$291,Schedule!$F$10,Schedule!$I$87:$I$291,"I"))+(SUMIFS(Schedule!AI$87:AI$291,Schedule!$K$87:$K$291,Reservoir,Schedule!AH$87:AH$291,W$82,Schedule!AG$87:AG$291,V83,Schedule!$G$87:$G$291,Schedule!$F$11,Schedule!$I$87:$I$291,"")+SUMIFS(Schedule!AI$87:AI$291,Schedule!$K$87:$K$291,Reservoir,Schedule!AH$87:AH$291,W$82,Schedule!AG$87:AG$291,V83,Schedule!$G$87:$G$291,Schedule!$F$11,Schedule!$I$87:$I$291,"I")),(SUMIFS(Schedule!AI$87:AI$291,Schedule!$K$87:$K$291,Reservoir,Schedule!AH$87:AH$291,W$82,Schedule!AG$87:AG$291,V83,Schedule!$G$87:$G$291,Schedule!$F$9,Schedule!$I$87:$I$291,"")+SUMIFS(Schedule!AI$87:AI$291,Schedule!$K$87:$K$291,Reservoir,Schedule!AH$87:AH$291,W$82,Schedule!AG$87:AG$291,V83,Schedule!$G$87:$G$291,Schedule!$F$9,Schedule!$I$87:$I$291,"I"))+(SUMIFS(Schedule!AI$87:AI$291,Schedule!$K$87:$K$291,Reservoir,Schedule!AH$87:AH$291,W$82,Schedule!AG$87:AG$291,V83,Schedule!$G$87:$G$291,Schedule!$F$10,Schedule!$I$87:$I$291,"")+SUMIFS(Schedule!AI$87:AI$291,Schedule!$K$87:$K$291,Reservoir,Schedule!AH$87:AH$291,W$82,Schedule!AG$87:AG$291,V83,Schedule!$G$87:$G$291,Schedule!$F$10,Schedule!$I$87:$I$291,"I"))+(SUMIFS(Schedule!AI$87:AI$291,Schedule!$K$87:$K$291,Reservoir,Schedule!AH$87:AH$291,W$82,Schedule!AG$87:AG$291,V83,Schedule!$G$87:$G$291,Schedule!$F$11,Schedule!$I$87:$I$291,"")+SUMIFS(Schedule!AI$87:AI$291,Schedule!$K$87:$K$291,Reservoir,Schedule!AH$87:AH$291,W$82,Schedule!AG$87:AG$291,V83,Schedule!$G$87:$G$291,Schedule!$F$11,Schedule!$I$87:$I$291,"I"))+(SUMIFS(Schedule!AI$87:AI$291,Schedule!$K$87:$K$291,Reservoir,Schedule!AH$87:AH$291,W$82,Schedule!AG$87:AG$291,V83,Schedule!$G$87:$G$291,Schedule!$F$8,Schedule!$I$87:$I$291,"")+SUMIFS(Schedule!AI$87:AI$291,Schedule!$K$87:$K$291,Reservoir,Schedule!AH$87:AH$291,W$82,Schedule!AG$87:AG$291,V83,Schedule!$G$87:$G$291,Schedule!$F$8,Schedule!$I$87:$I$291,"I"))))</f>
        <v>0</v>
      </c>
      <c r="Y83" s="289">
        <v>2</v>
      </c>
      <c r="Z83" s="280"/>
      <c r="AA83" s="281">
        <f>IF($C$3="",(SUMIFS(Schedule!AL$87:AL$291,Schedule!$K$87:$K$291,Reservoir,Schedule!AK$87:AK$291,Z$82,Schedule!AJ$87:AJ$291,Y83,Schedule!$G$87:$G$291,Schedule!$F$9,Schedule!$I$87:$I$291,"")+SUMIFS(Schedule!AL$87:AL$291,Schedule!$K$87:$K$291,Reservoir,Schedule!AK$87:AK$291,Z$82,Schedule!AJ$87:AJ$291,Y83,Schedule!$G$87:$G$291,Schedule!$F$9,Schedule!$I$87:$I$291,"I"))+(SUMIFS(Schedule!AL$87:AL$291,Schedule!$K$87:$K$291,Reservoir,Schedule!AK$87:AK$291,Z$82,Schedule!AJ$87:AJ$291,Y83,Schedule!$G$87:$G$291,Schedule!$F$10,Schedule!$I$87:$I$291,"")+SUMIFS(Schedule!AL$87:AL$291,Schedule!$K$87:$K$291,Reservoir,Schedule!AK$87:AK$291,Z$82,Schedule!AJ$87:AJ$291,Y83,Schedule!$G$87:$G$291,Schedule!$F$10,Schedule!$I$87:$I$291,"I"))+(SUMIFS(Schedule!AL$87:AL$291,Schedule!$K$87:$K$291,Reservoir,Schedule!AK$87:AK$291,Z$82,Schedule!AJ$87:AJ$291,Y83,Schedule!$G$87:$G$291,Schedule!$F$11,Schedule!$I$87:$I$291,"")+SUMIFS(Schedule!AL$87:AL$291,Schedule!$K$87:$K$291,Reservoir,Schedule!AK$87:AK$291,Z$82,Schedule!AJ$87:AJ$291,Y83,Schedule!$G$87:$G$291,Schedule!$F$11,Schedule!$I$87:$I$291,"I")),IF($C$3='Sum Res'!$S$5,(SUMIFS(Schedule!AL$87:AL$291,Schedule!$K$87:$K$291,Reservoir,Schedule!AK$87:AK$291,Z$82,Schedule!AJ$87:AJ$291,Y83,Schedule!$G$87:$G$291,Schedule!$F$9,Schedule!$I$87:$I$291,"")+SUMIFS(Schedule!AL$87:AL$291,Schedule!$K$87:$K$291,Reservoir,Schedule!AK$87:AK$291,Z$82,Schedule!AJ$87:AJ$291,Y83,Schedule!$G$87:$G$291,Schedule!$F$9,Schedule!$I$87:$I$291,"I"))+(SUMIFS(Schedule!AL$87:AL$291,Schedule!$K$87:$K$291,Reservoir,Schedule!AK$87:AK$291,Z$82,Schedule!AJ$87:AJ$291,Y83,Schedule!$G$87:$G$291,Schedule!$F$10,Schedule!$I$87:$I$291,"")+SUMIFS(Schedule!AL$87:AL$291,Schedule!$K$87:$K$291,Reservoir,Schedule!AK$87:AK$291,Z$82,Schedule!AJ$87:AJ$291,Y83,Schedule!$G$87:$G$291,Schedule!$F$10,Schedule!$I$87:$I$291,"I"))+(SUMIFS(Schedule!AL$87:AL$291,Schedule!$K$87:$K$291,Reservoir,Schedule!AK$87:AK$291,Z$82,Schedule!AJ$87:AJ$291,Y83,Schedule!$G$87:$G$291,Schedule!$F$11,Schedule!$I$87:$I$291,"")+SUMIFS(Schedule!AL$87:AL$291,Schedule!$K$87:$K$291,Reservoir,Schedule!AK$87:AK$291,Z$82,Schedule!AJ$87:AJ$291,Y83,Schedule!$G$87:$G$291,Schedule!$F$11,Schedule!$I$87:$I$291,"I")),(SUMIFS(Schedule!AL$87:AL$291,Schedule!$K$87:$K$291,Reservoir,Schedule!AK$87:AK$291,Z$82,Schedule!AJ$87:AJ$291,Y83,Schedule!$G$87:$G$291,Schedule!$F$9,Schedule!$I$87:$I$291,"")+SUMIFS(Schedule!AL$87:AL$291,Schedule!$K$87:$K$291,Reservoir,Schedule!AK$87:AK$291,Z$82,Schedule!AJ$87:AJ$291,Y83,Schedule!$G$87:$G$291,Schedule!$F$9,Schedule!$I$87:$I$291,"I"))+(SUMIFS(Schedule!AL$87:AL$291,Schedule!$K$87:$K$291,Reservoir,Schedule!AK$87:AK$291,Z$82,Schedule!AJ$87:AJ$291,Y83,Schedule!$G$87:$G$291,Schedule!$F$10,Schedule!$I$87:$I$291,"")+SUMIFS(Schedule!AL$87:AL$291,Schedule!$K$87:$K$291,Reservoir,Schedule!AK$87:AK$291,Z$82,Schedule!AJ$87:AJ$291,Y83,Schedule!$G$87:$G$291,Schedule!$F$10,Schedule!$I$87:$I$291,"I"))+(SUMIFS(Schedule!AL$87:AL$291,Schedule!$K$87:$K$291,Reservoir,Schedule!AK$87:AK$291,Z$82,Schedule!AJ$87:AJ$291,Y83,Schedule!$G$87:$G$291,Schedule!$F$11,Schedule!$I$87:$I$291,"")+SUMIFS(Schedule!AL$87:AL$291,Schedule!$K$87:$K$291,Reservoir,Schedule!AK$87:AK$291,Z$82,Schedule!AJ$87:AJ$291,Y83,Schedule!$G$87:$G$291,Schedule!$F$11,Schedule!$I$87:$I$291,"I"))+(SUMIFS(Schedule!AL$87:AL$291,Schedule!$K$87:$K$291,Reservoir,Schedule!AK$87:AK$291,Z$82,Schedule!AJ$87:AJ$291,Y83,Schedule!$G$87:$G$291,Schedule!$F$8,Schedule!$I$87:$I$291,"")+SUMIFS(Schedule!AL$87:AL$291,Schedule!$K$87:$K$291,Reservoir,Schedule!AK$87:AK$291,Z$82,Schedule!AJ$87:AJ$291,Y83,Schedule!$G$87:$G$291,Schedule!$F$8,Schedule!$I$87:$I$291,"I"))))</f>
        <v>0</v>
      </c>
      <c r="AB83" s="289">
        <v>2</v>
      </c>
      <c r="AC83" s="280"/>
      <c r="AD83" s="281">
        <f>IF($C$3="",(SUMIFS(Schedule!AO$87:AO$291,Schedule!$K$87:$K$291,Reservoir,Schedule!AN$87:AN$291,AC$82,Schedule!AM$87:AM$291,AB83,Schedule!$G$87:$G$291,Schedule!$F$9,Schedule!$I$87:$I$291,"")+SUMIFS(Schedule!AO$87:AO$291,Schedule!$K$87:$K$291,Reservoir,Schedule!AN$87:AN$291,AC$82,Schedule!AM$87:AM$291,AB83,Schedule!$G$87:$G$291,Schedule!$F$9,Schedule!$I$87:$I$291,"I"))+(SUMIFS(Schedule!AO$87:AO$291,Schedule!$K$87:$K$291,Reservoir,Schedule!AN$87:AN$291,AC$82,Schedule!AM$87:AM$291,AB83,Schedule!$G$87:$G$291,Schedule!$F$10,Schedule!$I$87:$I$291,"")+SUMIFS(Schedule!AO$87:AO$291,Schedule!$K$87:$K$291,Reservoir,Schedule!AN$87:AN$291,AC$82,Schedule!AM$87:AM$291,AB83,Schedule!$G$87:$G$291,Schedule!$F$10,Schedule!$I$87:$I$291,"I"))+(SUMIFS(Schedule!AO$87:AO$291,Schedule!$K$87:$K$291,Reservoir,Schedule!AN$87:AN$291,AC$82,Schedule!AM$87:AM$291,AB83,Schedule!$G$87:$G$291,Schedule!$F$11,Schedule!$I$87:$I$291,"")+SUMIFS(Schedule!AO$87:AO$291,Schedule!$K$87:$K$291,Reservoir,Schedule!AN$87:AN$291,AC$82,Schedule!AM$87:AM$291,AB83,Schedule!$G$87:$G$291,Schedule!$F$11,Schedule!$I$87:$I$291,"I")),IF($C$3='Sum Res'!$S$5,(SUMIFS(Schedule!AO$87:AO$291,Schedule!$K$87:$K$291,Reservoir,Schedule!AN$87:AN$291,AC$82,Schedule!AM$87:AM$291,AB83,Schedule!$G$87:$G$291,Schedule!$F$9,Schedule!$I$87:$I$291,"")+SUMIFS(Schedule!AO$87:AO$291,Schedule!$K$87:$K$291,Reservoir,Schedule!AN$87:AN$291,AC$82,Schedule!AM$87:AM$291,AB83,Schedule!$G$87:$G$291,Schedule!$F$9,Schedule!$I$87:$I$291,"I"))+(SUMIFS(Schedule!AO$87:AO$291,Schedule!$K$87:$K$291,Reservoir,Schedule!AN$87:AN$291,AC$82,Schedule!AM$87:AM$291,AB83,Schedule!$G$87:$G$291,Schedule!$F$10,Schedule!$I$87:$I$291,"")+SUMIFS(Schedule!AO$87:AO$291,Schedule!$K$87:$K$291,Reservoir,Schedule!AN$87:AN$291,AC$82,Schedule!AM$87:AM$291,AB83,Schedule!$G$87:$G$291,Schedule!$F$10,Schedule!$I$87:$I$291,"I"))+(SUMIFS(Schedule!AO$87:AO$291,Schedule!$K$87:$K$291,Reservoir,Schedule!AN$87:AN$291,AC$82,Schedule!AM$87:AM$291,AB83,Schedule!$G$87:$G$291,Schedule!$F$11,Schedule!$I$87:$I$291,"")+SUMIFS(Schedule!AO$87:AO$291,Schedule!$K$87:$K$291,Reservoir,Schedule!AN$87:AN$291,AC$82,Schedule!AM$87:AM$291,AB83,Schedule!$G$87:$G$291,Schedule!$F$11,Schedule!$I$87:$I$291,"I")),(SUMIFS(Schedule!AO$87:AO$291,Schedule!$K$87:$K$291,Reservoir,Schedule!AN$87:AN$291,AC$82,Schedule!AM$87:AM$291,AB83,Schedule!$G$87:$G$291,Schedule!$F$9,Schedule!$I$87:$I$291,"")+SUMIFS(Schedule!AO$87:AO$291,Schedule!$K$87:$K$291,Reservoir,Schedule!AN$87:AN$291,AC$82,Schedule!AM$87:AM$291,AB83,Schedule!$G$87:$G$291,Schedule!$F$9,Schedule!$I$87:$I$291,"I"))+(SUMIFS(Schedule!AO$87:AO$291,Schedule!$K$87:$K$291,Reservoir,Schedule!AN$87:AN$291,AC$82,Schedule!AM$87:AM$291,AB83,Schedule!$G$87:$G$291,Schedule!$F$10,Schedule!$I$87:$I$291,"")+SUMIFS(Schedule!AO$87:AO$291,Schedule!$K$87:$K$291,Reservoir,Schedule!AN$87:AN$291,AC$82,Schedule!AM$87:AM$291,AB83,Schedule!$G$87:$G$291,Schedule!$F$10,Schedule!$I$87:$I$291,"I"))+(SUMIFS(Schedule!AO$87:AO$291,Schedule!$K$87:$K$291,Reservoir,Schedule!AN$87:AN$291,AC$82,Schedule!AM$87:AM$291,AB83,Schedule!$G$87:$G$291,Schedule!$F$11,Schedule!$I$87:$I$291,"")+SUMIFS(Schedule!AO$87:AO$291,Schedule!$K$87:$K$291,Reservoir,Schedule!AN$87:AN$291,AC$82,Schedule!AM$87:AM$291,AB83,Schedule!$G$87:$G$291,Schedule!$F$11,Schedule!$I$87:$I$291,"I"))+(SUMIFS(Schedule!AO$87:AO$291,Schedule!$K$87:$K$291,Reservoir,Schedule!AN$87:AN$291,AC$82,Schedule!AM$87:AM$291,AB83,Schedule!$G$87:$G$291,Schedule!$F$8,Schedule!$I$87:$I$291,"")+SUMIFS(Schedule!AO$87:AO$291,Schedule!$K$87:$K$291,Reservoir,Schedule!AN$87:AN$291,AC$82,Schedule!AM$87:AM$291,AB83,Schedule!$G$87:$G$291,Schedule!$F$8,Schedule!$I$87:$I$291,"I"))))</f>
        <v>0</v>
      </c>
      <c r="AE83" s="282">
        <f t="shared" si="18"/>
        <v>0</v>
      </c>
      <c r="AF83" s="283">
        <f>AE83/48</f>
        <v>0</v>
      </c>
    </row>
    <row r="84" spans="2:36" ht="15" x14ac:dyDescent="0.2">
      <c r="B84" s="580"/>
      <c r="C84" s="561"/>
      <c r="D84" s="284">
        <v>3</v>
      </c>
      <c r="E84" s="285"/>
      <c r="F84" s="286">
        <f>IF($C$3="",(SUMIFS(Schedule!Q$87:Q$291,Schedule!$K$87:$K$291,Reservoir,Schedule!P$87:P$291,E$82,Schedule!O$87:O$291,D84,Schedule!$G$87:$G$291,Schedule!$F$9,Schedule!$I$87:$I$291,"")+SUMIFS(Schedule!Q$87:Q$291,Schedule!$K$87:$K$291,Reservoir,Schedule!P$87:P$291,E$82,Schedule!O$87:O$291,D84,Schedule!$G$87:$G$291,Schedule!$F$9,Schedule!$I$87:$I$291,"I"))+(SUMIFS(Schedule!Q$87:Q$291,Schedule!$K$87:$K$291,Reservoir,Schedule!P$87:P$291,E$82,Schedule!O$87:O$291,D84,Schedule!$G$87:$G$291,Schedule!$F$10,Schedule!$I$87:$I$291,"")+SUMIFS(Schedule!Q$87:Q$291,Schedule!$K$87:$K$291,Reservoir,Schedule!P$87:P$291,E$82,Schedule!O$87:O$291,D84,Schedule!$G$87:$G$291,Schedule!$F$10,Schedule!$I$87:$I$291,"I"))+(SUMIFS(Schedule!Q$87:Q$291,Schedule!$K$87:$K$291,Reservoir,Schedule!P$87:P$291,E$82,Schedule!O$87:O$291,D84,Schedule!$G$87:$G$291,Schedule!$F$11,Schedule!$I$87:$I$291,"")+SUMIFS(Schedule!Q$87:Q$291,Schedule!$K$87:$K$291,Reservoir,Schedule!P$87:P$291,E$82,Schedule!O$87:O$291,D84,Schedule!$G$87:$G$291,Schedule!$F$11,Schedule!$I$87:$I$291,"I")),IF($C$3='Sum Res'!$S$5,(SUMIFS(Schedule!Q$87:Q$291,Schedule!$K$87:$K$291,Reservoir,Schedule!P$87:P$291,E$82,Schedule!O$87:O$291,D84,Schedule!$G$87:$G$291,Schedule!$F$9,Schedule!$I$87:$I$291,"")+SUMIFS(Schedule!Q$87:Q$291,Schedule!$K$87:$K$291,Reservoir,Schedule!P$87:P$291,E$82,Schedule!O$87:O$291,D84,Schedule!$G$87:$G$291,Schedule!$F$9,Schedule!$I$87:$I$291,"I"))+(SUMIFS(Schedule!Q$87:Q$291,Schedule!$K$87:$K$291,Reservoir,Schedule!P$87:P$291,E$82,Schedule!O$87:O$291,D84,Schedule!$G$87:$G$291,Schedule!$F$10,Schedule!$I$87:$I$291,"")+SUMIFS(Schedule!Q$87:Q$291,Schedule!$K$87:$K$291,Reservoir,Schedule!P$87:P$291,E$82,Schedule!O$87:O$291,D84,Schedule!$G$87:$G$291,Schedule!$F$10,Schedule!$I$87:$I$291,"I"))+(SUMIFS(Schedule!Q$87:Q$291,Schedule!$K$87:$K$291,Reservoir,Schedule!P$87:P$291,E$82,Schedule!O$87:O$291,D84,Schedule!$G$87:$G$291,Schedule!$F$11,Schedule!$I$87:$I$291,"")+SUMIFS(Schedule!Q$87:Q$291,Schedule!$K$87:$K$291,Reservoir,Schedule!P$87:P$291,E$82,Schedule!O$87:O$291,D84,Schedule!$G$87:$G$291,Schedule!$F$11,Schedule!$I$87:$I$291,"I")),(SUMIFS(Schedule!Q$87:Q$291,Schedule!$K$87:$K$291,Reservoir,Schedule!P$87:P$291,E$82,Schedule!O$87:O$291,D84,Schedule!$G$87:$G$291,Schedule!$F$9,Schedule!$I$87:$I$291,"")+SUMIFS(Schedule!Q$87:Q$291,Schedule!$K$87:$K$291,Reservoir,Schedule!P$87:P$291,E$82,Schedule!O$87:O$291,D84,Schedule!$G$87:$G$291,Schedule!$F$9,Schedule!$I$87:$I$291,"I"))+(SUMIFS(Schedule!Q$87:Q$291,Schedule!$K$87:$K$291,Reservoir,Schedule!P$87:P$291,E$82,Schedule!O$87:O$291,D84,Schedule!$G$87:$G$291,Schedule!$F$10,Schedule!$I$87:$I$291,"")+SUMIFS(Schedule!Q$87:Q$291,Schedule!$K$87:$K$291,Reservoir,Schedule!P$87:P$291,E$82,Schedule!O$87:O$291,D84,Schedule!$G$87:$G$291,Schedule!$F$10,Schedule!$I$87:$I$291,"I"))+(SUMIFS(Schedule!Q$87:Q$291,Schedule!$K$87:$K$291,Reservoir,Schedule!P$87:P$291,E$82,Schedule!O$87:O$291,D84,Schedule!$G$87:$G$291,Schedule!$F$11,Schedule!$I$87:$I$291,"")+SUMIFS(Schedule!Q$87:Q$291,Schedule!$K$87:$K$291,Reservoir,Schedule!P$87:P$291,E$82,Schedule!O$87:O$291,D84,Schedule!$G$87:$G$291,Schedule!$F$11,Schedule!$I$87:$I$291,"I"))+(SUMIFS(Schedule!Q$87:Q$291,Schedule!$K$87:$K$291,Reservoir,Schedule!P$87:P$291,E$82,Schedule!O$87:O$291,D84,Schedule!$G$87:$G$291,Schedule!$F$8,Schedule!$I$87:$I$291,"")+SUMIFS(Schedule!Q$87:Q$291,Schedule!$K$87:$K$291,Reservoir,Schedule!P$87:P$291,E$82,Schedule!O$87:O$291,D84,Schedule!$G$87:$G$291,Schedule!$F$8,Schedule!$I$87:$I$291,"I"))))</f>
        <v>0</v>
      </c>
      <c r="G84" s="284">
        <v>3</v>
      </c>
      <c r="H84" s="285"/>
      <c r="I84" s="286">
        <f>IF($C$3="",(SUMIFS(Schedule!T$87:T$291,Schedule!$K$87:$K$291,Reservoir,Schedule!S$87:S$291,H$82,Schedule!R$87:R$291,G84,Schedule!$G$87:$G$291,Schedule!$F$9,Schedule!$I$87:$I$291,"")+SUMIFS(Schedule!T$87:T$291,Schedule!$K$87:$K$291,Reservoir,Schedule!S$87:S$291,H$82,Schedule!R$87:R$291,G84,Schedule!$G$87:$G$291,Schedule!$F$9,Schedule!$I$87:$I$291,"I"))+(SUMIFS(Schedule!T$87:T$291,Schedule!$K$87:$K$291,Reservoir,Schedule!S$87:S$291,H$82,Schedule!R$87:R$291,G84,Schedule!$G$87:$G$291,Schedule!$F$10,Schedule!$I$87:$I$291,"")+SUMIFS(Schedule!T$87:T$291,Schedule!$K$87:$K$291,Reservoir,Schedule!S$87:S$291,H$82,Schedule!R$87:R$291,G84,Schedule!$G$87:$G$291,Schedule!$F$10,Schedule!$I$87:$I$291,"I"))+(SUMIFS(Schedule!T$87:T$291,Schedule!$K$87:$K$291,Reservoir,Schedule!S$87:S$291,H$82,Schedule!R$87:R$291,G84,Schedule!$G$87:$G$291,Schedule!$F$11,Schedule!$I$87:$I$291,"")+SUMIFS(Schedule!T$87:T$291,Schedule!$K$87:$K$291,Reservoir,Schedule!S$87:S$291,H$82,Schedule!R$87:R$291,G84,Schedule!$G$87:$G$291,Schedule!$F$11,Schedule!$I$87:$I$291,"I")),IF($C$3='Sum Res'!$S$5,(SUMIFS(Schedule!T$87:T$291,Schedule!$K$87:$K$291,Reservoir,Schedule!S$87:S$291,H$82,Schedule!R$87:R$291,G84,Schedule!$G$87:$G$291,Schedule!$F$9,Schedule!$I$87:$I$291,"")+SUMIFS(Schedule!T$87:T$291,Schedule!$K$87:$K$291,Reservoir,Schedule!S$87:S$291,H$82,Schedule!R$87:R$291,G84,Schedule!$G$87:$G$291,Schedule!$F$9,Schedule!$I$87:$I$291,"I"))+(SUMIFS(Schedule!T$87:T$291,Schedule!$K$87:$K$291,Reservoir,Schedule!S$87:S$291,H$82,Schedule!R$87:R$291,G84,Schedule!$G$87:$G$291,Schedule!$F$10,Schedule!$I$87:$I$291,"")+SUMIFS(Schedule!T$87:T$291,Schedule!$K$87:$K$291,Reservoir,Schedule!S$87:S$291,H$82,Schedule!R$87:R$291,G84,Schedule!$G$87:$G$291,Schedule!$F$10,Schedule!$I$87:$I$291,"I"))+(SUMIFS(Schedule!T$87:T$291,Schedule!$K$87:$K$291,Reservoir,Schedule!S$87:S$291,H$82,Schedule!R$87:R$291,G84,Schedule!$G$87:$G$291,Schedule!$F$11,Schedule!$I$87:$I$291,"")+SUMIFS(Schedule!T$87:T$291,Schedule!$K$87:$K$291,Reservoir,Schedule!S$87:S$291,H$82,Schedule!R$87:R$291,G84,Schedule!$G$87:$G$291,Schedule!$F$11,Schedule!$I$87:$I$291,"I")),(SUMIFS(Schedule!T$87:T$291,Schedule!$K$87:$K$291,Reservoir,Schedule!S$87:S$291,H$82,Schedule!R$87:R$291,G84,Schedule!$G$87:$G$291,Schedule!$F$9,Schedule!$I$87:$I$291,"")+SUMIFS(Schedule!T$87:T$291,Schedule!$K$87:$K$291,Reservoir,Schedule!S$87:S$291,H$82,Schedule!R$87:R$291,G84,Schedule!$G$87:$G$291,Schedule!$F$9,Schedule!$I$87:$I$291,"I"))+(SUMIFS(Schedule!T$87:T$291,Schedule!$K$87:$K$291,Reservoir,Schedule!S$87:S$291,H$82,Schedule!R$87:R$291,G84,Schedule!$G$87:$G$291,Schedule!$F$10,Schedule!$I$87:$I$291,"")+SUMIFS(Schedule!T$87:T$291,Schedule!$K$87:$K$291,Reservoir,Schedule!S$87:S$291,H$82,Schedule!R$87:R$291,G84,Schedule!$G$87:$G$291,Schedule!$F$10,Schedule!$I$87:$I$291,"I"))+(SUMIFS(Schedule!T$87:T$291,Schedule!$K$87:$K$291,Reservoir,Schedule!S$87:S$291,H$82,Schedule!R$87:R$291,G84,Schedule!$G$87:$G$291,Schedule!$F$11,Schedule!$I$87:$I$291,"")+SUMIFS(Schedule!T$87:T$291,Schedule!$K$87:$K$291,Reservoir,Schedule!S$87:S$291,H$82,Schedule!R$87:R$291,G84,Schedule!$G$87:$G$291,Schedule!$F$11,Schedule!$I$87:$I$291,"I"))+(SUMIFS(Schedule!T$87:T$291,Schedule!$K$87:$K$291,Reservoir,Schedule!S$87:S$291,H$82,Schedule!R$87:R$291,G84,Schedule!$G$87:$G$291,Schedule!$F$8,Schedule!$I$87:$I$291,"")+SUMIFS(Schedule!T$87:T$291,Schedule!$K$87:$K$291,Reservoir,Schedule!S$87:S$291,H$82,Schedule!R$87:R$291,G84,Schedule!$G$87:$G$291,Schedule!$F$8,Schedule!$I$87:$I$291,"I"))))</f>
        <v>0</v>
      </c>
      <c r="J84" s="284">
        <v>3</v>
      </c>
      <c r="K84" s="285"/>
      <c r="L84" s="286">
        <f>IF($C$3="",(SUMIFS(Schedule!W$87:W$291,Schedule!$K$87:$K$291,Reservoir,Schedule!V$87:V$291,K$82,Schedule!U$87:U$291,J84,Schedule!$G$87:$G$291,Schedule!$F$9,Schedule!$I$87:$I$291,"")+SUMIFS(Schedule!W$87:W$291,Schedule!$K$87:$K$291,Reservoir,Schedule!V$87:V$291,K$82,Schedule!U$87:U$291,J84,Schedule!$G$87:$G$291,Schedule!$F$9,Schedule!$I$87:$I$291,"I"))+(SUMIFS(Schedule!W$87:W$291,Schedule!$K$87:$K$291,Reservoir,Schedule!V$87:V$291,K$82,Schedule!U$87:U$291,J84,Schedule!$G$87:$G$291,Schedule!$F$10,Schedule!$I$87:$I$291,"")+SUMIFS(Schedule!W$87:W$291,Schedule!$K$87:$K$291,Reservoir,Schedule!V$87:V$291,K$82,Schedule!U$87:U$291,J84,Schedule!$G$87:$G$291,Schedule!$F$10,Schedule!$I$87:$I$291,"I"))+(SUMIFS(Schedule!W$87:W$291,Schedule!$K$87:$K$291,Reservoir,Schedule!V$87:V$291,K$82,Schedule!U$87:U$291,J84,Schedule!$G$87:$G$291,Schedule!$F$11,Schedule!$I$87:$I$291,"")+SUMIFS(Schedule!W$87:W$291,Schedule!$K$87:$K$291,Reservoir,Schedule!V$87:V$291,K$82,Schedule!U$87:U$291,J84,Schedule!$G$87:$G$291,Schedule!$F$11,Schedule!$I$87:$I$291,"I")),IF($C$3='Sum Res'!$S$5,(SUMIFS(Schedule!W$87:W$291,Schedule!$K$87:$K$291,Reservoir,Schedule!V$87:V$291,K$82,Schedule!U$87:U$291,J84,Schedule!$G$87:$G$291,Schedule!$F$9,Schedule!$I$87:$I$291,"")+SUMIFS(Schedule!W$87:W$291,Schedule!$K$87:$K$291,Reservoir,Schedule!V$87:V$291,K$82,Schedule!U$87:U$291,J84,Schedule!$G$87:$G$291,Schedule!$F$9,Schedule!$I$87:$I$291,"I"))+(SUMIFS(Schedule!W$87:W$291,Schedule!$K$87:$K$291,Reservoir,Schedule!V$87:V$291,K$82,Schedule!U$87:U$291,J84,Schedule!$G$87:$G$291,Schedule!$F$10,Schedule!$I$87:$I$291,"")+SUMIFS(Schedule!W$87:W$291,Schedule!$K$87:$K$291,Reservoir,Schedule!V$87:V$291,K$82,Schedule!U$87:U$291,J84,Schedule!$G$87:$G$291,Schedule!$F$10,Schedule!$I$87:$I$291,"I"))+(SUMIFS(Schedule!W$87:W$291,Schedule!$K$87:$K$291,Reservoir,Schedule!V$87:V$291,K$82,Schedule!U$87:U$291,J84,Schedule!$G$87:$G$291,Schedule!$F$11,Schedule!$I$87:$I$291,"")+SUMIFS(Schedule!W$87:W$291,Schedule!$K$87:$K$291,Reservoir,Schedule!V$87:V$291,K$82,Schedule!U$87:U$291,J84,Schedule!$G$87:$G$291,Schedule!$F$11,Schedule!$I$87:$I$291,"I")),(SUMIFS(Schedule!W$87:W$291,Schedule!$K$87:$K$291,Reservoir,Schedule!V$87:V$291,K$82,Schedule!U$87:U$291,J84,Schedule!$G$87:$G$291,Schedule!$F$9,Schedule!$I$87:$I$291,"")+SUMIFS(Schedule!W$87:W$291,Schedule!$K$87:$K$291,Reservoir,Schedule!V$87:V$291,K$82,Schedule!U$87:U$291,J84,Schedule!$G$87:$G$291,Schedule!$F$9,Schedule!$I$87:$I$291,"I"))+(SUMIFS(Schedule!W$87:W$291,Schedule!$K$87:$K$291,Reservoir,Schedule!V$87:V$291,K$82,Schedule!U$87:U$291,J84,Schedule!$G$87:$G$291,Schedule!$F$10,Schedule!$I$87:$I$291,"")+SUMIFS(Schedule!W$87:W$291,Schedule!$K$87:$K$291,Reservoir,Schedule!V$87:V$291,K$82,Schedule!U$87:U$291,J84,Schedule!$G$87:$G$291,Schedule!$F$10,Schedule!$I$87:$I$291,"I"))+(SUMIFS(Schedule!W$87:W$291,Schedule!$K$87:$K$291,Reservoir,Schedule!V$87:V$291,K$82,Schedule!U$87:U$291,J84,Schedule!$G$87:$G$291,Schedule!$F$11,Schedule!$I$87:$I$291,"")+SUMIFS(Schedule!W$87:W$291,Schedule!$K$87:$K$291,Reservoir,Schedule!V$87:V$291,K$82,Schedule!U$87:U$291,J84,Schedule!$G$87:$G$291,Schedule!$F$11,Schedule!$I$87:$I$291,"I"))+(SUMIFS(Schedule!W$87:W$291,Schedule!$K$87:$K$291,Reservoir,Schedule!V$87:V$291,K$82,Schedule!U$87:U$291,J84,Schedule!$G$87:$G$291,Schedule!$F$8,Schedule!$I$87:$I$291,"")+SUMIFS(Schedule!W$87:W$291,Schedule!$K$87:$K$291,Reservoir,Schedule!V$87:V$291,K$82,Schedule!U$87:U$291,J84,Schedule!$G$87:$G$291,Schedule!$F$8,Schedule!$I$87:$I$291,"I"))))</f>
        <v>0</v>
      </c>
      <c r="M84" s="284">
        <v>3</v>
      </c>
      <c r="N84" s="285"/>
      <c r="O84" s="286">
        <f>IF($C$3="",(SUMIFS(Schedule!Z$87:Z$291,Schedule!$K$87:$K$291,Reservoir,Schedule!Y$87:Y$291,N$82,Schedule!X$87:X$291,M84,Schedule!$G$87:$G$291,Schedule!$F$9,Schedule!$I$87:$I$291,"")+SUMIFS(Schedule!Z$87:Z$291,Schedule!$K$87:$K$291,Reservoir,Schedule!Y$87:Y$291,N$82,Schedule!X$87:X$291,M84,Schedule!$G$87:$G$291,Schedule!$F$9,Schedule!$I$87:$I$291,"I"))+(SUMIFS(Schedule!Z$87:Z$291,Schedule!$K$87:$K$291,Reservoir,Schedule!Y$87:Y$291,N$82,Schedule!X$87:X$291,M84,Schedule!$G$87:$G$291,Schedule!$F$10,Schedule!$I$87:$I$291,"")+SUMIFS(Schedule!Z$87:Z$291,Schedule!$K$87:$K$291,Reservoir,Schedule!Y$87:Y$291,N$82,Schedule!X$87:X$291,M84,Schedule!$G$87:$G$291,Schedule!$F$10,Schedule!$I$87:$I$291,"I"))+(SUMIFS(Schedule!Z$87:Z$291,Schedule!$K$87:$K$291,Reservoir,Schedule!Y$87:Y$291,N$82,Schedule!X$87:X$291,M84,Schedule!$G$87:$G$291,Schedule!$F$11,Schedule!$I$87:$I$291,"")+SUMIFS(Schedule!Z$87:Z$291,Schedule!$K$87:$K$291,Reservoir,Schedule!Y$87:Y$291,N$82,Schedule!X$87:X$291,M84,Schedule!$G$87:$G$291,Schedule!$F$11,Schedule!$I$87:$I$291,"I")),IF($C$3='Sum Res'!$S$5,(SUMIFS(Schedule!Z$87:Z$291,Schedule!$K$87:$K$291,Reservoir,Schedule!Y$87:Y$291,N$82,Schedule!X$87:X$291,M84,Schedule!$G$87:$G$291,Schedule!$F$9,Schedule!$I$87:$I$291,"")+SUMIFS(Schedule!Z$87:Z$291,Schedule!$K$87:$K$291,Reservoir,Schedule!Y$87:Y$291,N$82,Schedule!X$87:X$291,M84,Schedule!$G$87:$G$291,Schedule!$F$9,Schedule!$I$87:$I$291,"I"))+(SUMIFS(Schedule!Z$87:Z$291,Schedule!$K$87:$K$291,Reservoir,Schedule!Y$87:Y$291,N$82,Schedule!X$87:X$291,M84,Schedule!$G$87:$G$291,Schedule!$F$10,Schedule!$I$87:$I$291,"")+SUMIFS(Schedule!Z$87:Z$291,Schedule!$K$87:$K$291,Reservoir,Schedule!Y$87:Y$291,N$82,Schedule!X$87:X$291,M84,Schedule!$G$87:$G$291,Schedule!$F$10,Schedule!$I$87:$I$291,"I"))+(SUMIFS(Schedule!Z$87:Z$291,Schedule!$K$87:$K$291,Reservoir,Schedule!Y$87:Y$291,N$82,Schedule!X$87:X$291,M84,Schedule!$G$87:$G$291,Schedule!$F$11,Schedule!$I$87:$I$291,"")+SUMIFS(Schedule!Z$87:Z$291,Schedule!$K$87:$K$291,Reservoir,Schedule!Y$87:Y$291,N$82,Schedule!X$87:X$291,M84,Schedule!$G$87:$G$291,Schedule!$F$11,Schedule!$I$87:$I$291,"I")),(SUMIFS(Schedule!Z$87:Z$291,Schedule!$K$87:$K$291,Reservoir,Schedule!Y$87:Y$291,N$82,Schedule!X$87:X$291,M84,Schedule!$G$87:$G$291,Schedule!$F$9,Schedule!$I$87:$I$291,"")+SUMIFS(Schedule!Z$87:Z$291,Schedule!$K$87:$K$291,Reservoir,Schedule!Y$87:Y$291,N$82,Schedule!X$87:X$291,M84,Schedule!$G$87:$G$291,Schedule!$F$9,Schedule!$I$87:$I$291,"I"))+(SUMIFS(Schedule!Z$87:Z$291,Schedule!$K$87:$K$291,Reservoir,Schedule!Y$87:Y$291,N$82,Schedule!X$87:X$291,M84,Schedule!$G$87:$G$291,Schedule!$F$10,Schedule!$I$87:$I$291,"")+SUMIFS(Schedule!Z$87:Z$291,Schedule!$K$87:$K$291,Reservoir,Schedule!Y$87:Y$291,N$82,Schedule!X$87:X$291,M84,Schedule!$G$87:$G$291,Schedule!$F$10,Schedule!$I$87:$I$291,"I"))+(SUMIFS(Schedule!Z$87:Z$291,Schedule!$K$87:$K$291,Reservoir,Schedule!Y$87:Y$291,N$82,Schedule!X$87:X$291,M84,Schedule!$G$87:$G$291,Schedule!$F$11,Schedule!$I$87:$I$291,"")+SUMIFS(Schedule!Z$87:Z$291,Schedule!$K$87:$K$291,Reservoir,Schedule!Y$87:Y$291,N$82,Schedule!X$87:X$291,M84,Schedule!$G$87:$G$291,Schedule!$F$11,Schedule!$I$87:$I$291,"I"))+(SUMIFS(Schedule!Z$87:Z$291,Schedule!$K$87:$K$291,Reservoir,Schedule!Y$87:Y$291,N$82,Schedule!X$87:X$291,M84,Schedule!$G$87:$G$291,Schedule!$F$8,Schedule!$I$87:$I$291,"")+SUMIFS(Schedule!Z$87:Z$291,Schedule!$K$87:$K$291,Reservoir,Schedule!Y$87:Y$291,N$82,Schedule!X$87:X$291,M84,Schedule!$G$87:$G$291,Schedule!$F$8,Schedule!$I$87:$I$291,"I"))))</f>
        <v>0</v>
      </c>
      <c r="P84" s="284">
        <v>3</v>
      </c>
      <c r="Q84" s="285"/>
      <c r="R84" s="286">
        <f>IF($C$3="",(SUMIFS(Schedule!AC$87:AC$291,Schedule!$K$87:$K$291,Reservoir,Schedule!AB$87:AB$291,Q$82,Schedule!AA$87:AA$291,P84,Schedule!$G$87:$G$291,Schedule!$F$9,Schedule!$I$87:$I$291,"")+SUMIFS(Schedule!AC$87:AC$291,Schedule!$K$87:$K$291,Reservoir,Schedule!AB$87:AB$291,Q$82,Schedule!AA$87:AA$291,P84,Schedule!$G$87:$G$291,Schedule!$F$9,Schedule!$I$87:$I$291,"I"))+(SUMIFS(Schedule!AC$87:AC$291,Schedule!$K$87:$K$291,Reservoir,Schedule!AB$87:AB$291,Q$82,Schedule!AA$87:AA$291,P84,Schedule!$G$87:$G$291,Schedule!$F$10,Schedule!$I$87:$I$291,"")+SUMIFS(Schedule!AC$87:AC$291,Schedule!$K$87:$K$291,Reservoir,Schedule!AB$87:AB$291,Q$82,Schedule!AA$87:AA$291,P84,Schedule!$G$87:$G$291,Schedule!$F$10,Schedule!$I$87:$I$291,"I"))+(SUMIFS(Schedule!AC$87:AC$291,Schedule!$K$87:$K$291,Reservoir,Schedule!AB$87:AB$291,Q$82,Schedule!AA$87:AA$291,P84,Schedule!$G$87:$G$291,Schedule!$F$11,Schedule!$I$87:$I$291,"")+SUMIFS(Schedule!AC$87:AC$291,Schedule!$K$87:$K$291,Reservoir,Schedule!AB$87:AB$291,Q$82,Schedule!AA$87:AA$291,P84,Schedule!$G$87:$G$291,Schedule!$F$11,Schedule!$I$87:$I$291,"I")),IF($C$3='Sum Res'!$S$5,(SUMIFS(Schedule!AC$87:AC$291,Schedule!$K$87:$K$291,Reservoir,Schedule!AB$87:AB$291,Q$82,Schedule!AA$87:AA$291,P84,Schedule!$G$87:$G$291,Schedule!$F$9,Schedule!$I$87:$I$291,"")+SUMIFS(Schedule!AC$87:AC$291,Schedule!$K$87:$K$291,Reservoir,Schedule!AB$87:AB$291,Q$82,Schedule!AA$87:AA$291,P84,Schedule!$G$87:$G$291,Schedule!$F$9,Schedule!$I$87:$I$291,"I"))+(SUMIFS(Schedule!AC$87:AC$291,Schedule!$K$87:$K$291,Reservoir,Schedule!AB$87:AB$291,Q$82,Schedule!AA$87:AA$291,P84,Schedule!$G$87:$G$291,Schedule!$F$10,Schedule!$I$87:$I$291,"")+SUMIFS(Schedule!AC$87:AC$291,Schedule!$K$87:$K$291,Reservoir,Schedule!AB$87:AB$291,Q$82,Schedule!AA$87:AA$291,P84,Schedule!$G$87:$G$291,Schedule!$F$10,Schedule!$I$87:$I$291,"I"))+(SUMIFS(Schedule!AC$87:AC$291,Schedule!$K$87:$K$291,Reservoir,Schedule!AB$87:AB$291,Q$82,Schedule!AA$87:AA$291,P84,Schedule!$G$87:$G$291,Schedule!$F$11,Schedule!$I$87:$I$291,"")+SUMIFS(Schedule!AC$87:AC$291,Schedule!$K$87:$K$291,Reservoir,Schedule!AB$87:AB$291,Q$82,Schedule!AA$87:AA$291,P84,Schedule!$G$87:$G$291,Schedule!$F$11,Schedule!$I$87:$I$291,"I")),(SUMIFS(Schedule!AC$87:AC$291,Schedule!$K$87:$K$291,Reservoir,Schedule!AB$87:AB$291,Q$82,Schedule!AA$87:AA$291,P84,Schedule!$G$87:$G$291,Schedule!$F$9,Schedule!$I$87:$I$291,"")+SUMIFS(Schedule!AC$87:AC$291,Schedule!$K$87:$K$291,Reservoir,Schedule!AB$87:AB$291,Q$82,Schedule!AA$87:AA$291,P84,Schedule!$G$87:$G$291,Schedule!$F$9,Schedule!$I$87:$I$291,"I"))+(SUMIFS(Schedule!AC$87:AC$291,Schedule!$K$87:$K$291,Reservoir,Schedule!AB$87:AB$291,Q$82,Schedule!AA$87:AA$291,P84,Schedule!$G$87:$G$291,Schedule!$F$10,Schedule!$I$87:$I$291,"")+SUMIFS(Schedule!AC$87:AC$291,Schedule!$K$87:$K$291,Reservoir,Schedule!AB$87:AB$291,Q$82,Schedule!AA$87:AA$291,P84,Schedule!$G$87:$G$291,Schedule!$F$10,Schedule!$I$87:$I$291,"I"))+(SUMIFS(Schedule!AC$87:AC$291,Schedule!$K$87:$K$291,Reservoir,Schedule!AB$87:AB$291,Q$82,Schedule!AA$87:AA$291,P84,Schedule!$G$87:$G$291,Schedule!$F$11,Schedule!$I$87:$I$291,"")+SUMIFS(Schedule!AC$87:AC$291,Schedule!$K$87:$K$291,Reservoir,Schedule!AB$87:AB$291,Q$82,Schedule!AA$87:AA$291,P84,Schedule!$G$87:$G$291,Schedule!$F$11,Schedule!$I$87:$I$291,"I"))+(SUMIFS(Schedule!AC$87:AC$291,Schedule!$K$87:$K$291,Reservoir,Schedule!AB$87:AB$291,Q$82,Schedule!AA$87:AA$291,P84,Schedule!$G$87:$G$291,Schedule!$F$8,Schedule!$I$87:$I$291,"")+SUMIFS(Schedule!AC$87:AC$291,Schedule!$K$87:$K$291,Reservoir,Schedule!AB$87:AB$291,Q$82,Schedule!AA$87:AA$291,P84,Schedule!$G$87:$G$291,Schedule!$F$8,Schedule!$I$87:$I$291,"I"))))</f>
        <v>0</v>
      </c>
      <c r="S84" s="284">
        <v>3</v>
      </c>
      <c r="T84" s="285"/>
      <c r="U84" s="286">
        <f>IF($C$3="",(SUMIFS(Schedule!AF$87:AF$291,Schedule!$K$87:$K$291,Reservoir,Schedule!AE$87:AE$291,T$82,Schedule!AD$87:AD$291,S84,Schedule!$G$87:$G$291,Schedule!$F$9,Schedule!$I$87:$I$291,"")+SUMIFS(Schedule!AF$87:AF$291,Schedule!$K$87:$K$291,Reservoir,Schedule!AE$87:AE$291,T$82,Schedule!AD$87:AD$291,S84,Schedule!$G$87:$G$291,Schedule!$F$9,Schedule!$I$87:$I$291,"I"))+(SUMIFS(Schedule!AF$87:AF$291,Schedule!$K$87:$K$291,Reservoir,Schedule!AE$87:AE$291,T$82,Schedule!AD$87:AD$291,S84,Schedule!$G$87:$G$291,Schedule!$F$10,Schedule!$I$87:$I$291,"")+SUMIFS(Schedule!AF$87:AF$291,Schedule!$K$87:$K$291,Reservoir,Schedule!AE$87:AE$291,T$82,Schedule!AD$87:AD$291,S84,Schedule!$G$87:$G$291,Schedule!$F$10,Schedule!$I$87:$I$291,"I"))+(SUMIFS(Schedule!AF$87:AF$291,Schedule!$K$87:$K$291,Reservoir,Schedule!AE$87:AE$291,T$82,Schedule!AD$87:AD$291,S84,Schedule!$G$87:$G$291,Schedule!$F$11,Schedule!$I$87:$I$291,"")+SUMIFS(Schedule!AF$87:AF$291,Schedule!$K$87:$K$291,Reservoir,Schedule!AE$87:AE$291,T$82,Schedule!AD$87:AD$291,S84,Schedule!$G$87:$G$291,Schedule!$F$11,Schedule!$I$87:$I$291,"I")),IF($C$3='Sum Res'!$S$5,(SUMIFS(Schedule!AF$87:AF$291,Schedule!$K$87:$K$291,Reservoir,Schedule!AE$87:AE$291,T$82,Schedule!AD$87:AD$291,S84,Schedule!$G$87:$G$291,Schedule!$F$9,Schedule!$I$87:$I$291,"")+SUMIFS(Schedule!AF$87:AF$291,Schedule!$K$87:$K$291,Reservoir,Schedule!AE$87:AE$291,T$82,Schedule!AD$87:AD$291,S84,Schedule!$G$87:$G$291,Schedule!$F$9,Schedule!$I$87:$I$291,"I"))+(SUMIFS(Schedule!AF$87:AF$291,Schedule!$K$87:$K$291,Reservoir,Schedule!AE$87:AE$291,T$82,Schedule!AD$87:AD$291,S84,Schedule!$G$87:$G$291,Schedule!$F$10,Schedule!$I$87:$I$291,"")+SUMIFS(Schedule!AF$87:AF$291,Schedule!$K$87:$K$291,Reservoir,Schedule!AE$87:AE$291,T$82,Schedule!AD$87:AD$291,S84,Schedule!$G$87:$G$291,Schedule!$F$10,Schedule!$I$87:$I$291,"I"))+(SUMIFS(Schedule!AF$87:AF$291,Schedule!$K$87:$K$291,Reservoir,Schedule!AE$87:AE$291,T$82,Schedule!AD$87:AD$291,S84,Schedule!$G$87:$G$291,Schedule!$F$11,Schedule!$I$87:$I$291,"")+SUMIFS(Schedule!AF$87:AF$291,Schedule!$K$87:$K$291,Reservoir,Schedule!AE$87:AE$291,T$82,Schedule!AD$87:AD$291,S84,Schedule!$G$87:$G$291,Schedule!$F$11,Schedule!$I$87:$I$291,"I")),(SUMIFS(Schedule!AF$87:AF$291,Schedule!$K$87:$K$291,Reservoir,Schedule!AE$87:AE$291,T$82,Schedule!AD$87:AD$291,S84,Schedule!$G$87:$G$291,Schedule!$F$9,Schedule!$I$87:$I$291,"")+SUMIFS(Schedule!AF$87:AF$291,Schedule!$K$87:$K$291,Reservoir,Schedule!AE$87:AE$291,T$82,Schedule!AD$87:AD$291,S84,Schedule!$G$87:$G$291,Schedule!$F$9,Schedule!$I$87:$I$291,"I"))+(SUMIFS(Schedule!AF$87:AF$291,Schedule!$K$87:$K$291,Reservoir,Schedule!AE$87:AE$291,T$82,Schedule!AD$87:AD$291,S84,Schedule!$G$87:$G$291,Schedule!$F$10,Schedule!$I$87:$I$291,"")+SUMIFS(Schedule!AF$87:AF$291,Schedule!$K$87:$K$291,Reservoir,Schedule!AE$87:AE$291,T$82,Schedule!AD$87:AD$291,S84,Schedule!$G$87:$G$291,Schedule!$F$10,Schedule!$I$87:$I$291,"I"))+(SUMIFS(Schedule!AF$87:AF$291,Schedule!$K$87:$K$291,Reservoir,Schedule!AE$87:AE$291,T$82,Schedule!AD$87:AD$291,S84,Schedule!$G$87:$G$291,Schedule!$F$11,Schedule!$I$87:$I$291,"")+SUMIFS(Schedule!AF$87:AF$291,Schedule!$K$87:$K$291,Reservoir,Schedule!AE$87:AE$291,T$82,Schedule!AD$87:AD$291,S84,Schedule!$G$87:$G$291,Schedule!$F$11,Schedule!$I$87:$I$291,"I"))+(SUMIFS(Schedule!AF$87:AF$291,Schedule!$K$87:$K$291,Reservoir,Schedule!AE$87:AE$291,T$82,Schedule!AD$87:AD$291,S84,Schedule!$G$87:$G$291,Schedule!$F$8,Schedule!$I$87:$I$291,"")+SUMIFS(Schedule!AF$87:AF$291,Schedule!$K$87:$K$291,Reservoir,Schedule!AE$87:AE$291,T$82,Schedule!AD$87:AD$291,S84,Schedule!$G$87:$G$291,Schedule!$F$8,Schedule!$I$87:$I$291,"I"))))</f>
        <v>0</v>
      </c>
      <c r="V84" s="284">
        <v>3</v>
      </c>
      <c r="W84" s="285"/>
      <c r="X84" s="286">
        <f>IF($C$3="",(SUMIFS(Schedule!AI$87:AI$291,Schedule!$K$87:$K$291,Reservoir,Schedule!AH$87:AH$291,W$82,Schedule!AG$87:AG$291,V84,Schedule!$G$87:$G$291,Schedule!$F$9,Schedule!$I$87:$I$291,"")+SUMIFS(Schedule!AI$87:AI$291,Schedule!$K$87:$K$291,Reservoir,Schedule!AH$87:AH$291,W$82,Schedule!AG$87:AG$291,V84,Schedule!$G$87:$G$291,Schedule!$F$9,Schedule!$I$87:$I$291,"I"))+(SUMIFS(Schedule!AI$87:AI$291,Schedule!$K$87:$K$291,Reservoir,Schedule!AH$87:AH$291,W$82,Schedule!AG$87:AG$291,V84,Schedule!$G$87:$G$291,Schedule!$F$10,Schedule!$I$87:$I$291,"")+SUMIFS(Schedule!AI$87:AI$291,Schedule!$K$87:$K$291,Reservoir,Schedule!AH$87:AH$291,W$82,Schedule!AG$87:AG$291,V84,Schedule!$G$87:$G$291,Schedule!$F$10,Schedule!$I$87:$I$291,"I"))+(SUMIFS(Schedule!AI$87:AI$291,Schedule!$K$87:$K$291,Reservoir,Schedule!AH$87:AH$291,W$82,Schedule!AG$87:AG$291,V84,Schedule!$G$87:$G$291,Schedule!$F$11,Schedule!$I$87:$I$291,"")+SUMIFS(Schedule!AI$87:AI$291,Schedule!$K$87:$K$291,Reservoir,Schedule!AH$87:AH$291,W$82,Schedule!AG$87:AG$291,V84,Schedule!$G$87:$G$291,Schedule!$F$11,Schedule!$I$87:$I$291,"I")),IF($C$3='Sum Res'!$S$5,(SUMIFS(Schedule!AI$87:AI$291,Schedule!$K$87:$K$291,Reservoir,Schedule!AH$87:AH$291,W$82,Schedule!AG$87:AG$291,V84,Schedule!$G$87:$G$291,Schedule!$F$9,Schedule!$I$87:$I$291,"")+SUMIFS(Schedule!AI$87:AI$291,Schedule!$K$87:$K$291,Reservoir,Schedule!AH$87:AH$291,W$82,Schedule!AG$87:AG$291,V84,Schedule!$G$87:$G$291,Schedule!$F$9,Schedule!$I$87:$I$291,"I"))+(SUMIFS(Schedule!AI$87:AI$291,Schedule!$K$87:$K$291,Reservoir,Schedule!AH$87:AH$291,W$82,Schedule!AG$87:AG$291,V84,Schedule!$G$87:$G$291,Schedule!$F$10,Schedule!$I$87:$I$291,"")+SUMIFS(Schedule!AI$87:AI$291,Schedule!$K$87:$K$291,Reservoir,Schedule!AH$87:AH$291,W$82,Schedule!AG$87:AG$291,V84,Schedule!$G$87:$G$291,Schedule!$F$10,Schedule!$I$87:$I$291,"I"))+(SUMIFS(Schedule!AI$87:AI$291,Schedule!$K$87:$K$291,Reservoir,Schedule!AH$87:AH$291,W$82,Schedule!AG$87:AG$291,V84,Schedule!$G$87:$G$291,Schedule!$F$11,Schedule!$I$87:$I$291,"")+SUMIFS(Schedule!AI$87:AI$291,Schedule!$K$87:$K$291,Reservoir,Schedule!AH$87:AH$291,W$82,Schedule!AG$87:AG$291,V84,Schedule!$G$87:$G$291,Schedule!$F$11,Schedule!$I$87:$I$291,"I")),(SUMIFS(Schedule!AI$87:AI$291,Schedule!$K$87:$K$291,Reservoir,Schedule!AH$87:AH$291,W$82,Schedule!AG$87:AG$291,V84,Schedule!$G$87:$G$291,Schedule!$F$9,Schedule!$I$87:$I$291,"")+SUMIFS(Schedule!AI$87:AI$291,Schedule!$K$87:$K$291,Reservoir,Schedule!AH$87:AH$291,W$82,Schedule!AG$87:AG$291,V84,Schedule!$G$87:$G$291,Schedule!$F$9,Schedule!$I$87:$I$291,"I"))+(SUMIFS(Schedule!AI$87:AI$291,Schedule!$K$87:$K$291,Reservoir,Schedule!AH$87:AH$291,W$82,Schedule!AG$87:AG$291,V84,Schedule!$G$87:$G$291,Schedule!$F$10,Schedule!$I$87:$I$291,"")+SUMIFS(Schedule!AI$87:AI$291,Schedule!$K$87:$K$291,Reservoir,Schedule!AH$87:AH$291,W$82,Schedule!AG$87:AG$291,V84,Schedule!$G$87:$G$291,Schedule!$F$10,Schedule!$I$87:$I$291,"I"))+(SUMIFS(Schedule!AI$87:AI$291,Schedule!$K$87:$K$291,Reservoir,Schedule!AH$87:AH$291,W$82,Schedule!AG$87:AG$291,V84,Schedule!$G$87:$G$291,Schedule!$F$11,Schedule!$I$87:$I$291,"")+SUMIFS(Schedule!AI$87:AI$291,Schedule!$K$87:$K$291,Reservoir,Schedule!AH$87:AH$291,W$82,Schedule!AG$87:AG$291,V84,Schedule!$G$87:$G$291,Schedule!$F$11,Schedule!$I$87:$I$291,"I"))+(SUMIFS(Schedule!AI$87:AI$291,Schedule!$K$87:$K$291,Reservoir,Schedule!AH$87:AH$291,W$82,Schedule!AG$87:AG$291,V84,Schedule!$G$87:$G$291,Schedule!$F$8,Schedule!$I$87:$I$291,"")+SUMIFS(Schedule!AI$87:AI$291,Schedule!$K$87:$K$291,Reservoir,Schedule!AH$87:AH$291,W$82,Schedule!AG$87:AG$291,V84,Schedule!$G$87:$G$291,Schedule!$F$8,Schedule!$I$87:$I$291,"I"))))</f>
        <v>0</v>
      </c>
      <c r="Y84" s="284">
        <v>3</v>
      </c>
      <c r="Z84" s="285"/>
      <c r="AA84" s="286">
        <f>IF($C$3="",(SUMIFS(Schedule!AL$87:AL$291,Schedule!$K$87:$K$291,Reservoir,Schedule!AK$87:AK$291,Z$82,Schedule!AJ$87:AJ$291,Y84,Schedule!$G$87:$G$291,Schedule!$F$9,Schedule!$I$87:$I$291,"")+SUMIFS(Schedule!AL$87:AL$291,Schedule!$K$87:$K$291,Reservoir,Schedule!AK$87:AK$291,Z$82,Schedule!AJ$87:AJ$291,Y84,Schedule!$G$87:$G$291,Schedule!$F$9,Schedule!$I$87:$I$291,"I"))+(SUMIFS(Schedule!AL$87:AL$291,Schedule!$K$87:$K$291,Reservoir,Schedule!AK$87:AK$291,Z$82,Schedule!AJ$87:AJ$291,Y84,Schedule!$G$87:$G$291,Schedule!$F$10,Schedule!$I$87:$I$291,"")+SUMIFS(Schedule!AL$87:AL$291,Schedule!$K$87:$K$291,Reservoir,Schedule!AK$87:AK$291,Z$82,Schedule!AJ$87:AJ$291,Y84,Schedule!$G$87:$G$291,Schedule!$F$10,Schedule!$I$87:$I$291,"I"))+(SUMIFS(Schedule!AL$87:AL$291,Schedule!$K$87:$K$291,Reservoir,Schedule!AK$87:AK$291,Z$82,Schedule!AJ$87:AJ$291,Y84,Schedule!$G$87:$G$291,Schedule!$F$11,Schedule!$I$87:$I$291,"")+SUMIFS(Schedule!AL$87:AL$291,Schedule!$K$87:$K$291,Reservoir,Schedule!AK$87:AK$291,Z$82,Schedule!AJ$87:AJ$291,Y84,Schedule!$G$87:$G$291,Schedule!$F$11,Schedule!$I$87:$I$291,"I")),IF($C$3='Sum Res'!$S$5,(SUMIFS(Schedule!AL$87:AL$291,Schedule!$K$87:$K$291,Reservoir,Schedule!AK$87:AK$291,Z$82,Schedule!AJ$87:AJ$291,Y84,Schedule!$G$87:$G$291,Schedule!$F$9,Schedule!$I$87:$I$291,"")+SUMIFS(Schedule!AL$87:AL$291,Schedule!$K$87:$K$291,Reservoir,Schedule!AK$87:AK$291,Z$82,Schedule!AJ$87:AJ$291,Y84,Schedule!$G$87:$G$291,Schedule!$F$9,Schedule!$I$87:$I$291,"I"))+(SUMIFS(Schedule!AL$87:AL$291,Schedule!$K$87:$K$291,Reservoir,Schedule!AK$87:AK$291,Z$82,Schedule!AJ$87:AJ$291,Y84,Schedule!$G$87:$G$291,Schedule!$F$10,Schedule!$I$87:$I$291,"")+SUMIFS(Schedule!AL$87:AL$291,Schedule!$K$87:$K$291,Reservoir,Schedule!AK$87:AK$291,Z$82,Schedule!AJ$87:AJ$291,Y84,Schedule!$G$87:$G$291,Schedule!$F$10,Schedule!$I$87:$I$291,"I"))+(SUMIFS(Schedule!AL$87:AL$291,Schedule!$K$87:$K$291,Reservoir,Schedule!AK$87:AK$291,Z$82,Schedule!AJ$87:AJ$291,Y84,Schedule!$G$87:$G$291,Schedule!$F$11,Schedule!$I$87:$I$291,"")+SUMIFS(Schedule!AL$87:AL$291,Schedule!$K$87:$K$291,Reservoir,Schedule!AK$87:AK$291,Z$82,Schedule!AJ$87:AJ$291,Y84,Schedule!$G$87:$G$291,Schedule!$F$11,Schedule!$I$87:$I$291,"I")),(SUMIFS(Schedule!AL$87:AL$291,Schedule!$K$87:$K$291,Reservoir,Schedule!AK$87:AK$291,Z$82,Schedule!AJ$87:AJ$291,Y84,Schedule!$G$87:$G$291,Schedule!$F$9,Schedule!$I$87:$I$291,"")+SUMIFS(Schedule!AL$87:AL$291,Schedule!$K$87:$K$291,Reservoir,Schedule!AK$87:AK$291,Z$82,Schedule!AJ$87:AJ$291,Y84,Schedule!$G$87:$G$291,Schedule!$F$9,Schedule!$I$87:$I$291,"I"))+(SUMIFS(Schedule!AL$87:AL$291,Schedule!$K$87:$K$291,Reservoir,Schedule!AK$87:AK$291,Z$82,Schedule!AJ$87:AJ$291,Y84,Schedule!$G$87:$G$291,Schedule!$F$10,Schedule!$I$87:$I$291,"")+SUMIFS(Schedule!AL$87:AL$291,Schedule!$K$87:$K$291,Reservoir,Schedule!AK$87:AK$291,Z$82,Schedule!AJ$87:AJ$291,Y84,Schedule!$G$87:$G$291,Schedule!$F$10,Schedule!$I$87:$I$291,"I"))+(SUMIFS(Schedule!AL$87:AL$291,Schedule!$K$87:$K$291,Reservoir,Schedule!AK$87:AK$291,Z$82,Schedule!AJ$87:AJ$291,Y84,Schedule!$G$87:$G$291,Schedule!$F$11,Schedule!$I$87:$I$291,"")+SUMIFS(Schedule!AL$87:AL$291,Schedule!$K$87:$K$291,Reservoir,Schedule!AK$87:AK$291,Z$82,Schedule!AJ$87:AJ$291,Y84,Schedule!$G$87:$G$291,Schedule!$F$11,Schedule!$I$87:$I$291,"I"))+(SUMIFS(Schedule!AL$87:AL$291,Schedule!$K$87:$K$291,Reservoir,Schedule!AK$87:AK$291,Z$82,Schedule!AJ$87:AJ$291,Y84,Schedule!$G$87:$G$291,Schedule!$F$8,Schedule!$I$87:$I$291,"")+SUMIFS(Schedule!AL$87:AL$291,Schedule!$K$87:$K$291,Reservoir,Schedule!AK$87:AK$291,Z$82,Schedule!AJ$87:AJ$291,Y84,Schedule!$G$87:$G$291,Schedule!$F$8,Schedule!$I$87:$I$291,"I"))))</f>
        <v>0</v>
      </c>
      <c r="AB84" s="284">
        <v>3</v>
      </c>
      <c r="AC84" s="285"/>
      <c r="AD84" s="286">
        <f>IF($C$3="",(SUMIFS(Schedule!AO$87:AO$291,Schedule!$K$87:$K$291,Reservoir,Schedule!AN$87:AN$291,AC$82,Schedule!AM$87:AM$291,AB84,Schedule!$G$87:$G$291,Schedule!$F$9,Schedule!$I$87:$I$291,"")+SUMIFS(Schedule!AO$87:AO$291,Schedule!$K$87:$K$291,Reservoir,Schedule!AN$87:AN$291,AC$82,Schedule!AM$87:AM$291,AB84,Schedule!$G$87:$G$291,Schedule!$F$9,Schedule!$I$87:$I$291,"I"))+(SUMIFS(Schedule!AO$87:AO$291,Schedule!$K$87:$K$291,Reservoir,Schedule!AN$87:AN$291,AC$82,Schedule!AM$87:AM$291,AB84,Schedule!$G$87:$G$291,Schedule!$F$10,Schedule!$I$87:$I$291,"")+SUMIFS(Schedule!AO$87:AO$291,Schedule!$K$87:$K$291,Reservoir,Schedule!AN$87:AN$291,AC$82,Schedule!AM$87:AM$291,AB84,Schedule!$G$87:$G$291,Schedule!$F$10,Schedule!$I$87:$I$291,"I"))+(SUMIFS(Schedule!AO$87:AO$291,Schedule!$K$87:$K$291,Reservoir,Schedule!AN$87:AN$291,AC$82,Schedule!AM$87:AM$291,AB84,Schedule!$G$87:$G$291,Schedule!$F$11,Schedule!$I$87:$I$291,"")+SUMIFS(Schedule!AO$87:AO$291,Schedule!$K$87:$K$291,Reservoir,Schedule!AN$87:AN$291,AC$82,Schedule!AM$87:AM$291,AB84,Schedule!$G$87:$G$291,Schedule!$F$11,Schedule!$I$87:$I$291,"I")),IF($C$3='Sum Res'!$S$5,(SUMIFS(Schedule!AO$87:AO$291,Schedule!$K$87:$K$291,Reservoir,Schedule!AN$87:AN$291,AC$82,Schedule!AM$87:AM$291,AB84,Schedule!$G$87:$G$291,Schedule!$F$9,Schedule!$I$87:$I$291,"")+SUMIFS(Schedule!AO$87:AO$291,Schedule!$K$87:$K$291,Reservoir,Schedule!AN$87:AN$291,AC$82,Schedule!AM$87:AM$291,AB84,Schedule!$G$87:$G$291,Schedule!$F$9,Schedule!$I$87:$I$291,"I"))+(SUMIFS(Schedule!AO$87:AO$291,Schedule!$K$87:$K$291,Reservoir,Schedule!AN$87:AN$291,AC$82,Schedule!AM$87:AM$291,AB84,Schedule!$G$87:$G$291,Schedule!$F$10,Schedule!$I$87:$I$291,"")+SUMIFS(Schedule!AO$87:AO$291,Schedule!$K$87:$K$291,Reservoir,Schedule!AN$87:AN$291,AC$82,Schedule!AM$87:AM$291,AB84,Schedule!$G$87:$G$291,Schedule!$F$10,Schedule!$I$87:$I$291,"I"))+(SUMIFS(Schedule!AO$87:AO$291,Schedule!$K$87:$K$291,Reservoir,Schedule!AN$87:AN$291,AC$82,Schedule!AM$87:AM$291,AB84,Schedule!$G$87:$G$291,Schedule!$F$11,Schedule!$I$87:$I$291,"")+SUMIFS(Schedule!AO$87:AO$291,Schedule!$K$87:$K$291,Reservoir,Schedule!AN$87:AN$291,AC$82,Schedule!AM$87:AM$291,AB84,Schedule!$G$87:$G$291,Schedule!$F$11,Schedule!$I$87:$I$291,"I")),(SUMIFS(Schedule!AO$87:AO$291,Schedule!$K$87:$K$291,Reservoir,Schedule!AN$87:AN$291,AC$82,Schedule!AM$87:AM$291,AB84,Schedule!$G$87:$G$291,Schedule!$F$9,Schedule!$I$87:$I$291,"")+SUMIFS(Schedule!AO$87:AO$291,Schedule!$K$87:$K$291,Reservoir,Schedule!AN$87:AN$291,AC$82,Schedule!AM$87:AM$291,AB84,Schedule!$G$87:$G$291,Schedule!$F$9,Schedule!$I$87:$I$291,"I"))+(SUMIFS(Schedule!AO$87:AO$291,Schedule!$K$87:$K$291,Reservoir,Schedule!AN$87:AN$291,AC$82,Schedule!AM$87:AM$291,AB84,Schedule!$G$87:$G$291,Schedule!$F$10,Schedule!$I$87:$I$291,"")+SUMIFS(Schedule!AO$87:AO$291,Schedule!$K$87:$K$291,Reservoir,Schedule!AN$87:AN$291,AC$82,Schedule!AM$87:AM$291,AB84,Schedule!$G$87:$G$291,Schedule!$F$10,Schedule!$I$87:$I$291,"I"))+(SUMIFS(Schedule!AO$87:AO$291,Schedule!$K$87:$K$291,Reservoir,Schedule!AN$87:AN$291,AC$82,Schedule!AM$87:AM$291,AB84,Schedule!$G$87:$G$291,Schedule!$F$11,Schedule!$I$87:$I$291,"")+SUMIFS(Schedule!AO$87:AO$291,Schedule!$K$87:$K$291,Reservoir,Schedule!AN$87:AN$291,AC$82,Schedule!AM$87:AM$291,AB84,Schedule!$G$87:$G$291,Schedule!$F$11,Schedule!$I$87:$I$291,"I"))+(SUMIFS(Schedule!AO$87:AO$291,Schedule!$K$87:$K$291,Reservoir,Schedule!AN$87:AN$291,AC$82,Schedule!AM$87:AM$291,AB84,Schedule!$G$87:$G$291,Schedule!$F$8,Schedule!$I$87:$I$291,"")+SUMIFS(Schedule!AO$87:AO$291,Schedule!$K$87:$K$291,Reservoir,Schedule!AN$87:AN$291,AC$82,Schedule!AM$87:AM$291,AB84,Schedule!$G$87:$G$291,Schedule!$F$8,Schedule!$I$87:$I$291,"I"))))</f>
        <v>0</v>
      </c>
      <c r="AE84" s="287">
        <f t="shared" si="18"/>
        <v>0</v>
      </c>
      <c r="AF84" s="288">
        <f t="shared" ref="AF84:AF86" si="19">AE84/48</f>
        <v>0</v>
      </c>
    </row>
    <row r="85" spans="2:36" ht="15" x14ac:dyDescent="0.2">
      <c r="B85" s="580"/>
      <c r="C85" s="561"/>
      <c r="D85" s="289">
        <v>4</v>
      </c>
      <c r="E85" s="280"/>
      <c r="F85" s="281">
        <f>IF($C$3="",(SUMIFS(Schedule!Q$87:Q$291,Schedule!$K$87:$K$291,Reservoir,Schedule!P$87:P$291,E$82,Schedule!O$87:O$291,D85,Schedule!$G$87:$G$291,Schedule!$F$9,Schedule!$I$87:$I$291,"")+SUMIFS(Schedule!Q$87:Q$291,Schedule!$K$87:$K$291,Reservoir,Schedule!P$87:P$291,E$82,Schedule!O$87:O$291,D85,Schedule!$G$87:$G$291,Schedule!$F$9,Schedule!$I$87:$I$291,"I"))+(SUMIFS(Schedule!Q$87:Q$291,Schedule!$K$87:$K$291,Reservoir,Schedule!P$87:P$291,E$82,Schedule!O$87:O$291,D85,Schedule!$G$87:$G$291,Schedule!$F$10,Schedule!$I$87:$I$291,"")+SUMIFS(Schedule!Q$87:Q$291,Schedule!$K$87:$K$291,Reservoir,Schedule!P$87:P$291,E$82,Schedule!O$87:O$291,D85,Schedule!$G$87:$G$291,Schedule!$F$10,Schedule!$I$87:$I$291,"I"))+(SUMIFS(Schedule!Q$87:Q$291,Schedule!$K$87:$K$291,Reservoir,Schedule!P$87:P$291,E$82,Schedule!O$87:O$291,D85,Schedule!$G$87:$G$291,Schedule!$F$11,Schedule!$I$87:$I$291,"")+SUMIFS(Schedule!Q$87:Q$291,Schedule!$K$87:$K$291,Reservoir,Schedule!P$87:P$291,E$82,Schedule!O$87:O$291,D85,Schedule!$G$87:$G$291,Schedule!$F$11,Schedule!$I$87:$I$291,"I")),IF($C$3='Sum Res'!$S$5,(SUMIFS(Schedule!Q$87:Q$291,Schedule!$K$87:$K$291,Reservoir,Schedule!P$87:P$291,E$82,Schedule!O$87:O$291,D85,Schedule!$G$87:$G$291,Schedule!$F$9,Schedule!$I$87:$I$291,"")+SUMIFS(Schedule!Q$87:Q$291,Schedule!$K$87:$K$291,Reservoir,Schedule!P$87:P$291,E$82,Schedule!O$87:O$291,D85,Schedule!$G$87:$G$291,Schedule!$F$9,Schedule!$I$87:$I$291,"I"))+(SUMIFS(Schedule!Q$87:Q$291,Schedule!$K$87:$K$291,Reservoir,Schedule!P$87:P$291,E$82,Schedule!O$87:O$291,D85,Schedule!$G$87:$G$291,Schedule!$F$10,Schedule!$I$87:$I$291,"")+SUMIFS(Schedule!Q$87:Q$291,Schedule!$K$87:$K$291,Reservoir,Schedule!P$87:P$291,E$82,Schedule!O$87:O$291,D85,Schedule!$G$87:$G$291,Schedule!$F$10,Schedule!$I$87:$I$291,"I"))+(SUMIFS(Schedule!Q$87:Q$291,Schedule!$K$87:$K$291,Reservoir,Schedule!P$87:P$291,E$82,Schedule!O$87:O$291,D85,Schedule!$G$87:$G$291,Schedule!$F$11,Schedule!$I$87:$I$291,"")+SUMIFS(Schedule!Q$87:Q$291,Schedule!$K$87:$K$291,Reservoir,Schedule!P$87:P$291,E$82,Schedule!O$87:O$291,D85,Schedule!$G$87:$G$291,Schedule!$F$11,Schedule!$I$87:$I$291,"I")),(SUMIFS(Schedule!Q$87:Q$291,Schedule!$K$87:$K$291,Reservoir,Schedule!P$87:P$291,E$82,Schedule!O$87:O$291,D85,Schedule!$G$87:$G$291,Schedule!$F$9,Schedule!$I$87:$I$291,"")+SUMIFS(Schedule!Q$87:Q$291,Schedule!$K$87:$K$291,Reservoir,Schedule!P$87:P$291,E$82,Schedule!O$87:O$291,D85,Schedule!$G$87:$G$291,Schedule!$F$9,Schedule!$I$87:$I$291,"I"))+(SUMIFS(Schedule!Q$87:Q$291,Schedule!$K$87:$K$291,Reservoir,Schedule!P$87:P$291,E$82,Schedule!O$87:O$291,D85,Schedule!$G$87:$G$291,Schedule!$F$10,Schedule!$I$87:$I$291,"")+SUMIFS(Schedule!Q$87:Q$291,Schedule!$K$87:$K$291,Reservoir,Schedule!P$87:P$291,E$82,Schedule!O$87:O$291,D85,Schedule!$G$87:$G$291,Schedule!$F$10,Schedule!$I$87:$I$291,"I"))+(SUMIFS(Schedule!Q$87:Q$291,Schedule!$K$87:$K$291,Reservoir,Schedule!P$87:P$291,E$82,Schedule!O$87:O$291,D85,Schedule!$G$87:$G$291,Schedule!$F$11,Schedule!$I$87:$I$291,"")+SUMIFS(Schedule!Q$87:Q$291,Schedule!$K$87:$K$291,Reservoir,Schedule!P$87:P$291,E$82,Schedule!O$87:O$291,D85,Schedule!$G$87:$G$291,Schedule!$F$11,Schedule!$I$87:$I$291,"I"))+(SUMIFS(Schedule!Q$87:Q$291,Schedule!$K$87:$K$291,Reservoir,Schedule!P$87:P$291,E$82,Schedule!O$87:O$291,D85,Schedule!$G$87:$G$291,Schedule!$F$8,Schedule!$I$87:$I$291,"")+SUMIFS(Schedule!Q$87:Q$291,Schedule!$K$87:$K$291,Reservoir,Schedule!P$87:P$291,E$82,Schedule!O$87:O$291,D85,Schedule!$G$87:$G$291,Schedule!$F$8,Schedule!$I$87:$I$291,"I"))))</f>
        <v>0</v>
      </c>
      <c r="G85" s="289">
        <v>4</v>
      </c>
      <c r="H85" s="280"/>
      <c r="I85" s="281">
        <f>IF($C$3="",(SUMIFS(Schedule!T$87:T$291,Schedule!$K$87:$K$291,Reservoir,Schedule!S$87:S$291,H$82,Schedule!R$87:R$291,G85,Schedule!$G$87:$G$291,Schedule!$F$9,Schedule!$I$87:$I$291,"")+SUMIFS(Schedule!T$87:T$291,Schedule!$K$87:$K$291,Reservoir,Schedule!S$87:S$291,H$82,Schedule!R$87:R$291,G85,Schedule!$G$87:$G$291,Schedule!$F$9,Schedule!$I$87:$I$291,"I"))+(SUMIFS(Schedule!T$87:T$291,Schedule!$K$87:$K$291,Reservoir,Schedule!S$87:S$291,H$82,Schedule!R$87:R$291,G85,Schedule!$G$87:$G$291,Schedule!$F$10,Schedule!$I$87:$I$291,"")+SUMIFS(Schedule!T$87:T$291,Schedule!$K$87:$K$291,Reservoir,Schedule!S$87:S$291,H$82,Schedule!R$87:R$291,G85,Schedule!$G$87:$G$291,Schedule!$F$10,Schedule!$I$87:$I$291,"I"))+(SUMIFS(Schedule!T$87:T$291,Schedule!$K$87:$K$291,Reservoir,Schedule!S$87:S$291,H$82,Schedule!R$87:R$291,G85,Schedule!$G$87:$G$291,Schedule!$F$11,Schedule!$I$87:$I$291,"")+SUMIFS(Schedule!T$87:T$291,Schedule!$K$87:$K$291,Reservoir,Schedule!S$87:S$291,H$82,Schedule!R$87:R$291,G85,Schedule!$G$87:$G$291,Schedule!$F$11,Schedule!$I$87:$I$291,"I")),IF($C$3='Sum Res'!$S$5,(SUMIFS(Schedule!T$87:T$291,Schedule!$K$87:$K$291,Reservoir,Schedule!S$87:S$291,H$82,Schedule!R$87:R$291,G85,Schedule!$G$87:$G$291,Schedule!$F$9,Schedule!$I$87:$I$291,"")+SUMIFS(Schedule!T$87:T$291,Schedule!$K$87:$K$291,Reservoir,Schedule!S$87:S$291,H$82,Schedule!R$87:R$291,G85,Schedule!$G$87:$G$291,Schedule!$F$9,Schedule!$I$87:$I$291,"I"))+(SUMIFS(Schedule!T$87:T$291,Schedule!$K$87:$K$291,Reservoir,Schedule!S$87:S$291,H$82,Schedule!R$87:R$291,G85,Schedule!$G$87:$G$291,Schedule!$F$10,Schedule!$I$87:$I$291,"")+SUMIFS(Schedule!T$87:T$291,Schedule!$K$87:$K$291,Reservoir,Schedule!S$87:S$291,H$82,Schedule!R$87:R$291,G85,Schedule!$G$87:$G$291,Schedule!$F$10,Schedule!$I$87:$I$291,"I"))+(SUMIFS(Schedule!T$87:T$291,Schedule!$K$87:$K$291,Reservoir,Schedule!S$87:S$291,H$82,Schedule!R$87:R$291,G85,Schedule!$G$87:$G$291,Schedule!$F$11,Schedule!$I$87:$I$291,"")+SUMIFS(Schedule!T$87:T$291,Schedule!$K$87:$K$291,Reservoir,Schedule!S$87:S$291,H$82,Schedule!R$87:R$291,G85,Schedule!$G$87:$G$291,Schedule!$F$11,Schedule!$I$87:$I$291,"I")),(SUMIFS(Schedule!T$87:T$291,Schedule!$K$87:$K$291,Reservoir,Schedule!S$87:S$291,H$82,Schedule!R$87:R$291,G85,Schedule!$G$87:$G$291,Schedule!$F$9,Schedule!$I$87:$I$291,"")+SUMIFS(Schedule!T$87:T$291,Schedule!$K$87:$K$291,Reservoir,Schedule!S$87:S$291,H$82,Schedule!R$87:R$291,G85,Schedule!$G$87:$G$291,Schedule!$F$9,Schedule!$I$87:$I$291,"I"))+(SUMIFS(Schedule!T$87:T$291,Schedule!$K$87:$K$291,Reservoir,Schedule!S$87:S$291,H$82,Schedule!R$87:R$291,G85,Schedule!$G$87:$G$291,Schedule!$F$10,Schedule!$I$87:$I$291,"")+SUMIFS(Schedule!T$87:T$291,Schedule!$K$87:$K$291,Reservoir,Schedule!S$87:S$291,H$82,Schedule!R$87:R$291,G85,Schedule!$G$87:$G$291,Schedule!$F$10,Schedule!$I$87:$I$291,"I"))+(SUMIFS(Schedule!T$87:T$291,Schedule!$K$87:$K$291,Reservoir,Schedule!S$87:S$291,H$82,Schedule!R$87:R$291,G85,Schedule!$G$87:$G$291,Schedule!$F$11,Schedule!$I$87:$I$291,"")+SUMIFS(Schedule!T$87:T$291,Schedule!$K$87:$K$291,Reservoir,Schedule!S$87:S$291,H$82,Schedule!R$87:R$291,G85,Schedule!$G$87:$G$291,Schedule!$F$11,Schedule!$I$87:$I$291,"I"))+(SUMIFS(Schedule!T$87:T$291,Schedule!$K$87:$K$291,Reservoir,Schedule!S$87:S$291,H$82,Schedule!R$87:R$291,G85,Schedule!$G$87:$G$291,Schedule!$F$8,Schedule!$I$87:$I$291,"")+SUMIFS(Schedule!T$87:T$291,Schedule!$K$87:$K$291,Reservoir,Schedule!S$87:S$291,H$82,Schedule!R$87:R$291,G85,Schedule!$G$87:$G$291,Schedule!$F$8,Schedule!$I$87:$I$291,"I"))))</f>
        <v>0</v>
      </c>
      <c r="J85" s="289">
        <v>4</v>
      </c>
      <c r="K85" s="280"/>
      <c r="L85" s="281">
        <f>IF($C$3="",(SUMIFS(Schedule!W$87:W$291,Schedule!$K$87:$K$291,Reservoir,Schedule!V$87:V$291,K$82,Schedule!U$87:U$291,J85,Schedule!$G$87:$G$291,Schedule!$F$9,Schedule!$I$87:$I$291,"")+SUMIFS(Schedule!W$87:W$291,Schedule!$K$87:$K$291,Reservoir,Schedule!V$87:V$291,K$82,Schedule!U$87:U$291,J85,Schedule!$G$87:$G$291,Schedule!$F$9,Schedule!$I$87:$I$291,"I"))+(SUMIFS(Schedule!W$87:W$291,Schedule!$K$87:$K$291,Reservoir,Schedule!V$87:V$291,K$82,Schedule!U$87:U$291,J85,Schedule!$G$87:$G$291,Schedule!$F$10,Schedule!$I$87:$I$291,"")+SUMIFS(Schedule!W$87:W$291,Schedule!$K$87:$K$291,Reservoir,Schedule!V$87:V$291,K$82,Schedule!U$87:U$291,J85,Schedule!$G$87:$G$291,Schedule!$F$10,Schedule!$I$87:$I$291,"I"))+(SUMIFS(Schedule!W$87:W$291,Schedule!$K$87:$K$291,Reservoir,Schedule!V$87:V$291,K$82,Schedule!U$87:U$291,J85,Schedule!$G$87:$G$291,Schedule!$F$11,Schedule!$I$87:$I$291,"")+SUMIFS(Schedule!W$87:W$291,Schedule!$K$87:$K$291,Reservoir,Schedule!V$87:V$291,K$82,Schedule!U$87:U$291,J85,Schedule!$G$87:$G$291,Schedule!$F$11,Schedule!$I$87:$I$291,"I")),IF($C$3='Sum Res'!$S$5,(SUMIFS(Schedule!W$87:W$291,Schedule!$K$87:$K$291,Reservoir,Schedule!V$87:V$291,K$82,Schedule!U$87:U$291,J85,Schedule!$G$87:$G$291,Schedule!$F$9,Schedule!$I$87:$I$291,"")+SUMIFS(Schedule!W$87:W$291,Schedule!$K$87:$K$291,Reservoir,Schedule!V$87:V$291,K$82,Schedule!U$87:U$291,J85,Schedule!$G$87:$G$291,Schedule!$F$9,Schedule!$I$87:$I$291,"I"))+(SUMIFS(Schedule!W$87:W$291,Schedule!$K$87:$K$291,Reservoir,Schedule!V$87:V$291,K$82,Schedule!U$87:U$291,J85,Schedule!$G$87:$G$291,Schedule!$F$10,Schedule!$I$87:$I$291,"")+SUMIFS(Schedule!W$87:W$291,Schedule!$K$87:$K$291,Reservoir,Schedule!V$87:V$291,K$82,Schedule!U$87:U$291,J85,Schedule!$G$87:$G$291,Schedule!$F$10,Schedule!$I$87:$I$291,"I"))+(SUMIFS(Schedule!W$87:W$291,Schedule!$K$87:$K$291,Reservoir,Schedule!V$87:V$291,K$82,Schedule!U$87:U$291,J85,Schedule!$G$87:$G$291,Schedule!$F$11,Schedule!$I$87:$I$291,"")+SUMIFS(Schedule!W$87:W$291,Schedule!$K$87:$K$291,Reservoir,Schedule!V$87:V$291,K$82,Schedule!U$87:U$291,J85,Schedule!$G$87:$G$291,Schedule!$F$11,Schedule!$I$87:$I$291,"I")),(SUMIFS(Schedule!W$87:W$291,Schedule!$K$87:$K$291,Reservoir,Schedule!V$87:V$291,K$82,Schedule!U$87:U$291,J85,Schedule!$G$87:$G$291,Schedule!$F$9,Schedule!$I$87:$I$291,"")+SUMIFS(Schedule!W$87:W$291,Schedule!$K$87:$K$291,Reservoir,Schedule!V$87:V$291,K$82,Schedule!U$87:U$291,J85,Schedule!$G$87:$G$291,Schedule!$F$9,Schedule!$I$87:$I$291,"I"))+(SUMIFS(Schedule!W$87:W$291,Schedule!$K$87:$K$291,Reservoir,Schedule!V$87:V$291,K$82,Schedule!U$87:U$291,J85,Schedule!$G$87:$G$291,Schedule!$F$10,Schedule!$I$87:$I$291,"")+SUMIFS(Schedule!W$87:W$291,Schedule!$K$87:$K$291,Reservoir,Schedule!V$87:V$291,K$82,Schedule!U$87:U$291,J85,Schedule!$G$87:$G$291,Schedule!$F$10,Schedule!$I$87:$I$291,"I"))+(SUMIFS(Schedule!W$87:W$291,Schedule!$K$87:$K$291,Reservoir,Schedule!V$87:V$291,K$82,Schedule!U$87:U$291,J85,Schedule!$G$87:$G$291,Schedule!$F$11,Schedule!$I$87:$I$291,"")+SUMIFS(Schedule!W$87:W$291,Schedule!$K$87:$K$291,Reservoir,Schedule!V$87:V$291,K$82,Schedule!U$87:U$291,J85,Schedule!$G$87:$G$291,Schedule!$F$11,Schedule!$I$87:$I$291,"I"))+(SUMIFS(Schedule!W$87:W$291,Schedule!$K$87:$K$291,Reservoir,Schedule!V$87:V$291,K$82,Schedule!U$87:U$291,J85,Schedule!$G$87:$G$291,Schedule!$F$8,Schedule!$I$87:$I$291,"")+SUMIFS(Schedule!W$87:W$291,Schedule!$K$87:$K$291,Reservoir,Schedule!V$87:V$291,K$82,Schedule!U$87:U$291,J85,Schedule!$G$87:$G$291,Schedule!$F$8,Schedule!$I$87:$I$291,"I"))))</f>
        <v>0</v>
      </c>
      <c r="M85" s="289">
        <v>4</v>
      </c>
      <c r="N85" s="280"/>
      <c r="O85" s="281">
        <f>IF($C$3="",(SUMIFS(Schedule!Z$87:Z$291,Schedule!$K$87:$K$291,Reservoir,Schedule!Y$87:Y$291,N$82,Schedule!X$87:X$291,M85,Schedule!$G$87:$G$291,Schedule!$F$9,Schedule!$I$87:$I$291,"")+SUMIFS(Schedule!Z$87:Z$291,Schedule!$K$87:$K$291,Reservoir,Schedule!Y$87:Y$291,N$82,Schedule!X$87:X$291,M85,Schedule!$G$87:$G$291,Schedule!$F$9,Schedule!$I$87:$I$291,"I"))+(SUMIFS(Schedule!Z$87:Z$291,Schedule!$K$87:$K$291,Reservoir,Schedule!Y$87:Y$291,N$82,Schedule!X$87:X$291,M85,Schedule!$G$87:$G$291,Schedule!$F$10,Schedule!$I$87:$I$291,"")+SUMIFS(Schedule!Z$87:Z$291,Schedule!$K$87:$K$291,Reservoir,Schedule!Y$87:Y$291,N$82,Schedule!X$87:X$291,M85,Schedule!$G$87:$G$291,Schedule!$F$10,Schedule!$I$87:$I$291,"I"))+(SUMIFS(Schedule!Z$87:Z$291,Schedule!$K$87:$K$291,Reservoir,Schedule!Y$87:Y$291,N$82,Schedule!X$87:X$291,M85,Schedule!$G$87:$G$291,Schedule!$F$11,Schedule!$I$87:$I$291,"")+SUMIFS(Schedule!Z$87:Z$291,Schedule!$K$87:$K$291,Reservoir,Schedule!Y$87:Y$291,N$82,Schedule!X$87:X$291,M85,Schedule!$G$87:$G$291,Schedule!$F$11,Schedule!$I$87:$I$291,"I")),IF($C$3='Sum Res'!$S$5,(SUMIFS(Schedule!Z$87:Z$291,Schedule!$K$87:$K$291,Reservoir,Schedule!Y$87:Y$291,N$82,Schedule!X$87:X$291,M85,Schedule!$G$87:$G$291,Schedule!$F$9,Schedule!$I$87:$I$291,"")+SUMIFS(Schedule!Z$87:Z$291,Schedule!$K$87:$K$291,Reservoir,Schedule!Y$87:Y$291,N$82,Schedule!X$87:X$291,M85,Schedule!$G$87:$G$291,Schedule!$F$9,Schedule!$I$87:$I$291,"I"))+(SUMIFS(Schedule!Z$87:Z$291,Schedule!$K$87:$K$291,Reservoir,Schedule!Y$87:Y$291,N$82,Schedule!X$87:X$291,M85,Schedule!$G$87:$G$291,Schedule!$F$10,Schedule!$I$87:$I$291,"")+SUMIFS(Schedule!Z$87:Z$291,Schedule!$K$87:$K$291,Reservoir,Schedule!Y$87:Y$291,N$82,Schedule!X$87:X$291,M85,Schedule!$G$87:$G$291,Schedule!$F$10,Schedule!$I$87:$I$291,"I"))+(SUMIFS(Schedule!Z$87:Z$291,Schedule!$K$87:$K$291,Reservoir,Schedule!Y$87:Y$291,N$82,Schedule!X$87:X$291,M85,Schedule!$G$87:$G$291,Schedule!$F$11,Schedule!$I$87:$I$291,"")+SUMIFS(Schedule!Z$87:Z$291,Schedule!$K$87:$K$291,Reservoir,Schedule!Y$87:Y$291,N$82,Schedule!X$87:X$291,M85,Schedule!$G$87:$G$291,Schedule!$F$11,Schedule!$I$87:$I$291,"I")),(SUMIFS(Schedule!Z$87:Z$291,Schedule!$K$87:$K$291,Reservoir,Schedule!Y$87:Y$291,N$82,Schedule!X$87:X$291,M85,Schedule!$G$87:$G$291,Schedule!$F$9,Schedule!$I$87:$I$291,"")+SUMIFS(Schedule!Z$87:Z$291,Schedule!$K$87:$K$291,Reservoir,Schedule!Y$87:Y$291,N$82,Schedule!X$87:X$291,M85,Schedule!$G$87:$G$291,Schedule!$F$9,Schedule!$I$87:$I$291,"I"))+(SUMIFS(Schedule!Z$87:Z$291,Schedule!$K$87:$K$291,Reservoir,Schedule!Y$87:Y$291,N$82,Schedule!X$87:X$291,M85,Schedule!$G$87:$G$291,Schedule!$F$10,Schedule!$I$87:$I$291,"")+SUMIFS(Schedule!Z$87:Z$291,Schedule!$K$87:$K$291,Reservoir,Schedule!Y$87:Y$291,N$82,Schedule!X$87:X$291,M85,Schedule!$G$87:$G$291,Schedule!$F$10,Schedule!$I$87:$I$291,"I"))+(SUMIFS(Schedule!Z$87:Z$291,Schedule!$K$87:$K$291,Reservoir,Schedule!Y$87:Y$291,N$82,Schedule!X$87:X$291,M85,Schedule!$G$87:$G$291,Schedule!$F$11,Schedule!$I$87:$I$291,"")+SUMIFS(Schedule!Z$87:Z$291,Schedule!$K$87:$K$291,Reservoir,Schedule!Y$87:Y$291,N$82,Schedule!X$87:X$291,M85,Schedule!$G$87:$G$291,Schedule!$F$11,Schedule!$I$87:$I$291,"I"))+(SUMIFS(Schedule!Z$87:Z$291,Schedule!$K$87:$K$291,Reservoir,Schedule!Y$87:Y$291,N$82,Schedule!X$87:X$291,M85,Schedule!$G$87:$G$291,Schedule!$F$8,Schedule!$I$87:$I$291,"")+SUMIFS(Schedule!Z$87:Z$291,Schedule!$K$87:$K$291,Reservoir,Schedule!Y$87:Y$291,N$82,Schedule!X$87:X$291,M85,Schedule!$G$87:$G$291,Schedule!$F$8,Schedule!$I$87:$I$291,"I"))))</f>
        <v>0</v>
      </c>
      <c r="P85" s="289">
        <v>4</v>
      </c>
      <c r="Q85" s="280"/>
      <c r="R85" s="281">
        <f>IF($C$3="",(SUMIFS(Schedule!AC$87:AC$291,Schedule!$K$87:$K$291,Reservoir,Schedule!AB$87:AB$291,Q$82,Schedule!AA$87:AA$291,P85,Schedule!$G$87:$G$291,Schedule!$F$9,Schedule!$I$87:$I$291,"")+SUMIFS(Schedule!AC$87:AC$291,Schedule!$K$87:$K$291,Reservoir,Schedule!AB$87:AB$291,Q$82,Schedule!AA$87:AA$291,P85,Schedule!$G$87:$G$291,Schedule!$F$9,Schedule!$I$87:$I$291,"I"))+(SUMIFS(Schedule!AC$87:AC$291,Schedule!$K$87:$K$291,Reservoir,Schedule!AB$87:AB$291,Q$82,Schedule!AA$87:AA$291,P85,Schedule!$G$87:$G$291,Schedule!$F$10,Schedule!$I$87:$I$291,"")+SUMIFS(Schedule!AC$87:AC$291,Schedule!$K$87:$K$291,Reservoir,Schedule!AB$87:AB$291,Q$82,Schedule!AA$87:AA$291,P85,Schedule!$G$87:$G$291,Schedule!$F$10,Schedule!$I$87:$I$291,"I"))+(SUMIFS(Schedule!AC$87:AC$291,Schedule!$K$87:$K$291,Reservoir,Schedule!AB$87:AB$291,Q$82,Schedule!AA$87:AA$291,P85,Schedule!$G$87:$G$291,Schedule!$F$11,Schedule!$I$87:$I$291,"")+SUMIFS(Schedule!AC$87:AC$291,Schedule!$K$87:$K$291,Reservoir,Schedule!AB$87:AB$291,Q$82,Schedule!AA$87:AA$291,P85,Schedule!$G$87:$G$291,Schedule!$F$11,Schedule!$I$87:$I$291,"I")),IF($C$3='Sum Res'!$S$5,(SUMIFS(Schedule!AC$87:AC$291,Schedule!$K$87:$K$291,Reservoir,Schedule!AB$87:AB$291,Q$82,Schedule!AA$87:AA$291,P85,Schedule!$G$87:$G$291,Schedule!$F$9,Schedule!$I$87:$I$291,"")+SUMIFS(Schedule!AC$87:AC$291,Schedule!$K$87:$K$291,Reservoir,Schedule!AB$87:AB$291,Q$82,Schedule!AA$87:AA$291,P85,Schedule!$G$87:$G$291,Schedule!$F$9,Schedule!$I$87:$I$291,"I"))+(SUMIFS(Schedule!AC$87:AC$291,Schedule!$K$87:$K$291,Reservoir,Schedule!AB$87:AB$291,Q$82,Schedule!AA$87:AA$291,P85,Schedule!$G$87:$G$291,Schedule!$F$10,Schedule!$I$87:$I$291,"")+SUMIFS(Schedule!AC$87:AC$291,Schedule!$K$87:$K$291,Reservoir,Schedule!AB$87:AB$291,Q$82,Schedule!AA$87:AA$291,P85,Schedule!$G$87:$G$291,Schedule!$F$10,Schedule!$I$87:$I$291,"I"))+(SUMIFS(Schedule!AC$87:AC$291,Schedule!$K$87:$K$291,Reservoir,Schedule!AB$87:AB$291,Q$82,Schedule!AA$87:AA$291,P85,Schedule!$G$87:$G$291,Schedule!$F$11,Schedule!$I$87:$I$291,"")+SUMIFS(Schedule!AC$87:AC$291,Schedule!$K$87:$K$291,Reservoir,Schedule!AB$87:AB$291,Q$82,Schedule!AA$87:AA$291,P85,Schedule!$G$87:$G$291,Schedule!$F$11,Schedule!$I$87:$I$291,"I")),(SUMIFS(Schedule!AC$87:AC$291,Schedule!$K$87:$K$291,Reservoir,Schedule!AB$87:AB$291,Q$82,Schedule!AA$87:AA$291,P85,Schedule!$G$87:$G$291,Schedule!$F$9,Schedule!$I$87:$I$291,"")+SUMIFS(Schedule!AC$87:AC$291,Schedule!$K$87:$K$291,Reservoir,Schedule!AB$87:AB$291,Q$82,Schedule!AA$87:AA$291,P85,Schedule!$G$87:$G$291,Schedule!$F$9,Schedule!$I$87:$I$291,"I"))+(SUMIFS(Schedule!AC$87:AC$291,Schedule!$K$87:$K$291,Reservoir,Schedule!AB$87:AB$291,Q$82,Schedule!AA$87:AA$291,P85,Schedule!$G$87:$G$291,Schedule!$F$10,Schedule!$I$87:$I$291,"")+SUMIFS(Schedule!AC$87:AC$291,Schedule!$K$87:$K$291,Reservoir,Schedule!AB$87:AB$291,Q$82,Schedule!AA$87:AA$291,P85,Schedule!$G$87:$G$291,Schedule!$F$10,Schedule!$I$87:$I$291,"I"))+(SUMIFS(Schedule!AC$87:AC$291,Schedule!$K$87:$K$291,Reservoir,Schedule!AB$87:AB$291,Q$82,Schedule!AA$87:AA$291,P85,Schedule!$G$87:$G$291,Schedule!$F$11,Schedule!$I$87:$I$291,"")+SUMIFS(Schedule!AC$87:AC$291,Schedule!$K$87:$K$291,Reservoir,Schedule!AB$87:AB$291,Q$82,Schedule!AA$87:AA$291,P85,Schedule!$G$87:$G$291,Schedule!$F$11,Schedule!$I$87:$I$291,"I"))+(SUMIFS(Schedule!AC$87:AC$291,Schedule!$K$87:$K$291,Reservoir,Schedule!AB$87:AB$291,Q$82,Schedule!AA$87:AA$291,P85,Schedule!$G$87:$G$291,Schedule!$F$8,Schedule!$I$87:$I$291,"")+SUMIFS(Schedule!AC$87:AC$291,Schedule!$K$87:$K$291,Reservoir,Schedule!AB$87:AB$291,Q$82,Schedule!AA$87:AA$291,P85,Schedule!$G$87:$G$291,Schedule!$F$8,Schedule!$I$87:$I$291,"I"))))</f>
        <v>0</v>
      </c>
      <c r="S85" s="289">
        <v>4</v>
      </c>
      <c r="T85" s="280"/>
      <c r="U85" s="281">
        <f>IF($C$3="",(SUMIFS(Schedule!AF$87:AF$291,Schedule!$K$87:$K$291,Reservoir,Schedule!AE$87:AE$291,T$82,Schedule!AD$87:AD$291,S85,Schedule!$G$87:$G$291,Schedule!$F$9,Schedule!$I$87:$I$291,"")+SUMIFS(Schedule!AF$87:AF$291,Schedule!$K$87:$K$291,Reservoir,Schedule!AE$87:AE$291,T$82,Schedule!AD$87:AD$291,S85,Schedule!$G$87:$G$291,Schedule!$F$9,Schedule!$I$87:$I$291,"I"))+(SUMIFS(Schedule!AF$87:AF$291,Schedule!$K$87:$K$291,Reservoir,Schedule!AE$87:AE$291,T$82,Schedule!AD$87:AD$291,S85,Schedule!$G$87:$G$291,Schedule!$F$10,Schedule!$I$87:$I$291,"")+SUMIFS(Schedule!AF$87:AF$291,Schedule!$K$87:$K$291,Reservoir,Schedule!AE$87:AE$291,T$82,Schedule!AD$87:AD$291,S85,Schedule!$G$87:$G$291,Schedule!$F$10,Schedule!$I$87:$I$291,"I"))+(SUMIFS(Schedule!AF$87:AF$291,Schedule!$K$87:$K$291,Reservoir,Schedule!AE$87:AE$291,T$82,Schedule!AD$87:AD$291,S85,Schedule!$G$87:$G$291,Schedule!$F$11,Schedule!$I$87:$I$291,"")+SUMIFS(Schedule!AF$87:AF$291,Schedule!$K$87:$K$291,Reservoir,Schedule!AE$87:AE$291,T$82,Schedule!AD$87:AD$291,S85,Schedule!$G$87:$G$291,Schedule!$F$11,Schedule!$I$87:$I$291,"I")),IF($C$3='Sum Res'!$S$5,(SUMIFS(Schedule!AF$87:AF$291,Schedule!$K$87:$K$291,Reservoir,Schedule!AE$87:AE$291,T$82,Schedule!AD$87:AD$291,S85,Schedule!$G$87:$G$291,Schedule!$F$9,Schedule!$I$87:$I$291,"")+SUMIFS(Schedule!AF$87:AF$291,Schedule!$K$87:$K$291,Reservoir,Schedule!AE$87:AE$291,T$82,Schedule!AD$87:AD$291,S85,Schedule!$G$87:$G$291,Schedule!$F$9,Schedule!$I$87:$I$291,"I"))+(SUMIFS(Schedule!AF$87:AF$291,Schedule!$K$87:$K$291,Reservoir,Schedule!AE$87:AE$291,T$82,Schedule!AD$87:AD$291,S85,Schedule!$G$87:$G$291,Schedule!$F$10,Schedule!$I$87:$I$291,"")+SUMIFS(Schedule!AF$87:AF$291,Schedule!$K$87:$K$291,Reservoir,Schedule!AE$87:AE$291,T$82,Schedule!AD$87:AD$291,S85,Schedule!$G$87:$G$291,Schedule!$F$10,Schedule!$I$87:$I$291,"I"))+(SUMIFS(Schedule!AF$87:AF$291,Schedule!$K$87:$K$291,Reservoir,Schedule!AE$87:AE$291,T$82,Schedule!AD$87:AD$291,S85,Schedule!$G$87:$G$291,Schedule!$F$11,Schedule!$I$87:$I$291,"")+SUMIFS(Schedule!AF$87:AF$291,Schedule!$K$87:$K$291,Reservoir,Schedule!AE$87:AE$291,T$82,Schedule!AD$87:AD$291,S85,Schedule!$G$87:$G$291,Schedule!$F$11,Schedule!$I$87:$I$291,"I")),(SUMIFS(Schedule!AF$87:AF$291,Schedule!$K$87:$K$291,Reservoir,Schedule!AE$87:AE$291,T$82,Schedule!AD$87:AD$291,S85,Schedule!$G$87:$G$291,Schedule!$F$9,Schedule!$I$87:$I$291,"")+SUMIFS(Schedule!AF$87:AF$291,Schedule!$K$87:$K$291,Reservoir,Schedule!AE$87:AE$291,T$82,Schedule!AD$87:AD$291,S85,Schedule!$G$87:$G$291,Schedule!$F$9,Schedule!$I$87:$I$291,"I"))+(SUMIFS(Schedule!AF$87:AF$291,Schedule!$K$87:$K$291,Reservoir,Schedule!AE$87:AE$291,T$82,Schedule!AD$87:AD$291,S85,Schedule!$G$87:$G$291,Schedule!$F$10,Schedule!$I$87:$I$291,"")+SUMIFS(Schedule!AF$87:AF$291,Schedule!$K$87:$K$291,Reservoir,Schedule!AE$87:AE$291,T$82,Schedule!AD$87:AD$291,S85,Schedule!$G$87:$G$291,Schedule!$F$10,Schedule!$I$87:$I$291,"I"))+(SUMIFS(Schedule!AF$87:AF$291,Schedule!$K$87:$K$291,Reservoir,Schedule!AE$87:AE$291,T$82,Schedule!AD$87:AD$291,S85,Schedule!$G$87:$G$291,Schedule!$F$11,Schedule!$I$87:$I$291,"")+SUMIFS(Schedule!AF$87:AF$291,Schedule!$K$87:$K$291,Reservoir,Schedule!AE$87:AE$291,T$82,Schedule!AD$87:AD$291,S85,Schedule!$G$87:$G$291,Schedule!$F$11,Schedule!$I$87:$I$291,"I"))+(SUMIFS(Schedule!AF$87:AF$291,Schedule!$K$87:$K$291,Reservoir,Schedule!AE$87:AE$291,T$82,Schedule!AD$87:AD$291,S85,Schedule!$G$87:$G$291,Schedule!$F$8,Schedule!$I$87:$I$291,"")+SUMIFS(Schedule!AF$87:AF$291,Schedule!$K$87:$K$291,Reservoir,Schedule!AE$87:AE$291,T$82,Schedule!AD$87:AD$291,S85,Schedule!$G$87:$G$291,Schedule!$F$8,Schedule!$I$87:$I$291,"I"))))</f>
        <v>0</v>
      </c>
      <c r="V85" s="289">
        <v>4</v>
      </c>
      <c r="W85" s="280"/>
      <c r="X85" s="281">
        <f>IF($C$3="",(SUMIFS(Schedule!AI$87:AI$291,Schedule!$K$87:$K$291,Reservoir,Schedule!AH$87:AH$291,W$82,Schedule!AG$87:AG$291,V85,Schedule!$G$87:$G$291,Schedule!$F$9,Schedule!$I$87:$I$291,"")+SUMIFS(Schedule!AI$87:AI$291,Schedule!$K$87:$K$291,Reservoir,Schedule!AH$87:AH$291,W$82,Schedule!AG$87:AG$291,V85,Schedule!$G$87:$G$291,Schedule!$F$9,Schedule!$I$87:$I$291,"I"))+(SUMIFS(Schedule!AI$87:AI$291,Schedule!$K$87:$K$291,Reservoir,Schedule!AH$87:AH$291,W$82,Schedule!AG$87:AG$291,V85,Schedule!$G$87:$G$291,Schedule!$F$10,Schedule!$I$87:$I$291,"")+SUMIFS(Schedule!AI$87:AI$291,Schedule!$K$87:$K$291,Reservoir,Schedule!AH$87:AH$291,W$82,Schedule!AG$87:AG$291,V85,Schedule!$G$87:$G$291,Schedule!$F$10,Schedule!$I$87:$I$291,"I"))+(SUMIFS(Schedule!AI$87:AI$291,Schedule!$K$87:$K$291,Reservoir,Schedule!AH$87:AH$291,W$82,Schedule!AG$87:AG$291,V85,Schedule!$G$87:$G$291,Schedule!$F$11,Schedule!$I$87:$I$291,"")+SUMIFS(Schedule!AI$87:AI$291,Schedule!$K$87:$K$291,Reservoir,Schedule!AH$87:AH$291,W$82,Schedule!AG$87:AG$291,V85,Schedule!$G$87:$G$291,Schedule!$F$11,Schedule!$I$87:$I$291,"I")),IF($C$3='Sum Res'!$S$5,(SUMIFS(Schedule!AI$87:AI$291,Schedule!$K$87:$K$291,Reservoir,Schedule!AH$87:AH$291,W$82,Schedule!AG$87:AG$291,V85,Schedule!$G$87:$G$291,Schedule!$F$9,Schedule!$I$87:$I$291,"")+SUMIFS(Schedule!AI$87:AI$291,Schedule!$K$87:$K$291,Reservoir,Schedule!AH$87:AH$291,W$82,Schedule!AG$87:AG$291,V85,Schedule!$G$87:$G$291,Schedule!$F$9,Schedule!$I$87:$I$291,"I"))+(SUMIFS(Schedule!AI$87:AI$291,Schedule!$K$87:$K$291,Reservoir,Schedule!AH$87:AH$291,W$82,Schedule!AG$87:AG$291,V85,Schedule!$G$87:$G$291,Schedule!$F$10,Schedule!$I$87:$I$291,"")+SUMIFS(Schedule!AI$87:AI$291,Schedule!$K$87:$K$291,Reservoir,Schedule!AH$87:AH$291,W$82,Schedule!AG$87:AG$291,V85,Schedule!$G$87:$G$291,Schedule!$F$10,Schedule!$I$87:$I$291,"I"))+(SUMIFS(Schedule!AI$87:AI$291,Schedule!$K$87:$K$291,Reservoir,Schedule!AH$87:AH$291,W$82,Schedule!AG$87:AG$291,V85,Schedule!$G$87:$G$291,Schedule!$F$11,Schedule!$I$87:$I$291,"")+SUMIFS(Schedule!AI$87:AI$291,Schedule!$K$87:$K$291,Reservoir,Schedule!AH$87:AH$291,W$82,Schedule!AG$87:AG$291,V85,Schedule!$G$87:$G$291,Schedule!$F$11,Schedule!$I$87:$I$291,"I")),(SUMIFS(Schedule!AI$87:AI$291,Schedule!$K$87:$K$291,Reservoir,Schedule!AH$87:AH$291,W$82,Schedule!AG$87:AG$291,V85,Schedule!$G$87:$G$291,Schedule!$F$9,Schedule!$I$87:$I$291,"")+SUMIFS(Schedule!AI$87:AI$291,Schedule!$K$87:$K$291,Reservoir,Schedule!AH$87:AH$291,W$82,Schedule!AG$87:AG$291,V85,Schedule!$G$87:$G$291,Schedule!$F$9,Schedule!$I$87:$I$291,"I"))+(SUMIFS(Schedule!AI$87:AI$291,Schedule!$K$87:$K$291,Reservoir,Schedule!AH$87:AH$291,W$82,Schedule!AG$87:AG$291,V85,Schedule!$G$87:$G$291,Schedule!$F$10,Schedule!$I$87:$I$291,"")+SUMIFS(Schedule!AI$87:AI$291,Schedule!$K$87:$K$291,Reservoir,Schedule!AH$87:AH$291,W$82,Schedule!AG$87:AG$291,V85,Schedule!$G$87:$G$291,Schedule!$F$10,Schedule!$I$87:$I$291,"I"))+(SUMIFS(Schedule!AI$87:AI$291,Schedule!$K$87:$K$291,Reservoir,Schedule!AH$87:AH$291,W$82,Schedule!AG$87:AG$291,V85,Schedule!$G$87:$G$291,Schedule!$F$11,Schedule!$I$87:$I$291,"")+SUMIFS(Schedule!AI$87:AI$291,Schedule!$K$87:$K$291,Reservoir,Schedule!AH$87:AH$291,W$82,Schedule!AG$87:AG$291,V85,Schedule!$G$87:$G$291,Schedule!$F$11,Schedule!$I$87:$I$291,"I"))+(SUMIFS(Schedule!AI$87:AI$291,Schedule!$K$87:$K$291,Reservoir,Schedule!AH$87:AH$291,W$82,Schedule!AG$87:AG$291,V85,Schedule!$G$87:$G$291,Schedule!$F$8,Schedule!$I$87:$I$291,"")+SUMIFS(Schedule!AI$87:AI$291,Schedule!$K$87:$K$291,Reservoir,Schedule!AH$87:AH$291,W$82,Schedule!AG$87:AG$291,V85,Schedule!$G$87:$G$291,Schedule!$F$8,Schedule!$I$87:$I$291,"I"))))</f>
        <v>0</v>
      </c>
      <c r="Y85" s="289">
        <v>4</v>
      </c>
      <c r="Z85" s="280"/>
      <c r="AA85" s="281">
        <f>IF($C$3="",(SUMIFS(Schedule!AL$87:AL$291,Schedule!$K$87:$K$291,Reservoir,Schedule!AK$87:AK$291,Z$82,Schedule!AJ$87:AJ$291,Y85,Schedule!$G$87:$G$291,Schedule!$F$9,Schedule!$I$87:$I$291,"")+SUMIFS(Schedule!AL$87:AL$291,Schedule!$K$87:$K$291,Reservoir,Schedule!AK$87:AK$291,Z$82,Schedule!AJ$87:AJ$291,Y85,Schedule!$G$87:$G$291,Schedule!$F$9,Schedule!$I$87:$I$291,"I"))+(SUMIFS(Schedule!AL$87:AL$291,Schedule!$K$87:$K$291,Reservoir,Schedule!AK$87:AK$291,Z$82,Schedule!AJ$87:AJ$291,Y85,Schedule!$G$87:$G$291,Schedule!$F$10,Schedule!$I$87:$I$291,"")+SUMIFS(Schedule!AL$87:AL$291,Schedule!$K$87:$K$291,Reservoir,Schedule!AK$87:AK$291,Z$82,Schedule!AJ$87:AJ$291,Y85,Schedule!$G$87:$G$291,Schedule!$F$10,Schedule!$I$87:$I$291,"I"))+(SUMIFS(Schedule!AL$87:AL$291,Schedule!$K$87:$K$291,Reservoir,Schedule!AK$87:AK$291,Z$82,Schedule!AJ$87:AJ$291,Y85,Schedule!$G$87:$G$291,Schedule!$F$11,Schedule!$I$87:$I$291,"")+SUMIFS(Schedule!AL$87:AL$291,Schedule!$K$87:$K$291,Reservoir,Schedule!AK$87:AK$291,Z$82,Schedule!AJ$87:AJ$291,Y85,Schedule!$G$87:$G$291,Schedule!$F$11,Schedule!$I$87:$I$291,"I")),IF($C$3='Sum Res'!$S$5,(SUMIFS(Schedule!AL$87:AL$291,Schedule!$K$87:$K$291,Reservoir,Schedule!AK$87:AK$291,Z$82,Schedule!AJ$87:AJ$291,Y85,Schedule!$G$87:$G$291,Schedule!$F$9,Schedule!$I$87:$I$291,"")+SUMIFS(Schedule!AL$87:AL$291,Schedule!$K$87:$K$291,Reservoir,Schedule!AK$87:AK$291,Z$82,Schedule!AJ$87:AJ$291,Y85,Schedule!$G$87:$G$291,Schedule!$F$9,Schedule!$I$87:$I$291,"I"))+(SUMIFS(Schedule!AL$87:AL$291,Schedule!$K$87:$K$291,Reservoir,Schedule!AK$87:AK$291,Z$82,Schedule!AJ$87:AJ$291,Y85,Schedule!$G$87:$G$291,Schedule!$F$10,Schedule!$I$87:$I$291,"")+SUMIFS(Schedule!AL$87:AL$291,Schedule!$K$87:$K$291,Reservoir,Schedule!AK$87:AK$291,Z$82,Schedule!AJ$87:AJ$291,Y85,Schedule!$G$87:$G$291,Schedule!$F$10,Schedule!$I$87:$I$291,"I"))+(SUMIFS(Schedule!AL$87:AL$291,Schedule!$K$87:$K$291,Reservoir,Schedule!AK$87:AK$291,Z$82,Schedule!AJ$87:AJ$291,Y85,Schedule!$G$87:$G$291,Schedule!$F$11,Schedule!$I$87:$I$291,"")+SUMIFS(Schedule!AL$87:AL$291,Schedule!$K$87:$K$291,Reservoir,Schedule!AK$87:AK$291,Z$82,Schedule!AJ$87:AJ$291,Y85,Schedule!$G$87:$G$291,Schedule!$F$11,Schedule!$I$87:$I$291,"I")),(SUMIFS(Schedule!AL$87:AL$291,Schedule!$K$87:$K$291,Reservoir,Schedule!AK$87:AK$291,Z$82,Schedule!AJ$87:AJ$291,Y85,Schedule!$G$87:$G$291,Schedule!$F$9,Schedule!$I$87:$I$291,"")+SUMIFS(Schedule!AL$87:AL$291,Schedule!$K$87:$K$291,Reservoir,Schedule!AK$87:AK$291,Z$82,Schedule!AJ$87:AJ$291,Y85,Schedule!$G$87:$G$291,Schedule!$F$9,Schedule!$I$87:$I$291,"I"))+(SUMIFS(Schedule!AL$87:AL$291,Schedule!$K$87:$K$291,Reservoir,Schedule!AK$87:AK$291,Z$82,Schedule!AJ$87:AJ$291,Y85,Schedule!$G$87:$G$291,Schedule!$F$10,Schedule!$I$87:$I$291,"")+SUMIFS(Schedule!AL$87:AL$291,Schedule!$K$87:$K$291,Reservoir,Schedule!AK$87:AK$291,Z$82,Schedule!AJ$87:AJ$291,Y85,Schedule!$G$87:$G$291,Schedule!$F$10,Schedule!$I$87:$I$291,"I"))+(SUMIFS(Schedule!AL$87:AL$291,Schedule!$K$87:$K$291,Reservoir,Schedule!AK$87:AK$291,Z$82,Schedule!AJ$87:AJ$291,Y85,Schedule!$G$87:$G$291,Schedule!$F$11,Schedule!$I$87:$I$291,"")+SUMIFS(Schedule!AL$87:AL$291,Schedule!$K$87:$K$291,Reservoir,Schedule!AK$87:AK$291,Z$82,Schedule!AJ$87:AJ$291,Y85,Schedule!$G$87:$G$291,Schedule!$F$11,Schedule!$I$87:$I$291,"I"))+(SUMIFS(Schedule!AL$87:AL$291,Schedule!$K$87:$K$291,Reservoir,Schedule!AK$87:AK$291,Z$82,Schedule!AJ$87:AJ$291,Y85,Schedule!$G$87:$G$291,Schedule!$F$8,Schedule!$I$87:$I$291,"")+SUMIFS(Schedule!AL$87:AL$291,Schedule!$K$87:$K$291,Reservoir,Schedule!AK$87:AK$291,Z$82,Schedule!AJ$87:AJ$291,Y85,Schedule!$G$87:$G$291,Schedule!$F$8,Schedule!$I$87:$I$291,"I"))))</f>
        <v>0</v>
      </c>
      <c r="AB85" s="289">
        <v>4</v>
      </c>
      <c r="AC85" s="280"/>
      <c r="AD85" s="281">
        <f>IF($C$3="",(SUMIFS(Schedule!AO$87:AO$291,Schedule!$K$87:$K$291,Reservoir,Schedule!AN$87:AN$291,AC$82,Schedule!AM$87:AM$291,AB85,Schedule!$G$87:$G$291,Schedule!$F$9,Schedule!$I$87:$I$291,"")+SUMIFS(Schedule!AO$87:AO$291,Schedule!$K$87:$K$291,Reservoir,Schedule!AN$87:AN$291,AC$82,Schedule!AM$87:AM$291,AB85,Schedule!$G$87:$G$291,Schedule!$F$9,Schedule!$I$87:$I$291,"I"))+(SUMIFS(Schedule!AO$87:AO$291,Schedule!$K$87:$K$291,Reservoir,Schedule!AN$87:AN$291,AC$82,Schedule!AM$87:AM$291,AB85,Schedule!$G$87:$G$291,Schedule!$F$10,Schedule!$I$87:$I$291,"")+SUMIFS(Schedule!AO$87:AO$291,Schedule!$K$87:$K$291,Reservoir,Schedule!AN$87:AN$291,AC$82,Schedule!AM$87:AM$291,AB85,Schedule!$G$87:$G$291,Schedule!$F$10,Schedule!$I$87:$I$291,"I"))+(SUMIFS(Schedule!AO$87:AO$291,Schedule!$K$87:$K$291,Reservoir,Schedule!AN$87:AN$291,AC$82,Schedule!AM$87:AM$291,AB85,Schedule!$G$87:$G$291,Schedule!$F$11,Schedule!$I$87:$I$291,"")+SUMIFS(Schedule!AO$87:AO$291,Schedule!$K$87:$K$291,Reservoir,Schedule!AN$87:AN$291,AC$82,Schedule!AM$87:AM$291,AB85,Schedule!$G$87:$G$291,Schedule!$F$11,Schedule!$I$87:$I$291,"I")),IF($C$3='Sum Res'!$S$5,(SUMIFS(Schedule!AO$87:AO$291,Schedule!$K$87:$K$291,Reservoir,Schedule!AN$87:AN$291,AC$82,Schedule!AM$87:AM$291,AB85,Schedule!$G$87:$G$291,Schedule!$F$9,Schedule!$I$87:$I$291,"")+SUMIFS(Schedule!AO$87:AO$291,Schedule!$K$87:$K$291,Reservoir,Schedule!AN$87:AN$291,AC$82,Schedule!AM$87:AM$291,AB85,Schedule!$G$87:$G$291,Schedule!$F$9,Schedule!$I$87:$I$291,"I"))+(SUMIFS(Schedule!AO$87:AO$291,Schedule!$K$87:$K$291,Reservoir,Schedule!AN$87:AN$291,AC$82,Schedule!AM$87:AM$291,AB85,Schedule!$G$87:$G$291,Schedule!$F$10,Schedule!$I$87:$I$291,"")+SUMIFS(Schedule!AO$87:AO$291,Schedule!$K$87:$K$291,Reservoir,Schedule!AN$87:AN$291,AC$82,Schedule!AM$87:AM$291,AB85,Schedule!$G$87:$G$291,Schedule!$F$10,Schedule!$I$87:$I$291,"I"))+(SUMIFS(Schedule!AO$87:AO$291,Schedule!$K$87:$K$291,Reservoir,Schedule!AN$87:AN$291,AC$82,Schedule!AM$87:AM$291,AB85,Schedule!$G$87:$G$291,Schedule!$F$11,Schedule!$I$87:$I$291,"")+SUMIFS(Schedule!AO$87:AO$291,Schedule!$K$87:$K$291,Reservoir,Schedule!AN$87:AN$291,AC$82,Schedule!AM$87:AM$291,AB85,Schedule!$G$87:$G$291,Schedule!$F$11,Schedule!$I$87:$I$291,"I")),(SUMIFS(Schedule!AO$87:AO$291,Schedule!$K$87:$K$291,Reservoir,Schedule!AN$87:AN$291,AC$82,Schedule!AM$87:AM$291,AB85,Schedule!$G$87:$G$291,Schedule!$F$9,Schedule!$I$87:$I$291,"")+SUMIFS(Schedule!AO$87:AO$291,Schedule!$K$87:$K$291,Reservoir,Schedule!AN$87:AN$291,AC$82,Schedule!AM$87:AM$291,AB85,Schedule!$G$87:$G$291,Schedule!$F$9,Schedule!$I$87:$I$291,"I"))+(SUMIFS(Schedule!AO$87:AO$291,Schedule!$K$87:$K$291,Reservoir,Schedule!AN$87:AN$291,AC$82,Schedule!AM$87:AM$291,AB85,Schedule!$G$87:$G$291,Schedule!$F$10,Schedule!$I$87:$I$291,"")+SUMIFS(Schedule!AO$87:AO$291,Schedule!$K$87:$K$291,Reservoir,Schedule!AN$87:AN$291,AC$82,Schedule!AM$87:AM$291,AB85,Schedule!$G$87:$G$291,Schedule!$F$10,Schedule!$I$87:$I$291,"I"))+(SUMIFS(Schedule!AO$87:AO$291,Schedule!$K$87:$K$291,Reservoir,Schedule!AN$87:AN$291,AC$82,Schedule!AM$87:AM$291,AB85,Schedule!$G$87:$G$291,Schedule!$F$11,Schedule!$I$87:$I$291,"")+SUMIFS(Schedule!AO$87:AO$291,Schedule!$K$87:$K$291,Reservoir,Schedule!AN$87:AN$291,AC$82,Schedule!AM$87:AM$291,AB85,Schedule!$G$87:$G$291,Schedule!$F$11,Schedule!$I$87:$I$291,"I"))+(SUMIFS(Schedule!AO$87:AO$291,Schedule!$K$87:$K$291,Reservoir,Schedule!AN$87:AN$291,AC$82,Schedule!AM$87:AM$291,AB85,Schedule!$G$87:$G$291,Schedule!$F$8,Schedule!$I$87:$I$291,"")+SUMIFS(Schedule!AO$87:AO$291,Schedule!$K$87:$K$291,Reservoir,Schedule!AN$87:AN$291,AC$82,Schedule!AM$87:AM$291,AB85,Schedule!$G$87:$G$291,Schedule!$F$8,Schedule!$I$87:$I$291,"I"))))</f>
        <v>0</v>
      </c>
      <c r="AE85" s="282">
        <f t="shared" si="18"/>
        <v>0</v>
      </c>
      <c r="AF85" s="283">
        <f t="shared" si="19"/>
        <v>0</v>
      </c>
      <c r="AJ85" s="177" t="b">
        <f>AND(WallType=Reservoir,TASK='Break down of Inv'!$AJ$13)</f>
        <v>0</v>
      </c>
    </row>
    <row r="86" spans="2:36" ht="15.75" thickBot="1" x14ac:dyDescent="0.25">
      <c r="B86" s="580"/>
      <c r="C86" s="562"/>
      <c r="D86" s="290">
        <v>5</v>
      </c>
      <c r="E86" s="291"/>
      <c r="F86" s="292">
        <f>IF($C$3="",(SUMIFS(Schedule!Q$87:Q$291,Schedule!$K$87:$K$291,Reservoir,Schedule!P$87:P$291,E$82,Schedule!O$87:O$291,D86,Schedule!$G$87:$G$291,Schedule!$F$9,Schedule!$I$87:$I$291,"")+SUMIFS(Schedule!Q$87:Q$291,Schedule!$K$87:$K$291,Reservoir,Schedule!P$87:P$291,E$82,Schedule!O$87:O$291,D86,Schedule!$G$87:$G$291,Schedule!$F$9,Schedule!$I$87:$I$291,"I"))+(SUMIFS(Schedule!Q$87:Q$291,Schedule!$K$87:$K$291,Reservoir,Schedule!P$87:P$291,E$82,Schedule!O$87:O$291,D86,Schedule!$G$87:$G$291,Schedule!$F$10,Schedule!$I$87:$I$291,"")+SUMIFS(Schedule!Q$87:Q$291,Schedule!$K$87:$K$291,Reservoir,Schedule!P$87:P$291,E$82,Schedule!O$87:O$291,D86,Schedule!$G$87:$G$291,Schedule!$F$10,Schedule!$I$87:$I$291,"I"))+(SUMIFS(Schedule!Q$87:Q$291,Schedule!$K$87:$K$291,Reservoir,Schedule!P$87:P$291,E$82,Schedule!O$87:O$291,D86,Schedule!$G$87:$G$291,Schedule!$F$11,Schedule!$I$87:$I$291,"")+SUMIFS(Schedule!Q$87:Q$291,Schedule!$K$87:$K$291,Reservoir,Schedule!P$87:P$291,E$82,Schedule!O$87:O$291,D86,Schedule!$G$87:$G$291,Schedule!$F$11,Schedule!$I$87:$I$291,"I")),IF($C$3='Sum Res'!$S$5,(SUMIFS(Schedule!Q$87:Q$291,Schedule!$K$87:$K$291,Reservoir,Schedule!P$87:P$291,E$82,Schedule!O$87:O$291,D86,Schedule!$G$87:$G$291,Schedule!$F$9,Schedule!$I$87:$I$291,"")+SUMIFS(Schedule!Q$87:Q$291,Schedule!$K$87:$K$291,Reservoir,Schedule!P$87:P$291,E$82,Schedule!O$87:O$291,D86,Schedule!$G$87:$G$291,Schedule!$F$9,Schedule!$I$87:$I$291,"I"))+(SUMIFS(Schedule!Q$87:Q$291,Schedule!$K$87:$K$291,Reservoir,Schedule!P$87:P$291,E$82,Schedule!O$87:O$291,D86,Schedule!$G$87:$G$291,Schedule!$F$10,Schedule!$I$87:$I$291,"")+SUMIFS(Schedule!Q$87:Q$291,Schedule!$K$87:$K$291,Reservoir,Schedule!P$87:P$291,E$82,Schedule!O$87:O$291,D86,Schedule!$G$87:$G$291,Schedule!$F$10,Schedule!$I$87:$I$291,"I"))+(SUMIFS(Schedule!Q$87:Q$291,Schedule!$K$87:$K$291,Reservoir,Schedule!P$87:P$291,E$82,Schedule!O$87:O$291,D86,Schedule!$G$87:$G$291,Schedule!$F$11,Schedule!$I$87:$I$291,"")+SUMIFS(Schedule!Q$87:Q$291,Schedule!$K$87:$K$291,Reservoir,Schedule!P$87:P$291,E$82,Schedule!O$87:O$291,D86,Schedule!$G$87:$G$291,Schedule!$F$11,Schedule!$I$87:$I$291,"I")),(SUMIFS(Schedule!Q$87:Q$291,Schedule!$K$87:$K$291,Reservoir,Schedule!P$87:P$291,E$82,Schedule!O$87:O$291,D86,Schedule!$G$87:$G$291,Schedule!$F$9,Schedule!$I$87:$I$291,"")+SUMIFS(Schedule!Q$87:Q$291,Schedule!$K$87:$K$291,Reservoir,Schedule!P$87:P$291,E$82,Schedule!O$87:O$291,D86,Schedule!$G$87:$G$291,Schedule!$F$9,Schedule!$I$87:$I$291,"I"))+(SUMIFS(Schedule!Q$87:Q$291,Schedule!$K$87:$K$291,Reservoir,Schedule!P$87:P$291,E$82,Schedule!O$87:O$291,D86,Schedule!$G$87:$G$291,Schedule!$F$10,Schedule!$I$87:$I$291,"")+SUMIFS(Schedule!Q$87:Q$291,Schedule!$K$87:$K$291,Reservoir,Schedule!P$87:P$291,E$82,Schedule!O$87:O$291,D86,Schedule!$G$87:$G$291,Schedule!$F$10,Schedule!$I$87:$I$291,"I"))+(SUMIFS(Schedule!Q$87:Q$291,Schedule!$K$87:$K$291,Reservoir,Schedule!P$87:P$291,E$82,Schedule!O$87:O$291,D86,Schedule!$G$87:$G$291,Schedule!$F$11,Schedule!$I$87:$I$291,"")+SUMIFS(Schedule!Q$87:Q$291,Schedule!$K$87:$K$291,Reservoir,Schedule!P$87:P$291,E$82,Schedule!O$87:O$291,D86,Schedule!$G$87:$G$291,Schedule!$F$11,Schedule!$I$87:$I$291,"I"))+(SUMIFS(Schedule!Q$87:Q$291,Schedule!$K$87:$K$291,Reservoir,Schedule!P$87:P$291,E$82,Schedule!O$87:O$291,D86,Schedule!$G$87:$G$291,Schedule!$F$8,Schedule!$I$87:$I$291,"")+SUMIFS(Schedule!Q$87:Q$291,Schedule!$K$87:$K$291,Reservoir,Schedule!P$87:P$291,E$82,Schedule!O$87:O$291,D86,Schedule!$G$87:$G$291,Schedule!$F$8,Schedule!$I$87:$I$291,"I"))))</f>
        <v>0</v>
      </c>
      <c r="G86" s="290">
        <v>5</v>
      </c>
      <c r="H86" s="291"/>
      <c r="I86" s="292">
        <f>IF($C$3="",(SUMIFS(Schedule!T$87:T$291,Schedule!$K$87:$K$291,Reservoir,Schedule!S$87:S$291,H$82,Schedule!R$87:R$291,G86,Schedule!$G$87:$G$291,Schedule!$F$9,Schedule!$I$87:$I$291,"")+SUMIFS(Schedule!T$87:T$291,Schedule!$K$87:$K$291,Reservoir,Schedule!S$87:S$291,H$82,Schedule!R$87:R$291,G86,Schedule!$G$87:$G$291,Schedule!$F$9,Schedule!$I$87:$I$291,"I"))+(SUMIFS(Schedule!T$87:T$291,Schedule!$K$87:$K$291,Reservoir,Schedule!S$87:S$291,H$82,Schedule!R$87:R$291,G86,Schedule!$G$87:$G$291,Schedule!$F$10,Schedule!$I$87:$I$291,"")+SUMIFS(Schedule!T$87:T$291,Schedule!$K$87:$K$291,Reservoir,Schedule!S$87:S$291,H$82,Schedule!R$87:R$291,G86,Schedule!$G$87:$G$291,Schedule!$F$10,Schedule!$I$87:$I$291,"I"))+(SUMIFS(Schedule!T$87:T$291,Schedule!$K$87:$K$291,Reservoir,Schedule!S$87:S$291,H$82,Schedule!R$87:R$291,G86,Schedule!$G$87:$G$291,Schedule!$F$11,Schedule!$I$87:$I$291,"")+SUMIFS(Schedule!T$87:T$291,Schedule!$K$87:$K$291,Reservoir,Schedule!S$87:S$291,H$82,Schedule!R$87:R$291,G86,Schedule!$G$87:$G$291,Schedule!$F$11,Schedule!$I$87:$I$291,"I")),IF($C$3='Sum Res'!$S$5,(SUMIFS(Schedule!T$87:T$291,Schedule!$K$87:$K$291,Reservoir,Schedule!S$87:S$291,H$82,Schedule!R$87:R$291,G86,Schedule!$G$87:$G$291,Schedule!$F$9,Schedule!$I$87:$I$291,"")+SUMIFS(Schedule!T$87:T$291,Schedule!$K$87:$K$291,Reservoir,Schedule!S$87:S$291,H$82,Schedule!R$87:R$291,G86,Schedule!$G$87:$G$291,Schedule!$F$9,Schedule!$I$87:$I$291,"I"))+(SUMIFS(Schedule!T$87:T$291,Schedule!$K$87:$K$291,Reservoir,Schedule!S$87:S$291,H$82,Schedule!R$87:R$291,G86,Schedule!$G$87:$G$291,Schedule!$F$10,Schedule!$I$87:$I$291,"")+SUMIFS(Schedule!T$87:T$291,Schedule!$K$87:$K$291,Reservoir,Schedule!S$87:S$291,H$82,Schedule!R$87:R$291,G86,Schedule!$G$87:$G$291,Schedule!$F$10,Schedule!$I$87:$I$291,"I"))+(SUMIFS(Schedule!T$87:T$291,Schedule!$K$87:$K$291,Reservoir,Schedule!S$87:S$291,H$82,Schedule!R$87:R$291,G86,Schedule!$G$87:$G$291,Schedule!$F$11,Schedule!$I$87:$I$291,"")+SUMIFS(Schedule!T$87:T$291,Schedule!$K$87:$K$291,Reservoir,Schedule!S$87:S$291,H$82,Schedule!R$87:R$291,G86,Schedule!$G$87:$G$291,Schedule!$F$11,Schedule!$I$87:$I$291,"I")),(SUMIFS(Schedule!T$87:T$291,Schedule!$K$87:$K$291,Reservoir,Schedule!S$87:S$291,H$82,Schedule!R$87:R$291,G86,Schedule!$G$87:$G$291,Schedule!$F$9,Schedule!$I$87:$I$291,"")+SUMIFS(Schedule!T$87:T$291,Schedule!$K$87:$K$291,Reservoir,Schedule!S$87:S$291,H$82,Schedule!R$87:R$291,G86,Schedule!$G$87:$G$291,Schedule!$F$9,Schedule!$I$87:$I$291,"I"))+(SUMIFS(Schedule!T$87:T$291,Schedule!$K$87:$K$291,Reservoir,Schedule!S$87:S$291,H$82,Schedule!R$87:R$291,G86,Schedule!$G$87:$G$291,Schedule!$F$10,Schedule!$I$87:$I$291,"")+SUMIFS(Schedule!T$87:T$291,Schedule!$K$87:$K$291,Reservoir,Schedule!S$87:S$291,H$82,Schedule!R$87:R$291,G86,Schedule!$G$87:$G$291,Schedule!$F$10,Schedule!$I$87:$I$291,"I"))+(SUMIFS(Schedule!T$87:T$291,Schedule!$K$87:$K$291,Reservoir,Schedule!S$87:S$291,H$82,Schedule!R$87:R$291,G86,Schedule!$G$87:$G$291,Schedule!$F$11,Schedule!$I$87:$I$291,"")+SUMIFS(Schedule!T$87:T$291,Schedule!$K$87:$K$291,Reservoir,Schedule!S$87:S$291,H$82,Schedule!R$87:R$291,G86,Schedule!$G$87:$G$291,Schedule!$F$11,Schedule!$I$87:$I$291,"I"))+(SUMIFS(Schedule!T$87:T$291,Schedule!$K$87:$K$291,Reservoir,Schedule!S$87:S$291,H$82,Schedule!R$87:R$291,G86,Schedule!$G$87:$G$291,Schedule!$F$8,Schedule!$I$87:$I$291,"")+SUMIFS(Schedule!T$87:T$291,Schedule!$K$87:$K$291,Reservoir,Schedule!S$87:S$291,H$82,Schedule!R$87:R$291,G86,Schedule!$G$87:$G$291,Schedule!$F$8,Schedule!$I$87:$I$291,"I"))))</f>
        <v>0</v>
      </c>
      <c r="J86" s="290">
        <v>5</v>
      </c>
      <c r="K86" s="291"/>
      <c r="L86" s="292">
        <f>IF($C$3="",(SUMIFS(Schedule!W$87:W$291,Schedule!$K$87:$K$291,Reservoir,Schedule!V$87:V$291,K$82,Schedule!U$87:U$291,J86,Schedule!$G$87:$G$291,Schedule!$F$9,Schedule!$I$87:$I$291,"")+SUMIFS(Schedule!W$87:W$291,Schedule!$K$87:$K$291,Reservoir,Schedule!V$87:V$291,K$82,Schedule!U$87:U$291,J86,Schedule!$G$87:$G$291,Schedule!$F$9,Schedule!$I$87:$I$291,"I"))+(SUMIFS(Schedule!W$87:W$291,Schedule!$K$87:$K$291,Reservoir,Schedule!V$87:V$291,K$82,Schedule!U$87:U$291,J86,Schedule!$G$87:$G$291,Schedule!$F$10,Schedule!$I$87:$I$291,"")+SUMIFS(Schedule!W$87:W$291,Schedule!$K$87:$K$291,Reservoir,Schedule!V$87:V$291,K$82,Schedule!U$87:U$291,J86,Schedule!$G$87:$G$291,Schedule!$F$10,Schedule!$I$87:$I$291,"I"))+(SUMIFS(Schedule!W$87:W$291,Schedule!$K$87:$K$291,Reservoir,Schedule!V$87:V$291,K$82,Schedule!U$87:U$291,J86,Schedule!$G$87:$G$291,Schedule!$F$11,Schedule!$I$87:$I$291,"")+SUMIFS(Schedule!W$87:W$291,Schedule!$K$87:$K$291,Reservoir,Schedule!V$87:V$291,K$82,Schedule!U$87:U$291,J86,Schedule!$G$87:$G$291,Schedule!$F$11,Schedule!$I$87:$I$291,"I")),IF($C$3='Sum Res'!$S$5,(SUMIFS(Schedule!W$87:W$291,Schedule!$K$87:$K$291,Reservoir,Schedule!V$87:V$291,K$82,Schedule!U$87:U$291,J86,Schedule!$G$87:$G$291,Schedule!$F$9,Schedule!$I$87:$I$291,"")+SUMIFS(Schedule!W$87:W$291,Schedule!$K$87:$K$291,Reservoir,Schedule!V$87:V$291,K$82,Schedule!U$87:U$291,J86,Schedule!$G$87:$G$291,Schedule!$F$9,Schedule!$I$87:$I$291,"I"))+(SUMIFS(Schedule!W$87:W$291,Schedule!$K$87:$K$291,Reservoir,Schedule!V$87:V$291,K$82,Schedule!U$87:U$291,J86,Schedule!$G$87:$G$291,Schedule!$F$10,Schedule!$I$87:$I$291,"")+SUMIFS(Schedule!W$87:W$291,Schedule!$K$87:$K$291,Reservoir,Schedule!V$87:V$291,K$82,Schedule!U$87:U$291,J86,Schedule!$G$87:$G$291,Schedule!$F$10,Schedule!$I$87:$I$291,"I"))+(SUMIFS(Schedule!W$87:W$291,Schedule!$K$87:$K$291,Reservoir,Schedule!V$87:V$291,K$82,Schedule!U$87:U$291,J86,Schedule!$G$87:$G$291,Schedule!$F$11,Schedule!$I$87:$I$291,"")+SUMIFS(Schedule!W$87:W$291,Schedule!$K$87:$K$291,Reservoir,Schedule!V$87:V$291,K$82,Schedule!U$87:U$291,J86,Schedule!$G$87:$G$291,Schedule!$F$11,Schedule!$I$87:$I$291,"I")),(SUMIFS(Schedule!W$87:W$291,Schedule!$K$87:$K$291,Reservoir,Schedule!V$87:V$291,K$82,Schedule!U$87:U$291,J86,Schedule!$G$87:$G$291,Schedule!$F$9,Schedule!$I$87:$I$291,"")+SUMIFS(Schedule!W$87:W$291,Schedule!$K$87:$K$291,Reservoir,Schedule!V$87:V$291,K$82,Schedule!U$87:U$291,J86,Schedule!$G$87:$G$291,Schedule!$F$9,Schedule!$I$87:$I$291,"I"))+(SUMIFS(Schedule!W$87:W$291,Schedule!$K$87:$K$291,Reservoir,Schedule!V$87:V$291,K$82,Schedule!U$87:U$291,J86,Schedule!$G$87:$G$291,Schedule!$F$10,Schedule!$I$87:$I$291,"")+SUMIFS(Schedule!W$87:W$291,Schedule!$K$87:$K$291,Reservoir,Schedule!V$87:V$291,K$82,Schedule!U$87:U$291,J86,Schedule!$G$87:$G$291,Schedule!$F$10,Schedule!$I$87:$I$291,"I"))+(SUMIFS(Schedule!W$87:W$291,Schedule!$K$87:$K$291,Reservoir,Schedule!V$87:V$291,K$82,Schedule!U$87:U$291,J86,Schedule!$G$87:$G$291,Schedule!$F$11,Schedule!$I$87:$I$291,"")+SUMIFS(Schedule!W$87:W$291,Schedule!$K$87:$K$291,Reservoir,Schedule!V$87:V$291,K$82,Schedule!U$87:U$291,J86,Schedule!$G$87:$G$291,Schedule!$F$11,Schedule!$I$87:$I$291,"I"))+(SUMIFS(Schedule!W$87:W$291,Schedule!$K$87:$K$291,Reservoir,Schedule!V$87:V$291,K$82,Schedule!U$87:U$291,J86,Schedule!$G$87:$G$291,Schedule!$F$8,Schedule!$I$87:$I$291,"")+SUMIFS(Schedule!W$87:W$291,Schedule!$K$87:$K$291,Reservoir,Schedule!V$87:V$291,K$82,Schedule!U$87:U$291,J86,Schedule!$G$87:$G$291,Schedule!$F$8,Schedule!$I$87:$I$291,"I"))))</f>
        <v>0</v>
      </c>
      <c r="M86" s="290">
        <v>5</v>
      </c>
      <c r="N86" s="291"/>
      <c r="O86" s="292">
        <f>IF($C$3="",(SUMIFS(Schedule!Z$87:Z$291,Schedule!$K$87:$K$291,Reservoir,Schedule!Y$87:Y$291,N$82,Schedule!X$87:X$291,M86,Schedule!$G$87:$G$291,Schedule!$F$9,Schedule!$I$87:$I$291,"")+SUMIFS(Schedule!Z$87:Z$291,Schedule!$K$87:$K$291,Reservoir,Schedule!Y$87:Y$291,N$82,Schedule!X$87:X$291,M86,Schedule!$G$87:$G$291,Schedule!$F$9,Schedule!$I$87:$I$291,"I"))+(SUMIFS(Schedule!Z$87:Z$291,Schedule!$K$87:$K$291,Reservoir,Schedule!Y$87:Y$291,N$82,Schedule!X$87:X$291,M86,Schedule!$G$87:$G$291,Schedule!$F$10,Schedule!$I$87:$I$291,"")+SUMIFS(Schedule!Z$87:Z$291,Schedule!$K$87:$K$291,Reservoir,Schedule!Y$87:Y$291,N$82,Schedule!X$87:X$291,M86,Schedule!$G$87:$G$291,Schedule!$F$10,Schedule!$I$87:$I$291,"I"))+(SUMIFS(Schedule!Z$87:Z$291,Schedule!$K$87:$K$291,Reservoir,Schedule!Y$87:Y$291,N$82,Schedule!X$87:X$291,M86,Schedule!$G$87:$G$291,Schedule!$F$11,Schedule!$I$87:$I$291,"")+SUMIFS(Schedule!Z$87:Z$291,Schedule!$K$87:$K$291,Reservoir,Schedule!Y$87:Y$291,N$82,Schedule!X$87:X$291,M86,Schedule!$G$87:$G$291,Schedule!$F$11,Schedule!$I$87:$I$291,"I")),IF($C$3='Sum Res'!$S$5,(SUMIFS(Schedule!Z$87:Z$291,Schedule!$K$87:$K$291,Reservoir,Schedule!Y$87:Y$291,N$82,Schedule!X$87:X$291,M86,Schedule!$G$87:$G$291,Schedule!$F$9,Schedule!$I$87:$I$291,"")+SUMIFS(Schedule!Z$87:Z$291,Schedule!$K$87:$K$291,Reservoir,Schedule!Y$87:Y$291,N$82,Schedule!X$87:X$291,M86,Schedule!$G$87:$G$291,Schedule!$F$9,Schedule!$I$87:$I$291,"I"))+(SUMIFS(Schedule!Z$87:Z$291,Schedule!$K$87:$K$291,Reservoir,Schedule!Y$87:Y$291,N$82,Schedule!X$87:X$291,M86,Schedule!$G$87:$G$291,Schedule!$F$10,Schedule!$I$87:$I$291,"")+SUMIFS(Schedule!Z$87:Z$291,Schedule!$K$87:$K$291,Reservoir,Schedule!Y$87:Y$291,N$82,Schedule!X$87:X$291,M86,Schedule!$G$87:$G$291,Schedule!$F$10,Schedule!$I$87:$I$291,"I"))+(SUMIFS(Schedule!Z$87:Z$291,Schedule!$K$87:$K$291,Reservoir,Schedule!Y$87:Y$291,N$82,Schedule!X$87:X$291,M86,Schedule!$G$87:$G$291,Schedule!$F$11,Schedule!$I$87:$I$291,"")+SUMIFS(Schedule!Z$87:Z$291,Schedule!$K$87:$K$291,Reservoir,Schedule!Y$87:Y$291,N$82,Schedule!X$87:X$291,M86,Schedule!$G$87:$G$291,Schedule!$F$11,Schedule!$I$87:$I$291,"I")),(SUMIFS(Schedule!Z$87:Z$291,Schedule!$K$87:$K$291,Reservoir,Schedule!Y$87:Y$291,N$82,Schedule!X$87:X$291,M86,Schedule!$G$87:$G$291,Schedule!$F$9,Schedule!$I$87:$I$291,"")+SUMIFS(Schedule!Z$87:Z$291,Schedule!$K$87:$K$291,Reservoir,Schedule!Y$87:Y$291,N$82,Schedule!X$87:X$291,M86,Schedule!$G$87:$G$291,Schedule!$F$9,Schedule!$I$87:$I$291,"I"))+(SUMIFS(Schedule!Z$87:Z$291,Schedule!$K$87:$K$291,Reservoir,Schedule!Y$87:Y$291,N$82,Schedule!X$87:X$291,M86,Schedule!$G$87:$G$291,Schedule!$F$10,Schedule!$I$87:$I$291,"")+SUMIFS(Schedule!Z$87:Z$291,Schedule!$K$87:$K$291,Reservoir,Schedule!Y$87:Y$291,N$82,Schedule!X$87:X$291,M86,Schedule!$G$87:$G$291,Schedule!$F$10,Schedule!$I$87:$I$291,"I"))+(SUMIFS(Schedule!Z$87:Z$291,Schedule!$K$87:$K$291,Reservoir,Schedule!Y$87:Y$291,N$82,Schedule!X$87:X$291,M86,Schedule!$G$87:$G$291,Schedule!$F$11,Schedule!$I$87:$I$291,"")+SUMIFS(Schedule!Z$87:Z$291,Schedule!$K$87:$K$291,Reservoir,Schedule!Y$87:Y$291,N$82,Schedule!X$87:X$291,M86,Schedule!$G$87:$G$291,Schedule!$F$11,Schedule!$I$87:$I$291,"I"))+(SUMIFS(Schedule!Z$87:Z$291,Schedule!$K$87:$K$291,Reservoir,Schedule!Y$87:Y$291,N$82,Schedule!X$87:X$291,M86,Schedule!$G$87:$G$291,Schedule!$F$8,Schedule!$I$87:$I$291,"")+SUMIFS(Schedule!Z$87:Z$291,Schedule!$K$87:$K$291,Reservoir,Schedule!Y$87:Y$291,N$82,Schedule!X$87:X$291,M86,Schedule!$G$87:$G$291,Schedule!$F$8,Schedule!$I$87:$I$291,"I"))))</f>
        <v>0</v>
      </c>
      <c r="P86" s="290">
        <v>5</v>
      </c>
      <c r="Q86" s="291"/>
      <c r="R86" s="292">
        <f>IF($C$3="",(SUMIFS(Schedule!AC$87:AC$291,Schedule!$K$87:$K$291,Reservoir,Schedule!AB$87:AB$291,Q$82,Schedule!AA$87:AA$291,P86,Schedule!$G$87:$G$291,Schedule!$F$9,Schedule!$I$87:$I$291,"")+SUMIFS(Schedule!AC$87:AC$291,Schedule!$K$87:$K$291,Reservoir,Schedule!AB$87:AB$291,Q$82,Schedule!AA$87:AA$291,P86,Schedule!$G$87:$G$291,Schedule!$F$9,Schedule!$I$87:$I$291,"I"))+(SUMIFS(Schedule!AC$87:AC$291,Schedule!$K$87:$K$291,Reservoir,Schedule!AB$87:AB$291,Q$82,Schedule!AA$87:AA$291,P86,Schedule!$G$87:$G$291,Schedule!$F$10,Schedule!$I$87:$I$291,"")+SUMIFS(Schedule!AC$87:AC$291,Schedule!$K$87:$K$291,Reservoir,Schedule!AB$87:AB$291,Q$82,Schedule!AA$87:AA$291,P86,Schedule!$G$87:$G$291,Schedule!$F$10,Schedule!$I$87:$I$291,"I"))+(SUMIFS(Schedule!AC$87:AC$291,Schedule!$K$87:$K$291,Reservoir,Schedule!AB$87:AB$291,Q$82,Schedule!AA$87:AA$291,P86,Schedule!$G$87:$G$291,Schedule!$F$11,Schedule!$I$87:$I$291,"")+SUMIFS(Schedule!AC$87:AC$291,Schedule!$K$87:$K$291,Reservoir,Schedule!AB$87:AB$291,Q$82,Schedule!AA$87:AA$291,P86,Schedule!$G$87:$G$291,Schedule!$F$11,Schedule!$I$87:$I$291,"I")),IF($C$3='Sum Res'!$S$5,(SUMIFS(Schedule!AC$87:AC$291,Schedule!$K$87:$K$291,Reservoir,Schedule!AB$87:AB$291,Q$82,Schedule!AA$87:AA$291,P86,Schedule!$G$87:$G$291,Schedule!$F$9,Schedule!$I$87:$I$291,"")+SUMIFS(Schedule!AC$87:AC$291,Schedule!$K$87:$K$291,Reservoir,Schedule!AB$87:AB$291,Q$82,Schedule!AA$87:AA$291,P86,Schedule!$G$87:$G$291,Schedule!$F$9,Schedule!$I$87:$I$291,"I"))+(SUMIFS(Schedule!AC$87:AC$291,Schedule!$K$87:$K$291,Reservoir,Schedule!AB$87:AB$291,Q$82,Schedule!AA$87:AA$291,P86,Schedule!$G$87:$G$291,Schedule!$F$10,Schedule!$I$87:$I$291,"")+SUMIFS(Schedule!AC$87:AC$291,Schedule!$K$87:$K$291,Reservoir,Schedule!AB$87:AB$291,Q$82,Schedule!AA$87:AA$291,P86,Schedule!$G$87:$G$291,Schedule!$F$10,Schedule!$I$87:$I$291,"I"))+(SUMIFS(Schedule!AC$87:AC$291,Schedule!$K$87:$K$291,Reservoir,Schedule!AB$87:AB$291,Q$82,Schedule!AA$87:AA$291,P86,Schedule!$G$87:$G$291,Schedule!$F$11,Schedule!$I$87:$I$291,"")+SUMIFS(Schedule!AC$87:AC$291,Schedule!$K$87:$K$291,Reservoir,Schedule!AB$87:AB$291,Q$82,Schedule!AA$87:AA$291,P86,Schedule!$G$87:$G$291,Schedule!$F$11,Schedule!$I$87:$I$291,"I")),(SUMIFS(Schedule!AC$87:AC$291,Schedule!$K$87:$K$291,Reservoir,Schedule!AB$87:AB$291,Q$82,Schedule!AA$87:AA$291,P86,Schedule!$G$87:$G$291,Schedule!$F$9,Schedule!$I$87:$I$291,"")+SUMIFS(Schedule!AC$87:AC$291,Schedule!$K$87:$K$291,Reservoir,Schedule!AB$87:AB$291,Q$82,Schedule!AA$87:AA$291,P86,Schedule!$G$87:$G$291,Schedule!$F$9,Schedule!$I$87:$I$291,"I"))+(SUMIFS(Schedule!AC$87:AC$291,Schedule!$K$87:$K$291,Reservoir,Schedule!AB$87:AB$291,Q$82,Schedule!AA$87:AA$291,P86,Schedule!$G$87:$G$291,Schedule!$F$10,Schedule!$I$87:$I$291,"")+SUMIFS(Schedule!AC$87:AC$291,Schedule!$K$87:$K$291,Reservoir,Schedule!AB$87:AB$291,Q$82,Schedule!AA$87:AA$291,P86,Schedule!$G$87:$G$291,Schedule!$F$10,Schedule!$I$87:$I$291,"I"))+(SUMIFS(Schedule!AC$87:AC$291,Schedule!$K$87:$K$291,Reservoir,Schedule!AB$87:AB$291,Q$82,Schedule!AA$87:AA$291,P86,Schedule!$G$87:$G$291,Schedule!$F$11,Schedule!$I$87:$I$291,"")+SUMIFS(Schedule!AC$87:AC$291,Schedule!$K$87:$K$291,Reservoir,Schedule!AB$87:AB$291,Q$82,Schedule!AA$87:AA$291,P86,Schedule!$G$87:$G$291,Schedule!$F$11,Schedule!$I$87:$I$291,"I"))+(SUMIFS(Schedule!AC$87:AC$291,Schedule!$K$87:$K$291,Reservoir,Schedule!AB$87:AB$291,Q$82,Schedule!AA$87:AA$291,P86,Schedule!$G$87:$G$291,Schedule!$F$8,Schedule!$I$87:$I$291,"")+SUMIFS(Schedule!AC$87:AC$291,Schedule!$K$87:$K$291,Reservoir,Schedule!AB$87:AB$291,Q$82,Schedule!AA$87:AA$291,P86,Schedule!$G$87:$G$291,Schedule!$F$8,Schedule!$I$87:$I$291,"I"))))</f>
        <v>0</v>
      </c>
      <c r="S86" s="290">
        <v>5</v>
      </c>
      <c r="T86" s="291"/>
      <c r="U86" s="292">
        <f>IF($C$3="",(SUMIFS(Schedule!AF$87:AF$291,Schedule!$K$87:$K$291,Reservoir,Schedule!AE$87:AE$291,T$82,Schedule!AD$87:AD$291,S86,Schedule!$G$87:$G$291,Schedule!$F$9,Schedule!$I$87:$I$291,"")+SUMIFS(Schedule!AF$87:AF$291,Schedule!$K$87:$K$291,Reservoir,Schedule!AE$87:AE$291,T$82,Schedule!AD$87:AD$291,S86,Schedule!$G$87:$G$291,Schedule!$F$9,Schedule!$I$87:$I$291,"I"))+(SUMIFS(Schedule!AF$87:AF$291,Schedule!$K$87:$K$291,Reservoir,Schedule!AE$87:AE$291,T$82,Schedule!AD$87:AD$291,S86,Schedule!$G$87:$G$291,Schedule!$F$10,Schedule!$I$87:$I$291,"")+SUMIFS(Schedule!AF$87:AF$291,Schedule!$K$87:$K$291,Reservoir,Schedule!AE$87:AE$291,T$82,Schedule!AD$87:AD$291,S86,Schedule!$G$87:$G$291,Schedule!$F$10,Schedule!$I$87:$I$291,"I"))+(SUMIFS(Schedule!AF$87:AF$291,Schedule!$K$87:$K$291,Reservoir,Schedule!AE$87:AE$291,T$82,Schedule!AD$87:AD$291,S86,Schedule!$G$87:$G$291,Schedule!$F$11,Schedule!$I$87:$I$291,"")+SUMIFS(Schedule!AF$87:AF$291,Schedule!$K$87:$K$291,Reservoir,Schedule!AE$87:AE$291,T$82,Schedule!AD$87:AD$291,S86,Schedule!$G$87:$G$291,Schedule!$F$11,Schedule!$I$87:$I$291,"I")),IF($C$3='Sum Res'!$S$5,(SUMIFS(Schedule!AF$87:AF$291,Schedule!$K$87:$K$291,Reservoir,Schedule!AE$87:AE$291,T$82,Schedule!AD$87:AD$291,S86,Schedule!$G$87:$G$291,Schedule!$F$9,Schedule!$I$87:$I$291,"")+SUMIFS(Schedule!AF$87:AF$291,Schedule!$K$87:$K$291,Reservoir,Schedule!AE$87:AE$291,T$82,Schedule!AD$87:AD$291,S86,Schedule!$G$87:$G$291,Schedule!$F$9,Schedule!$I$87:$I$291,"I"))+(SUMIFS(Schedule!AF$87:AF$291,Schedule!$K$87:$K$291,Reservoir,Schedule!AE$87:AE$291,T$82,Schedule!AD$87:AD$291,S86,Schedule!$G$87:$G$291,Schedule!$F$10,Schedule!$I$87:$I$291,"")+SUMIFS(Schedule!AF$87:AF$291,Schedule!$K$87:$K$291,Reservoir,Schedule!AE$87:AE$291,T$82,Schedule!AD$87:AD$291,S86,Schedule!$G$87:$G$291,Schedule!$F$10,Schedule!$I$87:$I$291,"I"))+(SUMIFS(Schedule!AF$87:AF$291,Schedule!$K$87:$K$291,Reservoir,Schedule!AE$87:AE$291,T$82,Schedule!AD$87:AD$291,S86,Schedule!$G$87:$G$291,Schedule!$F$11,Schedule!$I$87:$I$291,"")+SUMIFS(Schedule!AF$87:AF$291,Schedule!$K$87:$K$291,Reservoir,Schedule!AE$87:AE$291,T$82,Schedule!AD$87:AD$291,S86,Schedule!$G$87:$G$291,Schedule!$F$11,Schedule!$I$87:$I$291,"I")),(SUMIFS(Schedule!AF$87:AF$291,Schedule!$K$87:$K$291,Reservoir,Schedule!AE$87:AE$291,T$82,Schedule!AD$87:AD$291,S86,Schedule!$G$87:$G$291,Schedule!$F$9,Schedule!$I$87:$I$291,"")+SUMIFS(Schedule!AF$87:AF$291,Schedule!$K$87:$K$291,Reservoir,Schedule!AE$87:AE$291,T$82,Schedule!AD$87:AD$291,S86,Schedule!$G$87:$G$291,Schedule!$F$9,Schedule!$I$87:$I$291,"I"))+(SUMIFS(Schedule!AF$87:AF$291,Schedule!$K$87:$K$291,Reservoir,Schedule!AE$87:AE$291,T$82,Schedule!AD$87:AD$291,S86,Schedule!$G$87:$G$291,Schedule!$F$10,Schedule!$I$87:$I$291,"")+SUMIFS(Schedule!AF$87:AF$291,Schedule!$K$87:$K$291,Reservoir,Schedule!AE$87:AE$291,T$82,Schedule!AD$87:AD$291,S86,Schedule!$G$87:$G$291,Schedule!$F$10,Schedule!$I$87:$I$291,"I"))+(SUMIFS(Schedule!AF$87:AF$291,Schedule!$K$87:$K$291,Reservoir,Schedule!AE$87:AE$291,T$82,Schedule!AD$87:AD$291,S86,Schedule!$G$87:$G$291,Schedule!$F$11,Schedule!$I$87:$I$291,"")+SUMIFS(Schedule!AF$87:AF$291,Schedule!$K$87:$K$291,Reservoir,Schedule!AE$87:AE$291,T$82,Schedule!AD$87:AD$291,S86,Schedule!$G$87:$G$291,Schedule!$F$11,Schedule!$I$87:$I$291,"I"))+(SUMIFS(Schedule!AF$87:AF$291,Schedule!$K$87:$K$291,Reservoir,Schedule!AE$87:AE$291,T$82,Schedule!AD$87:AD$291,S86,Schedule!$G$87:$G$291,Schedule!$F$8,Schedule!$I$87:$I$291,"")+SUMIFS(Schedule!AF$87:AF$291,Schedule!$K$87:$K$291,Reservoir,Schedule!AE$87:AE$291,T$82,Schedule!AD$87:AD$291,S86,Schedule!$G$87:$G$291,Schedule!$F$8,Schedule!$I$87:$I$291,"I"))))</f>
        <v>0</v>
      </c>
      <c r="V86" s="290">
        <v>5</v>
      </c>
      <c r="W86" s="291"/>
      <c r="X86" s="292">
        <f>IF($C$3="",(SUMIFS(Schedule!AI$87:AI$291,Schedule!$K$87:$K$291,Reservoir,Schedule!AH$87:AH$291,W$82,Schedule!AG$87:AG$291,V86,Schedule!$G$87:$G$291,Schedule!$F$9,Schedule!$I$87:$I$291,"")+SUMIFS(Schedule!AI$87:AI$291,Schedule!$K$87:$K$291,Reservoir,Schedule!AH$87:AH$291,W$82,Schedule!AG$87:AG$291,V86,Schedule!$G$87:$G$291,Schedule!$F$9,Schedule!$I$87:$I$291,"I"))+(SUMIFS(Schedule!AI$87:AI$291,Schedule!$K$87:$K$291,Reservoir,Schedule!AH$87:AH$291,W$82,Schedule!AG$87:AG$291,V86,Schedule!$G$87:$G$291,Schedule!$F$10,Schedule!$I$87:$I$291,"")+SUMIFS(Schedule!AI$87:AI$291,Schedule!$K$87:$K$291,Reservoir,Schedule!AH$87:AH$291,W$82,Schedule!AG$87:AG$291,V86,Schedule!$G$87:$G$291,Schedule!$F$10,Schedule!$I$87:$I$291,"I"))+(SUMIFS(Schedule!AI$87:AI$291,Schedule!$K$87:$K$291,Reservoir,Schedule!AH$87:AH$291,W$82,Schedule!AG$87:AG$291,V86,Schedule!$G$87:$G$291,Schedule!$F$11,Schedule!$I$87:$I$291,"")+SUMIFS(Schedule!AI$87:AI$291,Schedule!$K$87:$K$291,Reservoir,Schedule!AH$87:AH$291,W$82,Schedule!AG$87:AG$291,V86,Schedule!$G$87:$G$291,Schedule!$F$11,Schedule!$I$87:$I$291,"I")),IF($C$3='Sum Res'!$S$5,(SUMIFS(Schedule!AI$87:AI$291,Schedule!$K$87:$K$291,Reservoir,Schedule!AH$87:AH$291,W$82,Schedule!AG$87:AG$291,V86,Schedule!$G$87:$G$291,Schedule!$F$9,Schedule!$I$87:$I$291,"")+SUMIFS(Schedule!AI$87:AI$291,Schedule!$K$87:$K$291,Reservoir,Schedule!AH$87:AH$291,W$82,Schedule!AG$87:AG$291,V86,Schedule!$G$87:$G$291,Schedule!$F$9,Schedule!$I$87:$I$291,"I"))+(SUMIFS(Schedule!AI$87:AI$291,Schedule!$K$87:$K$291,Reservoir,Schedule!AH$87:AH$291,W$82,Schedule!AG$87:AG$291,V86,Schedule!$G$87:$G$291,Schedule!$F$10,Schedule!$I$87:$I$291,"")+SUMIFS(Schedule!AI$87:AI$291,Schedule!$K$87:$K$291,Reservoir,Schedule!AH$87:AH$291,W$82,Schedule!AG$87:AG$291,V86,Schedule!$G$87:$G$291,Schedule!$F$10,Schedule!$I$87:$I$291,"I"))+(SUMIFS(Schedule!AI$87:AI$291,Schedule!$K$87:$K$291,Reservoir,Schedule!AH$87:AH$291,W$82,Schedule!AG$87:AG$291,V86,Schedule!$G$87:$G$291,Schedule!$F$11,Schedule!$I$87:$I$291,"")+SUMIFS(Schedule!AI$87:AI$291,Schedule!$K$87:$K$291,Reservoir,Schedule!AH$87:AH$291,W$82,Schedule!AG$87:AG$291,V86,Schedule!$G$87:$G$291,Schedule!$F$11,Schedule!$I$87:$I$291,"I")),(SUMIFS(Schedule!AI$87:AI$291,Schedule!$K$87:$K$291,Reservoir,Schedule!AH$87:AH$291,W$82,Schedule!AG$87:AG$291,V86,Schedule!$G$87:$G$291,Schedule!$F$9,Schedule!$I$87:$I$291,"")+SUMIFS(Schedule!AI$87:AI$291,Schedule!$K$87:$K$291,Reservoir,Schedule!AH$87:AH$291,W$82,Schedule!AG$87:AG$291,V86,Schedule!$G$87:$G$291,Schedule!$F$9,Schedule!$I$87:$I$291,"I"))+(SUMIFS(Schedule!AI$87:AI$291,Schedule!$K$87:$K$291,Reservoir,Schedule!AH$87:AH$291,W$82,Schedule!AG$87:AG$291,V86,Schedule!$G$87:$G$291,Schedule!$F$10,Schedule!$I$87:$I$291,"")+SUMIFS(Schedule!AI$87:AI$291,Schedule!$K$87:$K$291,Reservoir,Schedule!AH$87:AH$291,W$82,Schedule!AG$87:AG$291,V86,Schedule!$G$87:$G$291,Schedule!$F$10,Schedule!$I$87:$I$291,"I"))+(SUMIFS(Schedule!AI$87:AI$291,Schedule!$K$87:$K$291,Reservoir,Schedule!AH$87:AH$291,W$82,Schedule!AG$87:AG$291,V86,Schedule!$G$87:$G$291,Schedule!$F$11,Schedule!$I$87:$I$291,"")+SUMIFS(Schedule!AI$87:AI$291,Schedule!$K$87:$K$291,Reservoir,Schedule!AH$87:AH$291,W$82,Schedule!AG$87:AG$291,V86,Schedule!$G$87:$G$291,Schedule!$F$11,Schedule!$I$87:$I$291,"I"))+(SUMIFS(Schedule!AI$87:AI$291,Schedule!$K$87:$K$291,Reservoir,Schedule!AH$87:AH$291,W$82,Schedule!AG$87:AG$291,V86,Schedule!$G$87:$G$291,Schedule!$F$8,Schedule!$I$87:$I$291,"")+SUMIFS(Schedule!AI$87:AI$291,Schedule!$K$87:$K$291,Reservoir,Schedule!AH$87:AH$291,W$82,Schedule!AG$87:AG$291,V86,Schedule!$G$87:$G$291,Schedule!$F$8,Schedule!$I$87:$I$291,"I"))))</f>
        <v>0</v>
      </c>
      <c r="Y86" s="290">
        <v>5</v>
      </c>
      <c r="Z86" s="291"/>
      <c r="AA86" s="292">
        <f>IF($C$3="",(SUMIFS(Schedule!AL$87:AL$291,Schedule!$K$87:$K$291,Reservoir,Schedule!AK$87:AK$291,Z$82,Schedule!AJ$87:AJ$291,Y86,Schedule!$G$87:$G$291,Schedule!$F$9,Schedule!$I$87:$I$291,"")+SUMIFS(Schedule!AL$87:AL$291,Schedule!$K$87:$K$291,Reservoir,Schedule!AK$87:AK$291,Z$82,Schedule!AJ$87:AJ$291,Y86,Schedule!$G$87:$G$291,Schedule!$F$9,Schedule!$I$87:$I$291,"I"))+(SUMIFS(Schedule!AL$87:AL$291,Schedule!$K$87:$K$291,Reservoir,Schedule!AK$87:AK$291,Z$82,Schedule!AJ$87:AJ$291,Y86,Schedule!$G$87:$G$291,Schedule!$F$10,Schedule!$I$87:$I$291,"")+SUMIFS(Schedule!AL$87:AL$291,Schedule!$K$87:$K$291,Reservoir,Schedule!AK$87:AK$291,Z$82,Schedule!AJ$87:AJ$291,Y86,Schedule!$G$87:$G$291,Schedule!$F$10,Schedule!$I$87:$I$291,"I"))+(SUMIFS(Schedule!AL$87:AL$291,Schedule!$K$87:$K$291,Reservoir,Schedule!AK$87:AK$291,Z$82,Schedule!AJ$87:AJ$291,Y86,Schedule!$G$87:$G$291,Schedule!$F$11,Schedule!$I$87:$I$291,"")+SUMIFS(Schedule!AL$87:AL$291,Schedule!$K$87:$K$291,Reservoir,Schedule!AK$87:AK$291,Z$82,Schedule!AJ$87:AJ$291,Y86,Schedule!$G$87:$G$291,Schedule!$F$11,Schedule!$I$87:$I$291,"I")),IF($C$3='Sum Res'!$S$5,(SUMIFS(Schedule!AL$87:AL$291,Schedule!$K$87:$K$291,Reservoir,Schedule!AK$87:AK$291,Z$82,Schedule!AJ$87:AJ$291,Y86,Schedule!$G$87:$G$291,Schedule!$F$9,Schedule!$I$87:$I$291,"")+SUMIFS(Schedule!AL$87:AL$291,Schedule!$K$87:$K$291,Reservoir,Schedule!AK$87:AK$291,Z$82,Schedule!AJ$87:AJ$291,Y86,Schedule!$G$87:$G$291,Schedule!$F$9,Schedule!$I$87:$I$291,"I"))+(SUMIFS(Schedule!AL$87:AL$291,Schedule!$K$87:$K$291,Reservoir,Schedule!AK$87:AK$291,Z$82,Schedule!AJ$87:AJ$291,Y86,Schedule!$G$87:$G$291,Schedule!$F$10,Schedule!$I$87:$I$291,"")+SUMIFS(Schedule!AL$87:AL$291,Schedule!$K$87:$K$291,Reservoir,Schedule!AK$87:AK$291,Z$82,Schedule!AJ$87:AJ$291,Y86,Schedule!$G$87:$G$291,Schedule!$F$10,Schedule!$I$87:$I$291,"I"))+(SUMIFS(Schedule!AL$87:AL$291,Schedule!$K$87:$K$291,Reservoir,Schedule!AK$87:AK$291,Z$82,Schedule!AJ$87:AJ$291,Y86,Schedule!$G$87:$G$291,Schedule!$F$11,Schedule!$I$87:$I$291,"")+SUMIFS(Schedule!AL$87:AL$291,Schedule!$K$87:$K$291,Reservoir,Schedule!AK$87:AK$291,Z$82,Schedule!AJ$87:AJ$291,Y86,Schedule!$G$87:$G$291,Schedule!$F$11,Schedule!$I$87:$I$291,"I")),(SUMIFS(Schedule!AL$87:AL$291,Schedule!$K$87:$K$291,Reservoir,Schedule!AK$87:AK$291,Z$82,Schedule!AJ$87:AJ$291,Y86,Schedule!$G$87:$G$291,Schedule!$F$9,Schedule!$I$87:$I$291,"")+SUMIFS(Schedule!AL$87:AL$291,Schedule!$K$87:$K$291,Reservoir,Schedule!AK$87:AK$291,Z$82,Schedule!AJ$87:AJ$291,Y86,Schedule!$G$87:$G$291,Schedule!$F$9,Schedule!$I$87:$I$291,"I"))+(SUMIFS(Schedule!AL$87:AL$291,Schedule!$K$87:$K$291,Reservoir,Schedule!AK$87:AK$291,Z$82,Schedule!AJ$87:AJ$291,Y86,Schedule!$G$87:$G$291,Schedule!$F$10,Schedule!$I$87:$I$291,"")+SUMIFS(Schedule!AL$87:AL$291,Schedule!$K$87:$K$291,Reservoir,Schedule!AK$87:AK$291,Z$82,Schedule!AJ$87:AJ$291,Y86,Schedule!$G$87:$G$291,Schedule!$F$10,Schedule!$I$87:$I$291,"I"))+(SUMIFS(Schedule!AL$87:AL$291,Schedule!$K$87:$K$291,Reservoir,Schedule!AK$87:AK$291,Z$82,Schedule!AJ$87:AJ$291,Y86,Schedule!$G$87:$G$291,Schedule!$F$11,Schedule!$I$87:$I$291,"")+SUMIFS(Schedule!AL$87:AL$291,Schedule!$K$87:$K$291,Reservoir,Schedule!AK$87:AK$291,Z$82,Schedule!AJ$87:AJ$291,Y86,Schedule!$G$87:$G$291,Schedule!$F$11,Schedule!$I$87:$I$291,"I"))+(SUMIFS(Schedule!AL$87:AL$291,Schedule!$K$87:$K$291,Reservoir,Schedule!AK$87:AK$291,Z$82,Schedule!AJ$87:AJ$291,Y86,Schedule!$G$87:$G$291,Schedule!$F$8,Schedule!$I$87:$I$291,"")+SUMIFS(Schedule!AL$87:AL$291,Schedule!$K$87:$K$291,Reservoir,Schedule!AK$87:AK$291,Z$82,Schedule!AJ$87:AJ$291,Y86,Schedule!$G$87:$G$291,Schedule!$F$8,Schedule!$I$87:$I$291,"I"))))</f>
        <v>0</v>
      </c>
      <c r="AB86" s="290">
        <v>5</v>
      </c>
      <c r="AC86" s="291"/>
      <c r="AD86" s="292">
        <f>IF($C$3="",(SUMIFS(Schedule!AO$87:AO$291,Schedule!$K$87:$K$291,Reservoir,Schedule!AN$87:AN$291,AC$82,Schedule!AM$87:AM$291,AB86,Schedule!$G$87:$G$291,Schedule!$F$9,Schedule!$I$87:$I$291,"")+SUMIFS(Schedule!AO$87:AO$291,Schedule!$K$87:$K$291,Reservoir,Schedule!AN$87:AN$291,AC$82,Schedule!AM$87:AM$291,AB86,Schedule!$G$87:$G$291,Schedule!$F$9,Schedule!$I$87:$I$291,"I"))+(SUMIFS(Schedule!AO$87:AO$291,Schedule!$K$87:$K$291,Reservoir,Schedule!AN$87:AN$291,AC$82,Schedule!AM$87:AM$291,AB86,Schedule!$G$87:$G$291,Schedule!$F$10,Schedule!$I$87:$I$291,"")+SUMIFS(Schedule!AO$87:AO$291,Schedule!$K$87:$K$291,Reservoir,Schedule!AN$87:AN$291,AC$82,Schedule!AM$87:AM$291,AB86,Schedule!$G$87:$G$291,Schedule!$F$10,Schedule!$I$87:$I$291,"I"))+(SUMIFS(Schedule!AO$87:AO$291,Schedule!$K$87:$K$291,Reservoir,Schedule!AN$87:AN$291,AC$82,Schedule!AM$87:AM$291,AB86,Schedule!$G$87:$G$291,Schedule!$F$11,Schedule!$I$87:$I$291,"")+SUMIFS(Schedule!AO$87:AO$291,Schedule!$K$87:$K$291,Reservoir,Schedule!AN$87:AN$291,AC$82,Schedule!AM$87:AM$291,AB86,Schedule!$G$87:$G$291,Schedule!$F$11,Schedule!$I$87:$I$291,"I")),IF($C$3='Sum Res'!$S$5,(SUMIFS(Schedule!AO$87:AO$291,Schedule!$K$87:$K$291,Reservoir,Schedule!AN$87:AN$291,AC$82,Schedule!AM$87:AM$291,AB86,Schedule!$G$87:$G$291,Schedule!$F$9,Schedule!$I$87:$I$291,"")+SUMIFS(Schedule!AO$87:AO$291,Schedule!$K$87:$K$291,Reservoir,Schedule!AN$87:AN$291,AC$82,Schedule!AM$87:AM$291,AB86,Schedule!$G$87:$G$291,Schedule!$F$9,Schedule!$I$87:$I$291,"I"))+(SUMIFS(Schedule!AO$87:AO$291,Schedule!$K$87:$K$291,Reservoir,Schedule!AN$87:AN$291,AC$82,Schedule!AM$87:AM$291,AB86,Schedule!$G$87:$G$291,Schedule!$F$10,Schedule!$I$87:$I$291,"")+SUMIFS(Schedule!AO$87:AO$291,Schedule!$K$87:$K$291,Reservoir,Schedule!AN$87:AN$291,AC$82,Schedule!AM$87:AM$291,AB86,Schedule!$G$87:$G$291,Schedule!$F$10,Schedule!$I$87:$I$291,"I"))+(SUMIFS(Schedule!AO$87:AO$291,Schedule!$K$87:$K$291,Reservoir,Schedule!AN$87:AN$291,AC$82,Schedule!AM$87:AM$291,AB86,Schedule!$G$87:$G$291,Schedule!$F$11,Schedule!$I$87:$I$291,"")+SUMIFS(Schedule!AO$87:AO$291,Schedule!$K$87:$K$291,Reservoir,Schedule!AN$87:AN$291,AC$82,Schedule!AM$87:AM$291,AB86,Schedule!$G$87:$G$291,Schedule!$F$11,Schedule!$I$87:$I$291,"I")),(SUMIFS(Schedule!AO$87:AO$291,Schedule!$K$87:$K$291,Reservoir,Schedule!AN$87:AN$291,AC$82,Schedule!AM$87:AM$291,AB86,Schedule!$G$87:$G$291,Schedule!$F$9,Schedule!$I$87:$I$291,"")+SUMIFS(Schedule!AO$87:AO$291,Schedule!$K$87:$K$291,Reservoir,Schedule!AN$87:AN$291,AC$82,Schedule!AM$87:AM$291,AB86,Schedule!$G$87:$G$291,Schedule!$F$9,Schedule!$I$87:$I$291,"I"))+(SUMIFS(Schedule!AO$87:AO$291,Schedule!$K$87:$K$291,Reservoir,Schedule!AN$87:AN$291,AC$82,Schedule!AM$87:AM$291,AB86,Schedule!$G$87:$G$291,Schedule!$F$10,Schedule!$I$87:$I$291,"")+SUMIFS(Schedule!AO$87:AO$291,Schedule!$K$87:$K$291,Reservoir,Schedule!AN$87:AN$291,AC$82,Schedule!AM$87:AM$291,AB86,Schedule!$G$87:$G$291,Schedule!$F$10,Schedule!$I$87:$I$291,"I"))+(SUMIFS(Schedule!AO$87:AO$291,Schedule!$K$87:$K$291,Reservoir,Schedule!AN$87:AN$291,AC$82,Schedule!AM$87:AM$291,AB86,Schedule!$G$87:$G$291,Schedule!$F$11,Schedule!$I$87:$I$291,"")+SUMIFS(Schedule!AO$87:AO$291,Schedule!$K$87:$K$291,Reservoir,Schedule!AN$87:AN$291,AC$82,Schedule!AM$87:AM$291,AB86,Schedule!$G$87:$G$291,Schedule!$F$11,Schedule!$I$87:$I$291,"I"))+(SUMIFS(Schedule!AO$87:AO$291,Schedule!$K$87:$K$291,Reservoir,Schedule!AN$87:AN$291,AC$82,Schedule!AM$87:AM$291,AB86,Schedule!$G$87:$G$291,Schedule!$F$8,Schedule!$I$87:$I$291,"")+SUMIFS(Schedule!AO$87:AO$291,Schedule!$K$87:$K$291,Reservoir,Schedule!AN$87:AN$291,AC$82,Schedule!AM$87:AM$291,AB86,Schedule!$G$87:$G$291,Schedule!$F$8,Schedule!$I$87:$I$291,"I"))))</f>
        <v>0</v>
      </c>
      <c r="AE86" s="293">
        <f>AD86+AA86+X86+U86+R86+O86+L86+I86+F86</f>
        <v>0</v>
      </c>
      <c r="AF86" s="288">
        <f t="shared" si="19"/>
        <v>0</v>
      </c>
      <c r="AJ86" s="177" t="b">
        <f>AND(WallType=Reservoir,TASK='Break down of Inv'!$AJ$12)</f>
        <v>0</v>
      </c>
    </row>
    <row r="87" spans="2:36" ht="15.75" thickBot="1" x14ac:dyDescent="0.3">
      <c r="B87" s="580"/>
      <c r="C87" s="294" t="s">
        <v>17</v>
      </c>
      <c r="D87" s="295"/>
      <c r="E87" s="296"/>
      <c r="F87" s="297">
        <f>SUM(F82:F86)</f>
        <v>0</v>
      </c>
      <c r="G87" s="295"/>
      <c r="H87" s="296"/>
      <c r="I87" s="297">
        <f>SUM(I82:I86)</f>
        <v>0</v>
      </c>
      <c r="J87" s="295"/>
      <c r="K87" s="296"/>
      <c r="L87" s="297">
        <f>SUM(L82:L86)</f>
        <v>0</v>
      </c>
      <c r="M87" s="295"/>
      <c r="N87" s="296"/>
      <c r="O87" s="297">
        <f>SUM(O82:O86)</f>
        <v>0</v>
      </c>
      <c r="P87" s="295"/>
      <c r="Q87" s="296"/>
      <c r="R87" s="297">
        <f>SUM(R82:R86)</f>
        <v>0</v>
      </c>
      <c r="S87" s="295"/>
      <c r="T87" s="296"/>
      <c r="U87" s="297">
        <f>SUM(U82:U86)</f>
        <v>0</v>
      </c>
      <c r="V87" s="295"/>
      <c r="W87" s="296"/>
      <c r="X87" s="297">
        <f>SUM(X82:X86)</f>
        <v>0</v>
      </c>
      <c r="Y87" s="295"/>
      <c r="Z87" s="296"/>
      <c r="AA87" s="297">
        <f>SUM(AA82:AA86)</f>
        <v>0</v>
      </c>
      <c r="AB87" s="295"/>
      <c r="AC87" s="296"/>
      <c r="AD87" s="297">
        <f>SUM(AD82:AD86)</f>
        <v>0</v>
      </c>
      <c r="AE87" s="297">
        <f>AD87+AA87+X87+U87+R87+O87+L87+I87+F87</f>
        <v>0</v>
      </c>
      <c r="AF87" s="298">
        <f>AE87/48</f>
        <v>0</v>
      </c>
    </row>
    <row r="88" spans="2:36" ht="15" x14ac:dyDescent="0.2">
      <c r="B88" s="580"/>
      <c r="C88" s="582" t="s">
        <v>131</v>
      </c>
      <c r="D88" s="273">
        <v>1</v>
      </c>
      <c r="E88" s="274" t="s">
        <v>114</v>
      </c>
      <c r="F88" s="275">
        <f>IF($C$3="",(SUMIFS(Schedule!Q$87:Q$291,Schedule!$K$87:$K$291,Reservoir,Schedule!P$87:P$291,E$88,Schedule!O$87:O$291,D88,Schedule!$G$87:$G$291,Schedule!$F$9,Schedule!$I$87:$I$291,"")+SUMIFS(Schedule!Q$87:Q$291,Schedule!$K$87:$K$291,Reservoir,Schedule!P$87:P$291,E$88,Schedule!O$87:O$291,D88,Schedule!$G$87:$G$291,Schedule!$F$9,Schedule!$I$87:$I$291,"I"))+(SUMIFS(Schedule!Q$87:Q$291,Schedule!$K$87:$K$291,Reservoir,Schedule!P$87:P$291,E$88,Schedule!O$87:O$291,D88,Schedule!$G$87:$G$291,Schedule!$F$10,Schedule!$I$87:$I$291,"")+SUMIFS(Schedule!Q$87:Q$291,Schedule!$K$87:$K$291,Reservoir,Schedule!P$87:P$291,E$88,Schedule!O$87:O$291,D88,Schedule!$G$87:$G$291,Schedule!$F$10,Schedule!$I$87:$I$291,"I"))+(SUMIFS(Schedule!Q$87:Q$291,Schedule!$K$87:$K$291,Reservoir,Schedule!P$87:P$291,E$88,Schedule!O$87:O$291,D88,Schedule!$G$87:$G$291,Schedule!$F$11,Schedule!$I$87:$I$291,"")+SUMIFS(Schedule!Q$87:Q$291,Schedule!$K$87:$K$291,Reservoir,Schedule!P$87:P$291,E$88,Schedule!O$87:O$291,D88,Schedule!$G$87:$G$291,Schedule!$F$11,Schedule!$I$87:$I$291,"I")),IF($C$3='Sum Res'!$S$5,(SUMIFS(Schedule!Q$87:Q$291,Schedule!$K$87:$K$291,Reservoir,Schedule!P$87:P$291,E$88,Schedule!O$87:O$291,D88,Schedule!$G$87:$G$291,Schedule!$F$9,Schedule!$I$87:$I$291,"")+SUMIFS(Schedule!Q$87:Q$291,Schedule!$K$87:$K$291,Reservoir,Schedule!P$87:P$291,E$88,Schedule!O$87:O$291,D88,Schedule!$G$87:$G$291,Schedule!$F$9,Schedule!$I$87:$I$291,"I"))+(SUMIFS(Schedule!Q$87:Q$291,Schedule!$K$87:$K$291,Reservoir,Schedule!P$87:P$291,E$88,Schedule!O$87:O$291,D88,Schedule!$G$87:$G$291,Schedule!$F$10,Schedule!$I$87:$I$291,"")+SUMIFS(Schedule!Q$87:Q$291,Schedule!$K$87:$K$291,Reservoir,Schedule!P$87:P$291,E$88,Schedule!O$87:O$291,D88,Schedule!$G$87:$G$291,Schedule!$F$10,Schedule!$I$87:$I$291,"I"))+(SUMIFS(Schedule!Q$87:Q$291,Schedule!$K$87:$K$291,Reservoir,Schedule!P$87:P$291,E$88,Schedule!O$87:O$291,D88,Schedule!$G$87:$G$291,Schedule!$F$11,Schedule!$I$87:$I$291,"")+SUMIFS(Schedule!Q$87:Q$291,Schedule!$K$87:$K$291,Reservoir,Schedule!P$87:P$291,E$88,Schedule!O$87:O$291,D88,Schedule!$G$87:$G$291,Schedule!$F$11,Schedule!$I$87:$I$291,"I")),(SUMIFS(Schedule!Q$87:Q$291,Schedule!$K$87:$K$291,Reservoir,Schedule!P$87:P$291,E$88,Schedule!O$87:O$291,D88,Schedule!$G$87:$G$291,Schedule!$F$9,Schedule!$I$87:$I$291,"")+SUMIFS(Schedule!Q$87:Q$291,Schedule!$K$87:$K$291,Reservoir,Schedule!P$87:P$291,E$88,Schedule!O$87:O$291,D88,Schedule!$G$87:$G$291,Schedule!$F$9,Schedule!$I$87:$I$291,"I"))+(SUMIFS(Schedule!Q$87:Q$291,Schedule!$K$87:$K$291,Reservoir,Schedule!P$87:P$291,E$88,Schedule!O$87:O$291,D88,Schedule!$G$87:$G$291,Schedule!$F$10,Schedule!$I$87:$I$291,"")+SUMIFS(Schedule!Q$87:Q$291,Schedule!$K$87:$K$291,Reservoir,Schedule!P$87:P$291,E$88,Schedule!O$87:O$291,D88,Schedule!$G$87:$G$291,Schedule!$F$10,Schedule!$I$87:$I$291,"I"))+(SUMIFS(Schedule!Q$87:Q$291,Schedule!$K$87:$K$291,Reservoir,Schedule!P$87:P$291,E$88,Schedule!O$87:O$291,D88,Schedule!$G$87:$G$291,Schedule!$F$11,Schedule!$I$87:$I$291,"")+SUMIFS(Schedule!Q$87:Q$291,Schedule!$K$87:$K$291,Reservoir,Schedule!P$87:P$291,E$88,Schedule!O$87:O$291,D88,Schedule!$G$87:$G$291,Schedule!$F$11,Schedule!$I$87:$I$291,"I"))+(SUMIFS(Schedule!Q$87:Q$291,Schedule!$K$87:$K$291,Reservoir,Schedule!P$87:P$291,E$88,Schedule!O$87:O$291,D88,Schedule!$G$87:$G$291,Schedule!$F$8,Schedule!$I$87:$I$291,"")+SUMIFS(Schedule!Q$87:Q$291,Schedule!$K$87:$K$291,Reservoir,Schedule!P$87:P$291,E$88,Schedule!O$87:O$291,D88,Schedule!$G$87:$G$291,Schedule!$F$8,Schedule!$I$87:$I$291,"I"))))</f>
        <v>0</v>
      </c>
      <c r="G88" s="273">
        <v>1</v>
      </c>
      <c r="H88" s="274" t="s">
        <v>114</v>
      </c>
      <c r="I88" s="275">
        <f>IF($C$3="",(SUMIFS(Schedule!T$87:T$291,Schedule!$K$87:$K$291,Reservoir,Schedule!S$87:S$291,H$88,Schedule!R$87:R$291,G88,Schedule!$G$87:$G$291,Schedule!$F$9,Schedule!$I$87:$I$291,"")+SUMIFS(Schedule!T$87:T$291,Schedule!$K$87:$K$291,Reservoir,Schedule!S$87:S$291,H$88,Schedule!R$87:R$291,G88,Schedule!$G$87:$G$291,Schedule!$F$9,Schedule!$I$87:$I$291,"I"))+(SUMIFS(Schedule!T$87:T$291,Schedule!$K$87:$K$291,Reservoir,Schedule!S$87:S$291,H$88,Schedule!R$87:R$291,G88,Schedule!$G$87:$G$291,Schedule!$F$10,Schedule!$I$87:$I$291,"")+SUMIFS(Schedule!T$87:T$291,Schedule!$K$87:$K$291,Reservoir,Schedule!S$87:S$291,H$88,Schedule!R$87:R$291,G88,Schedule!$G$87:$G$291,Schedule!$F$10,Schedule!$I$87:$I$291,"I"))+(SUMIFS(Schedule!T$87:T$291,Schedule!$K$87:$K$291,Reservoir,Schedule!S$87:S$291,H$88,Schedule!R$87:R$291,G88,Schedule!$G$87:$G$291,Schedule!$F$11,Schedule!$I$87:$I$291,"")+SUMIFS(Schedule!T$87:T$291,Schedule!$K$87:$K$291,Reservoir,Schedule!S$87:S$291,H$88,Schedule!R$87:R$291,G88,Schedule!$G$87:$G$291,Schedule!$F$11,Schedule!$I$87:$I$291,"I")),IF($C$3='Sum Res'!$S$5,(SUMIFS(Schedule!T$87:T$291,Schedule!$K$87:$K$291,Reservoir,Schedule!S$87:S$291,H$88,Schedule!R$87:R$291,G88,Schedule!$G$87:$G$291,Schedule!$F$9,Schedule!$I$87:$I$291,"")+SUMIFS(Schedule!T$87:T$291,Schedule!$K$87:$K$291,Reservoir,Schedule!S$87:S$291,H$88,Schedule!R$87:R$291,G88,Schedule!$G$87:$G$291,Schedule!$F$9,Schedule!$I$87:$I$291,"I"))+(SUMIFS(Schedule!T$87:T$291,Schedule!$K$87:$K$291,Reservoir,Schedule!S$87:S$291,H$88,Schedule!R$87:R$291,G88,Schedule!$G$87:$G$291,Schedule!$F$10,Schedule!$I$87:$I$291,"")+SUMIFS(Schedule!T$87:T$291,Schedule!$K$87:$K$291,Reservoir,Schedule!S$87:S$291,H$88,Schedule!R$87:R$291,G88,Schedule!$G$87:$G$291,Schedule!$F$10,Schedule!$I$87:$I$291,"I"))+(SUMIFS(Schedule!T$87:T$291,Schedule!$K$87:$K$291,Reservoir,Schedule!S$87:S$291,H$88,Schedule!R$87:R$291,G88,Schedule!$G$87:$G$291,Schedule!$F$11,Schedule!$I$87:$I$291,"")+SUMIFS(Schedule!T$87:T$291,Schedule!$K$87:$K$291,Reservoir,Schedule!S$87:S$291,H$88,Schedule!R$87:R$291,G88,Schedule!$G$87:$G$291,Schedule!$F$11,Schedule!$I$87:$I$291,"I")),(SUMIFS(Schedule!T$87:T$291,Schedule!$K$87:$K$291,Reservoir,Schedule!S$87:S$291,H$88,Schedule!R$87:R$291,G88,Schedule!$G$87:$G$291,Schedule!$F$9,Schedule!$I$87:$I$291,"")+SUMIFS(Schedule!T$87:T$291,Schedule!$K$87:$K$291,Reservoir,Schedule!S$87:S$291,H$88,Schedule!R$87:R$291,G88,Schedule!$G$87:$G$291,Schedule!$F$9,Schedule!$I$87:$I$291,"I"))+(SUMIFS(Schedule!T$87:T$291,Schedule!$K$87:$K$291,Reservoir,Schedule!S$87:S$291,H$88,Schedule!R$87:R$291,G88,Schedule!$G$87:$G$291,Schedule!$F$10,Schedule!$I$87:$I$291,"")+SUMIFS(Schedule!T$87:T$291,Schedule!$K$87:$K$291,Reservoir,Schedule!S$87:S$291,H$88,Schedule!R$87:R$291,G88,Schedule!$G$87:$G$291,Schedule!$F$10,Schedule!$I$87:$I$291,"I"))+(SUMIFS(Schedule!T$87:T$291,Schedule!$K$87:$K$291,Reservoir,Schedule!S$87:S$291,H$88,Schedule!R$87:R$291,G88,Schedule!$G$87:$G$291,Schedule!$F$11,Schedule!$I$87:$I$291,"")+SUMIFS(Schedule!T$87:T$291,Schedule!$K$87:$K$291,Reservoir,Schedule!S$87:S$291,H$88,Schedule!R$87:R$291,G88,Schedule!$G$87:$G$291,Schedule!$F$11,Schedule!$I$87:$I$291,"I"))+(SUMIFS(Schedule!T$87:T$291,Schedule!$K$87:$K$291,Reservoir,Schedule!S$87:S$291,H$88,Schedule!R$87:R$291,G88,Schedule!$G$87:$G$291,Schedule!$F$8,Schedule!$I$87:$I$291,"")+SUMIFS(Schedule!T$87:T$291,Schedule!$K$87:$K$291,Reservoir,Schedule!S$87:S$291,H$88,Schedule!R$87:R$291,G88,Schedule!$G$87:$G$291,Schedule!$F$8,Schedule!$I$87:$I$291,"I"))))</f>
        <v>0</v>
      </c>
      <c r="J88" s="273">
        <v>1</v>
      </c>
      <c r="K88" s="274" t="s">
        <v>114</v>
      </c>
      <c r="L88" s="275">
        <f>IF($C$3="",(SUMIFS(Schedule!W$87:W$291,Schedule!$K$87:$K$291,Reservoir,Schedule!V$87:V$291,K$88,Schedule!U$87:U$291,J88,Schedule!$G$87:$G$291,Schedule!$F$9,Schedule!$I$87:$I$291,"")+SUMIFS(Schedule!W$87:W$291,Schedule!$K$87:$K$291,Reservoir,Schedule!V$87:V$291,K$88,Schedule!U$87:U$291,J88,Schedule!$G$87:$G$291,Schedule!$F$9,Schedule!$I$87:$I$291,"I"))+(SUMIFS(Schedule!W$87:W$291,Schedule!$K$87:$K$291,Reservoir,Schedule!V$87:V$291,K$88,Schedule!U$87:U$291,J88,Schedule!$G$87:$G$291,Schedule!$F$10,Schedule!$I$87:$I$291,"")+SUMIFS(Schedule!W$87:W$291,Schedule!$K$87:$K$291,Reservoir,Schedule!V$87:V$291,K$88,Schedule!U$87:U$291,J88,Schedule!$G$87:$G$291,Schedule!$F$10,Schedule!$I$87:$I$291,"I"))+(SUMIFS(Schedule!W$87:W$291,Schedule!$K$87:$K$291,Reservoir,Schedule!V$87:V$291,K$88,Schedule!U$87:U$291,J88,Schedule!$G$87:$G$291,Schedule!$F$11,Schedule!$I$87:$I$291,"")+SUMIFS(Schedule!W$87:W$291,Schedule!$K$87:$K$291,Reservoir,Schedule!V$87:V$291,K$88,Schedule!U$87:U$291,J88,Schedule!$G$87:$G$291,Schedule!$F$11,Schedule!$I$87:$I$291,"I")),IF($C$3='Sum Res'!$S$5,(SUMIFS(Schedule!W$87:W$291,Schedule!$K$87:$K$291,Reservoir,Schedule!V$87:V$291,K$88,Schedule!U$87:U$291,J88,Schedule!$G$87:$G$291,Schedule!$F$9,Schedule!$I$87:$I$291,"")+SUMIFS(Schedule!W$87:W$291,Schedule!$K$87:$K$291,Reservoir,Schedule!V$87:V$291,K$88,Schedule!U$87:U$291,J88,Schedule!$G$87:$G$291,Schedule!$F$9,Schedule!$I$87:$I$291,"I"))+(SUMIFS(Schedule!W$87:W$291,Schedule!$K$87:$K$291,Reservoir,Schedule!V$87:V$291,K$88,Schedule!U$87:U$291,J88,Schedule!$G$87:$G$291,Schedule!$F$10,Schedule!$I$87:$I$291,"")+SUMIFS(Schedule!W$87:W$291,Schedule!$K$87:$K$291,Reservoir,Schedule!V$87:V$291,K$88,Schedule!U$87:U$291,J88,Schedule!$G$87:$G$291,Schedule!$F$10,Schedule!$I$87:$I$291,"I"))+(SUMIFS(Schedule!W$87:W$291,Schedule!$K$87:$K$291,Reservoir,Schedule!V$87:V$291,K$88,Schedule!U$87:U$291,J88,Schedule!$G$87:$G$291,Schedule!$F$11,Schedule!$I$87:$I$291,"")+SUMIFS(Schedule!W$87:W$291,Schedule!$K$87:$K$291,Reservoir,Schedule!V$87:V$291,K$88,Schedule!U$87:U$291,J88,Schedule!$G$87:$G$291,Schedule!$F$11,Schedule!$I$87:$I$291,"I")),(SUMIFS(Schedule!W$87:W$291,Schedule!$K$87:$K$291,Reservoir,Schedule!V$87:V$291,K$88,Schedule!U$87:U$291,J88,Schedule!$G$87:$G$291,Schedule!$F$9,Schedule!$I$87:$I$291,"")+SUMIFS(Schedule!W$87:W$291,Schedule!$K$87:$K$291,Reservoir,Schedule!V$87:V$291,K$88,Schedule!U$87:U$291,J88,Schedule!$G$87:$G$291,Schedule!$F$9,Schedule!$I$87:$I$291,"I"))+(SUMIFS(Schedule!W$87:W$291,Schedule!$K$87:$K$291,Reservoir,Schedule!V$87:V$291,K$88,Schedule!U$87:U$291,J88,Schedule!$G$87:$G$291,Schedule!$F$10,Schedule!$I$87:$I$291,"")+SUMIFS(Schedule!W$87:W$291,Schedule!$K$87:$K$291,Reservoir,Schedule!V$87:V$291,K$88,Schedule!U$87:U$291,J88,Schedule!$G$87:$G$291,Schedule!$F$10,Schedule!$I$87:$I$291,"I"))+(SUMIFS(Schedule!W$87:W$291,Schedule!$K$87:$K$291,Reservoir,Schedule!V$87:V$291,K$88,Schedule!U$87:U$291,J88,Schedule!$G$87:$G$291,Schedule!$F$11,Schedule!$I$87:$I$291,"")+SUMIFS(Schedule!W$87:W$291,Schedule!$K$87:$K$291,Reservoir,Schedule!V$87:V$291,K$88,Schedule!U$87:U$291,J88,Schedule!$G$87:$G$291,Schedule!$F$11,Schedule!$I$87:$I$291,"I"))+(SUMIFS(Schedule!W$87:W$291,Schedule!$K$87:$K$291,Reservoir,Schedule!V$87:V$291,K$88,Schedule!U$87:U$291,J88,Schedule!$G$87:$G$291,Schedule!$F$8,Schedule!$I$87:$I$291,"")+SUMIFS(Schedule!W$87:W$291,Schedule!$K$87:$K$291,Reservoir,Schedule!V$87:V$291,K$88,Schedule!U$87:U$291,J88,Schedule!$G$87:$G$291,Schedule!$F$8,Schedule!$I$87:$I$291,"I"))))</f>
        <v>0</v>
      </c>
      <c r="M88" s="273">
        <v>1</v>
      </c>
      <c r="N88" s="274" t="s">
        <v>114</v>
      </c>
      <c r="O88" s="275">
        <f>IF($C$3="",(SUMIFS(Schedule!Z$87:Z$291,Schedule!$K$87:$K$291,Reservoir,Schedule!Y$87:Y$291,N$88,Schedule!X$87:X$291,M88,Schedule!$G$87:$G$291,Schedule!$F$9,Schedule!$I$87:$I$291,"")+SUMIFS(Schedule!Z$87:Z$291,Schedule!$K$87:$K$291,Reservoir,Schedule!Y$87:Y$291,N$88,Schedule!X$87:X$291,M88,Schedule!$G$87:$G$291,Schedule!$F$9,Schedule!$I$87:$I$291,"I"))+(SUMIFS(Schedule!Z$87:Z$291,Schedule!$K$87:$K$291,Reservoir,Schedule!Y$87:Y$291,N$88,Schedule!X$87:X$291,M88,Schedule!$G$87:$G$291,Schedule!$F$10,Schedule!$I$87:$I$291,"")+SUMIFS(Schedule!Z$87:Z$291,Schedule!$K$87:$K$291,Reservoir,Schedule!Y$87:Y$291,N$88,Schedule!X$87:X$291,M88,Schedule!$G$87:$G$291,Schedule!$F$10,Schedule!$I$87:$I$291,"I"))+(SUMIFS(Schedule!Z$87:Z$291,Schedule!$K$87:$K$291,Reservoir,Schedule!Y$87:Y$291,N$88,Schedule!X$87:X$291,M88,Schedule!$G$87:$G$291,Schedule!$F$11,Schedule!$I$87:$I$291,"")+SUMIFS(Schedule!Z$87:Z$291,Schedule!$K$87:$K$291,Reservoir,Schedule!Y$87:Y$291,N$88,Schedule!X$87:X$291,M88,Schedule!$G$87:$G$291,Schedule!$F$11,Schedule!$I$87:$I$291,"I")),IF($C$3='Sum Res'!$S$5,(SUMIFS(Schedule!Z$87:Z$291,Schedule!$K$87:$K$291,Reservoir,Schedule!Y$87:Y$291,N$88,Schedule!X$87:X$291,M88,Schedule!$G$87:$G$291,Schedule!$F$9,Schedule!$I$87:$I$291,"")+SUMIFS(Schedule!Z$87:Z$291,Schedule!$K$87:$K$291,Reservoir,Schedule!Y$87:Y$291,N$88,Schedule!X$87:X$291,M88,Schedule!$G$87:$G$291,Schedule!$F$9,Schedule!$I$87:$I$291,"I"))+(SUMIFS(Schedule!Z$87:Z$291,Schedule!$K$87:$K$291,Reservoir,Schedule!Y$87:Y$291,N$88,Schedule!X$87:X$291,M88,Schedule!$G$87:$G$291,Schedule!$F$10,Schedule!$I$87:$I$291,"")+SUMIFS(Schedule!Z$87:Z$291,Schedule!$K$87:$K$291,Reservoir,Schedule!Y$87:Y$291,N$88,Schedule!X$87:X$291,M88,Schedule!$G$87:$G$291,Schedule!$F$10,Schedule!$I$87:$I$291,"I"))+(SUMIFS(Schedule!Z$87:Z$291,Schedule!$K$87:$K$291,Reservoir,Schedule!Y$87:Y$291,N$88,Schedule!X$87:X$291,M88,Schedule!$G$87:$G$291,Schedule!$F$11,Schedule!$I$87:$I$291,"")+SUMIFS(Schedule!Z$87:Z$291,Schedule!$K$87:$K$291,Reservoir,Schedule!Y$87:Y$291,N$88,Schedule!X$87:X$291,M88,Schedule!$G$87:$G$291,Schedule!$F$11,Schedule!$I$87:$I$291,"I")),(SUMIFS(Schedule!Z$87:Z$291,Schedule!$K$87:$K$291,Reservoir,Schedule!Y$87:Y$291,N$88,Schedule!X$87:X$291,M88,Schedule!$G$87:$G$291,Schedule!$F$9,Schedule!$I$87:$I$291,"")+SUMIFS(Schedule!Z$87:Z$291,Schedule!$K$87:$K$291,Reservoir,Schedule!Y$87:Y$291,N$88,Schedule!X$87:X$291,M88,Schedule!$G$87:$G$291,Schedule!$F$9,Schedule!$I$87:$I$291,"I"))+(SUMIFS(Schedule!Z$87:Z$291,Schedule!$K$87:$K$291,Reservoir,Schedule!Y$87:Y$291,N$88,Schedule!X$87:X$291,M88,Schedule!$G$87:$G$291,Schedule!$F$10,Schedule!$I$87:$I$291,"")+SUMIFS(Schedule!Z$87:Z$291,Schedule!$K$87:$K$291,Reservoir,Schedule!Y$87:Y$291,N$88,Schedule!X$87:X$291,M88,Schedule!$G$87:$G$291,Schedule!$F$10,Schedule!$I$87:$I$291,"I"))+(SUMIFS(Schedule!Z$87:Z$291,Schedule!$K$87:$K$291,Reservoir,Schedule!Y$87:Y$291,N$88,Schedule!X$87:X$291,M88,Schedule!$G$87:$G$291,Schedule!$F$11,Schedule!$I$87:$I$291,"")+SUMIFS(Schedule!Z$87:Z$291,Schedule!$K$87:$K$291,Reservoir,Schedule!Y$87:Y$291,N$88,Schedule!X$87:X$291,M88,Schedule!$G$87:$G$291,Schedule!$F$11,Schedule!$I$87:$I$291,"I"))+(SUMIFS(Schedule!Z$87:Z$291,Schedule!$K$87:$K$291,Reservoir,Schedule!Y$87:Y$291,N$88,Schedule!X$87:X$291,M88,Schedule!$G$87:$G$291,Schedule!$F$8,Schedule!$I$87:$I$291,"")+SUMIFS(Schedule!Z$87:Z$291,Schedule!$K$87:$K$291,Reservoir,Schedule!Y$87:Y$291,N$88,Schedule!X$87:X$291,M88,Schedule!$G$87:$G$291,Schedule!$F$8,Schedule!$I$87:$I$291,"I"))))</f>
        <v>0</v>
      </c>
      <c r="P88" s="273">
        <v>1</v>
      </c>
      <c r="Q88" s="274" t="s">
        <v>114</v>
      </c>
      <c r="R88" s="275">
        <f>IF($C$3="",(SUMIFS(Schedule!AC$87:AC$291,Schedule!$K$87:$K$291,Reservoir,Schedule!AB$87:AB$291,Q$88,Schedule!AA$87:AA$291,P88,Schedule!$G$87:$G$291,Schedule!$F$9,Schedule!$I$87:$I$291,"")+SUMIFS(Schedule!AC$87:AC$291,Schedule!$K$87:$K$291,Reservoir,Schedule!AB$87:AB$291,Q$88,Schedule!AA$87:AA$291,P88,Schedule!$G$87:$G$291,Schedule!$F$9,Schedule!$I$87:$I$291,"I"))+(SUMIFS(Schedule!AC$87:AC$291,Schedule!$K$87:$K$291,Reservoir,Schedule!AB$87:AB$291,Q$88,Schedule!AA$87:AA$291,P88,Schedule!$G$87:$G$291,Schedule!$F$10,Schedule!$I$87:$I$291,"")+SUMIFS(Schedule!AC$87:AC$291,Schedule!$K$87:$K$291,Reservoir,Schedule!AB$87:AB$291,Q$88,Schedule!AA$87:AA$291,P88,Schedule!$G$87:$G$291,Schedule!$F$10,Schedule!$I$87:$I$291,"I"))+(SUMIFS(Schedule!AC$87:AC$291,Schedule!$K$87:$K$291,Reservoir,Schedule!AB$87:AB$291,Q$88,Schedule!AA$87:AA$291,P88,Schedule!$G$87:$G$291,Schedule!$F$11,Schedule!$I$87:$I$291,"")+SUMIFS(Schedule!AC$87:AC$291,Schedule!$K$87:$K$291,Reservoir,Schedule!AB$87:AB$291,Q$88,Schedule!AA$87:AA$291,P88,Schedule!$G$87:$G$291,Schedule!$F$11,Schedule!$I$87:$I$291,"I")),IF($C$3='Sum Res'!$S$5,(SUMIFS(Schedule!AC$87:AC$291,Schedule!$K$87:$K$291,Reservoir,Schedule!AB$87:AB$291,Q$88,Schedule!AA$87:AA$291,P88,Schedule!$G$87:$G$291,Schedule!$F$9,Schedule!$I$87:$I$291,"")+SUMIFS(Schedule!AC$87:AC$291,Schedule!$K$87:$K$291,Reservoir,Schedule!AB$87:AB$291,Q$88,Schedule!AA$87:AA$291,P88,Schedule!$G$87:$G$291,Schedule!$F$9,Schedule!$I$87:$I$291,"I"))+(SUMIFS(Schedule!AC$87:AC$291,Schedule!$K$87:$K$291,Reservoir,Schedule!AB$87:AB$291,Q$88,Schedule!AA$87:AA$291,P88,Schedule!$G$87:$G$291,Schedule!$F$10,Schedule!$I$87:$I$291,"")+SUMIFS(Schedule!AC$87:AC$291,Schedule!$K$87:$K$291,Reservoir,Schedule!AB$87:AB$291,Q$88,Schedule!AA$87:AA$291,P88,Schedule!$G$87:$G$291,Schedule!$F$10,Schedule!$I$87:$I$291,"I"))+(SUMIFS(Schedule!AC$87:AC$291,Schedule!$K$87:$K$291,Reservoir,Schedule!AB$87:AB$291,Q$88,Schedule!AA$87:AA$291,P88,Schedule!$G$87:$G$291,Schedule!$F$11,Schedule!$I$87:$I$291,"")+SUMIFS(Schedule!AC$87:AC$291,Schedule!$K$87:$K$291,Reservoir,Schedule!AB$87:AB$291,Q$88,Schedule!AA$87:AA$291,P88,Schedule!$G$87:$G$291,Schedule!$F$11,Schedule!$I$87:$I$291,"I")),(SUMIFS(Schedule!AC$87:AC$291,Schedule!$K$87:$K$291,Reservoir,Schedule!AB$87:AB$291,Q$88,Schedule!AA$87:AA$291,P88,Schedule!$G$87:$G$291,Schedule!$F$9,Schedule!$I$87:$I$291,"")+SUMIFS(Schedule!AC$87:AC$291,Schedule!$K$87:$K$291,Reservoir,Schedule!AB$87:AB$291,Q$88,Schedule!AA$87:AA$291,P88,Schedule!$G$87:$G$291,Schedule!$F$9,Schedule!$I$87:$I$291,"I"))+(SUMIFS(Schedule!AC$87:AC$291,Schedule!$K$87:$K$291,Reservoir,Schedule!AB$87:AB$291,Q$88,Schedule!AA$87:AA$291,P88,Schedule!$G$87:$G$291,Schedule!$F$10,Schedule!$I$87:$I$291,"")+SUMIFS(Schedule!AC$87:AC$291,Schedule!$K$87:$K$291,Reservoir,Schedule!AB$87:AB$291,Q$88,Schedule!AA$87:AA$291,P88,Schedule!$G$87:$G$291,Schedule!$F$10,Schedule!$I$87:$I$291,"I"))+(SUMIFS(Schedule!AC$87:AC$291,Schedule!$K$87:$K$291,Reservoir,Schedule!AB$87:AB$291,Q$88,Schedule!AA$87:AA$291,P88,Schedule!$G$87:$G$291,Schedule!$F$11,Schedule!$I$87:$I$291,"")+SUMIFS(Schedule!AC$87:AC$291,Schedule!$K$87:$K$291,Reservoir,Schedule!AB$87:AB$291,Q$88,Schedule!AA$87:AA$291,P88,Schedule!$G$87:$G$291,Schedule!$F$11,Schedule!$I$87:$I$291,"I"))+(SUMIFS(Schedule!AC$87:AC$291,Schedule!$K$87:$K$291,Reservoir,Schedule!AB$87:AB$291,Q$88,Schedule!AA$87:AA$291,P88,Schedule!$G$87:$G$291,Schedule!$F$8,Schedule!$I$87:$I$291,"")+SUMIFS(Schedule!AC$87:AC$291,Schedule!$K$87:$K$291,Reservoir,Schedule!AB$87:AB$291,Q$88,Schedule!AA$87:AA$291,P88,Schedule!$G$87:$G$291,Schedule!$F$8,Schedule!$I$87:$I$291,"I"))))</f>
        <v>0</v>
      </c>
      <c r="S88" s="273">
        <v>1</v>
      </c>
      <c r="T88" s="274" t="s">
        <v>114</v>
      </c>
      <c r="U88" s="275">
        <f>IF($C$3="",(SUMIFS(Schedule!AF$87:AF$291,Schedule!$K$87:$K$291,Reservoir,Schedule!AE$87:AE$291,T$88,Schedule!AD$87:AD$291,S88,Schedule!$G$87:$G$291,Schedule!$F$9,Schedule!$I$87:$I$291,"")+SUMIFS(Schedule!AF$87:AF$291,Schedule!$K$87:$K$291,Reservoir,Schedule!AE$87:AE$291,T$88,Schedule!AD$87:AD$291,S88,Schedule!$G$87:$G$291,Schedule!$F$9,Schedule!$I$87:$I$291,"I"))+(SUMIFS(Schedule!AF$87:AF$291,Schedule!$K$87:$K$291,Reservoir,Schedule!AE$87:AE$291,T$88,Schedule!AD$87:AD$291,S88,Schedule!$G$87:$G$291,Schedule!$F$10,Schedule!$I$87:$I$291,"")+SUMIFS(Schedule!AF$87:AF$291,Schedule!$K$87:$K$291,Reservoir,Schedule!AE$87:AE$291,T$88,Schedule!AD$87:AD$291,S88,Schedule!$G$87:$G$291,Schedule!$F$10,Schedule!$I$87:$I$291,"I"))+(SUMIFS(Schedule!AF$87:AF$291,Schedule!$K$87:$K$291,Reservoir,Schedule!AE$87:AE$291,T$88,Schedule!AD$87:AD$291,S88,Schedule!$G$87:$G$291,Schedule!$F$11,Schedule!$I$87:$I$291,"")+SUMIFS(Schedule!AF$87:AF$291,Schedule!$K$87:$K$291,Reservoir,Schedule!AE$87:AE$291,T$88,Schedule!AD$87:AD$291,S88,Schedule!$G$87:$G$291,Schedule!$F$11,Schedule!$I$87:$I$291,"I")),IF($C$3='Sum Res'!$S$5,(SUMIFS(Schedule!AF$87:AF$291,Schedule!$K$87:$K$291,Reservoir,Schedule!AE$87:AE$291,T$88,Schedule!AD$87:AD$291,S88,Schedule!$G$87:$G$291,Schedule!$F$9,Schedule!$I$87:$I$291,"")+SUMIFS(Schedule!AF$87:AF$291,Schedule!$K$87:$K$291,Reservoir,Schedule!AE$87:AE$291,T$88,Schedule!AD$87:AD$291,S88,Schedule!$G$87:$G$291,Schedule!$F$9,Schedule!$I$87:$I$291,"I"))+(SUMIFS(Schedule!AF$87:AF$291,Schedule!$K$87:$K$291,Reservoir,Schedule!AE$87:AE$291,T$88,Schedule!AD$87:AD$291,S88,Schedule!$G$87:$G$291,Schedule!$F$10,Schedule!$I$87:$I$291,"")+SUMIFS(Schedule!AF$87:AF$291,Schedule!$K$87:$K$291,Reservoir,Schedule!AE$87:AE$291,T$88,Schedule!AD$87:AD$291,S88,Schedule!$G$87:$G$291,Schedule!$F$10,Schedule!$I$87:$I$291,"I"))+(SUMIFS(Schedule!AF$87:AF$291,Schedule!$K$87:$K$291,Reservoir,Schedule!AE$87:AE$291,T$88,Schedule!AD$87:AD$291,S88,Schedule!$G$87:$G$291,Schedule!$F$11,Schedule!$I$87:$I$291,"")+SUMIFS(Schedule!AF$87:AF$291,Schedule!$K$87:$K$291,Reservoir,Schedule!AE$87:AE$291,T$88,Schedule!AD$87:AD$291,S88,Schedule!$G$87:$G$291,Schedule!$F$11,Schedule!$I$87:$I$291,"I")),(SUMIFS(Schedule!AF$87:AF$291,Schedule!$K$87:$K$291,Reservoir,Schedule!AE$87:AE$291,T$88,Schedule!AD$87:AD$291,S88,Schedule!$G$87:$G$291,Schedule!$F$9,Schedule!$I$87:$I$291,"")+SUMIFS(Schedule!AF$87:AF$291,Schedule!$K$87:$K$291,Reservoir,Schedule!AE$87:AE$291,T$88,Schedule!AD$87:AD$291,S88,Schedule!$G$87:$G$291,Schedule!$F$9,Schedule!$I$87:$I$291,"I"))+(SUMIFS(Schedule!AF$87:AF$291,Schedule!$K$87:$K$291,Reservoir,Schedule!AE$87:AE$291,T$88,Schedule!AD$87:AD$291,S88,Schedule!$G$87:$G$291,Schedule!$F$10,Schedule!$I$87:$I$291,"")+SUMIFS(Schedule!AF$87:AF$291,Schedule!$K$87:$K$291,Reservoir,Schedule!AE$87:AE$291,T$88,Schedule!AD$87:AD$291,S88,Schedule!$G$87:$G$291,Schedule!$F$10,Schedule!$I$87:$I$291,"I"))+(SUMIFS(Schedule!AF$87:AF$291,Schedule!$K$87:$K$291,Reservoir,Schedule!AE$87:AE$291,T$88,Schedule!AD$87:AD$291,S88,Schedule!$G$87:$G$291,Schedule!$F$11,Schedule!$I$87:$I$291,"")+SUMIFS(Schedule!AF$87:AF$291,Schedule!$K$87:$K$291,Reservoir,Schedule!AE$87:AE$291,T$88,Schedule!AD$87:AD$291,S88,Schedule!$G$87:$G$291,Schedule!$F$11,Schedule!$I$87:$I$291,"I"))+(SUMIFS(Schedule!AF$87:AF$291,Schedule!$K$87:$K$291,Reservoir,Schedule!AE$87:AE$291,T$88,Schedule!AD$87:AD$291,S88,Schedule!$G$87:$G$291,Schedule!$F$8,Schedule!$I$87:$I$291,"")+SUMIFS(Schedule!AF$87:AF$291,Schedule!$K$87:$K$291,Reservoir,Schedule!AE$87:AE$291,T$88,Schedule!AD$87:AD$291,S88,Schedule!$G$87:$G$291,Schedule!$F$8,Schedule!$I$87:$I$291,"I"))))</f>
        <v>0</v>
      </c>
      <c r="V88" s="273">
        <v>1</v>
      </c>
      <c r="W88" s="274" t="s">
        <v>114</v>
      </c>
      <c r="X88" s="275">
        <f>IF($C$3="",(SUMIFS(Schedule!AI$87:AI$291,Schedule!$K$87:$K$291,Reservoir,Schedule!AH$87:AH$291,W$88,Schedule!AG$87:AG$291,V88,Schedule!$G$87:$G$291,Schedule!$F$9,Schedule!$I$87:$I$291,"")+SUMIFS(Schedule!AI$87:AI$291,Schedule!$K$87:$K$291,Reservoir,Schedule!AH$87:AH$291,W$88,Schedule!AG$87:AG$291,V88,Schedule!$G$87:$G$291,Schedule!$F$9,Schedule!$I$87:$I$291,"I"))+(SUMIFS(Schedule!AI$87:AI$291,Schedule!$K$87:$K$291,Reservoir,Schedule!AH$87:AH$291,W$88,Schedule!AG$87:AG$291,V88,Schedule!$G$87:$G$291,Schedule!$F$10,Schedule!$I$87:$I$291,"")+SUMIFS(Schedule!AI$87:AI$291,Schedule!$K$87:$K$291,Reservoir,Schedule!AH$87:AH$291,W$88,Schedule!AG$87:AG$291,V88,Schedule!$G$87:$G$291,Schedule!$F$10,Schedule!$I$87:$I$291,"I"))+(SUMIFS(Schedule!AI$87:AI$291,Schedule!$K$87:$K$291,Reservoir,Schedule!AH$87:AH$291,W$88,Schedule!AG$87:AG$291,V88,Schedule!$G$87:$G$291,Schedule!$F$11,Schedule!$I$87:$I$291,"")+SUMIFS(Schedule!AI$87:AI$291,Schedule!$K$87:$K$291,Reservoir,Schedule!AH$87:AH$291,W$88,Schedule!AG$87:AG$291,V88,Schedule!$G$87:$G$291,Schedule!$F$11,Schedule!$I$87:$I$291,"I")),IF($C$3='Sum Res'!$S$5,(SUMIFS(Schedule!AI$87:AI$291,Schedule!$K$87:$K$291,Reservoir,Schedule!AH$87:AH$291,W$88,Schedule!AG$87:AG$291,V88,Schedule!$G$87:$G$291,Schedule!$F$9,Schedule!$I$87:$I$291,"")+SUMIFS(Schedule!AI$87:AI$291,Schedule!$K$87:$K$291,Reservoir,Schedule!AH$87:AH$291,W$88,Schedule!AG$87:AG$291,V88,Schedule!$G$87:$G$291,Schedule!$F$9,Schedule!$I$87:$I$291,"I"))+(SUMIFS(Schedule!AI$87:AI$291,Schedule!$K$87:$K$291,Reservoir,Schedule!AH$87:AH$291,W$88,Schedule!AG$87:AG$291,V88,Schedule!$G$87:$G$291,Schedule!$F$10,Schedule!$I$87:$I$291,"")+SUMIFS(Schedule!AI$87:AI$291,Schedule!$K$87:$K$291,Reservoir,Schedule!AH$87:AH$291,W$88,Schedule!AG$87:AG$291,V88,Schedule!$G$87:$G$291,Schedule!$F$10,Schedule!$I$87:$I$291,"I"))+(SUMIFS(Schedule!AI$87:AI$291,Schedule!$K$87:$K$291,Reservoir,Schedule!AH$87:AH$291,W$88,Schedule!AG$87:AG$291,V88,Schedule!$G$87:$G$291,Schedule!$F$11,Schedule!$I$87:$I$291,"")+SUMIFS(Schedule!AI$87:AI$291,Schedule!$K$87:$K$291,Reservoir,Schedule!AH$87:AH$291,W$88,Schedule!AG$87:AG$291,V88,Schedule!$G$87:$G$291,Schedule!$F$11,Schedule!$I$87:$I$291,"I")),(SUMIFS(Schedule!AI$87:AI$291,Schedule!$K$87:$K$291,Reservoir,Schedule!AH$87:AH$291,W$88,Schedule!AG$87:AG$291,V88,Schedule!$G$87:$G$291,Schedule!$F$9,Schedule!$I$87:$I$291,"")+SUMIFS(Schedule!AI$87:AI$291,Schedule!$K$87:$K$291,Reservoir,Schedule!AH$87:AH$291,W$88,Schedule!AG$87:AG$291,V88,Schedule!$G$87:$G$291,Schedule!$F$9,Schedule!$I$87:$I$291,"I"))+(SUMIFS(Schedule!AI$87:AI$291,Schedule!$K$87:$K$291,Reservoir,Schedule!AH$87:AH$291,W$88,Schedule!AG$87:AG$291,V88,Schedule!$G$87:$G$291,Schedule!$F$10,Schedule!$I$87:$I$291,"")+SUMIFS(Schedule!AI$87:AI$291,Schedule!$K$87:$K$291,Reservoir,Schedule!AH$87:AH$291,W$88,Schedule!AG$87:AG$291,V88,Schedule!$G$87:$G$291,Schedule!$F$10,Schedule!$I$87:$I$291,"I"))+(SUMIFS(Schedule!AI$87:AI$291,Schedule!$K$87:$K$291,Reservoir,Schedule!AH$87:AH$291,W$88,Schedule!AG$87:AG$291,V88,Schedule!$G$87:$G$291,Schedule!$F$11,Schedule!$I$87:$I$291,"")+SUMIFS(Schedule!AI$87:AI$291,Schedule!$K$87:$K$291,Reservoir,Schedule!AH$87:AH$291,W$88,Schedule!AG$87:AG$291,V88,Schedule!$G$87:$G$291,Schedule!$F$11,Schedule!$I$87:$I$291,"I"))+(SUMIFS(Schedule!AI$87:AI$291,Schedule!$K$87:$K$291,Reservoir,Schedule!AH$87:AH$291,W$88,Schedule!AG$87:AG$291,V88,Schedule!$G$87:$G$291,Schedule!$F$8,Schedule!$I$87:$I$291,"")+SUMIFS(Schedule!AI$87:AI$291,Schedule!$K$87:$K$291,Reservoir,Schedule!AH$87:AH$291,W$88,Schedule!AG$87:AG$291,V88,Schedule!$G$87:$G$291,Schedule!$F$8,Schedule!$I$87:$I$291,"I"))))</f>
        <v>0</v>
      </c>
      <c r="Y88" s="273">
        <v>1</v>
      </c>
      <c r="Z88" s="274" t="s">
        <v>114</v>
      </c>
      <c r="AA88" s="275">
        <f>IF($C$3="",(SUMIFS(Schedule!AL$87:AL$291,Schedule!$K$87:$K$291,Reservoir,Schedule!AK$87:AK$291,Z$88,Schedule!AJ$87:AJ$291,Y88,Schedule!$G$87:$G$291,Schedule!$F$9,Schedule!$I$87:$I$291,"")+SUMIFS(Schedule!AL$87:AL$291,Schedule!$K$87:$K$291,Reservoir,Schedule!AK$87:AK$291,Z$88,Schedule!AJ$87:AJ$291,Y88,Schedule!$G$87:$G$291,Schedule!$F$9,Schedule!$I$87:$I$291,"I"))+(SUMIFS(Schedule!AL$87:AL$291,Schedule!$K$87:$K$291,Reservoir,Schedule!AK$87:AK$291,Z$88,Schedule!AJ$87:AJ$291,Y88,Schedule!$G$87:$G$291,Schedule!$F$10,Schedule!$I$87:$I$291,"")+SUMIFS(Schedule!AL$87:AL$291,Schedule!$K$87:$K$291,Reservoir,Schedule!AK$87:AK$291,Z$88,Schedule!AJ$87:AJ$291,Y88,Schedule!$G$87:$G$291,Schedule!$F$10,Schedule!$I$87:$I$291,"I"))+(SUMIFS(Schedule!AL$87:AL$291,Schedule!$K$87:$K$291,Reservoir,Schedule!AK$87:AK$291,Z$88,Schedule!AJ$87:AJ$291,Y88,Schedule!$G$87:$G$291,Schedule!$F$11,Schedule!$I$87:$I$291,"")+SUMIFS(Schedule!AL$87:AL$291,Schedule!$K$87:$K$291,Reservoir,Schedule!AK$87:AK$291,Z$88,Schedule!AJ$87:AJ$291,Y88,Schedule!$G$87:$G$291,Schedule!$F$11,Schedule!$I$87:$I$291,"I")),IF($C$3='Sum Res'!$S$5,(SUMIFS(Schedule!AL$87:AL$291,Schedule!$K$87:$K$291,Reservoir,Schedule!AK$87:AK$291,Z$88,Schedule!AJ$87:AJ$291,Y88,Schedule!$G$87:$G$291,Schedule!$F$9,Schedule!$I$87:$I$291,"")+SUMIFS(Schedule!AL$87:AL$291,Schedule!$K$87:$K$291,Reservoir,Schedule!AK$87:AK$291,Z$88,Schedule!AJ$87:AJ$291,Y88,Schedule!$G$87:$G$291,Schedule!$F$9,Schedule!$I$87:$I$291,"I"))+(SUMIFS(Schedule!AL$87:AL$291,Schedule!$K$87:$K$291,Reservoir,Schedule!AK$87:AK$291,Z$88,Schedule!AJ$87:AJ$291,Y88,Schedule!$G$87:$G$291,Schedule!$F$10,Schedule!$I$87:$I$291,"")+SUMIFS(Schedule!AL$87:AL$291,Schedule!$K$87:$K$291,Reservoir,Schedule!AK$87:AK$291,Z$88,Schedule!AJ$87:AJ$291,Y88,Schedule!$G$87:$G$291,Schedule!$F$10,Schedule!$I$87:$I$291,"I"))+(SUMIFS(Schedule!AL$87:AL$291,Schedule!$K$87:$K$291,Reservoir,Schedule!AK$87:AK$291,Z$88,Schedule!AJ$87:AJ$291,Y88,Schedule!$G$87:$G$291,Schedule!$F$11,Schedule!$I$87:$I$291,"")+SUMIFS(Schedule!AL$87:AL$291,Schedule!$K$87:$K$291,Reservoir,Schedule!AK$87:AK$291,Z$88,Schedule!AJ$87:AJ$291,Y88,Schedule!$G$87:$G$291,Schedule!$F$11,Schedule!$I$87:$I$291,"I")),(SUMIFS(Schedule!AL$87:AL$291,Schedule!$K$87:$K$291,Reservoir,Schedule!AK$87:AK$291,Z$88,Schedule!AJ$87:AJ$291,Y88,Schedule!$G$87:$G$291,Schedule!$F$9,Schedule!$I$87:$I$291,"")+SUMIFS(Schedule!AL$87:AL$291,Schedule!$K$87:$K$291,Reservoir,Schedule!AK$87:AK$291,Z$88,Schedule!AJ$87:AJ$291,Y88,Schedule!$G$87:$G$291,Schedule!$F$9,Schedule!$I$87:$I$291,"I"))+(SUMIFS(Schedule!AL$87:AL$291,Schedule!$K$87:$K$291,Reservoir,Schedule!AK$87:AK$291,Z$88,Schedule!AJ$87:AJ$291,Y88,Schedule!$G$87:$G$291,Schedule!$F$10,Schedule!$I$87:$I$291,"")+SUMIFS(Schedule!AL$87:AL$291,Schedule!$K$87:$K$291,Reservoir,Schedule!AK$87:AK$291,Z$88,Schedule!AJ$87:AJ$291,Y88,Schedule!$G$87:$G$291,Schedule!$F$10,Schedule!$I$87:$I$291,"I"))+(SUMIFS(Schedule!AL$87:AL$291,Schedule!$K$87:$K$291,Reservoir,Schedule!AK$87:AK$291,Z$88,Schedule!AJ$87:AJ$291,Y88,Schedule!$G$87:$G$291,Schedule!$F$11,Schedule!$I$87:$I$291,"")+SUMIFS(Schedule!AL$87:AL$291,Schedule!$K$87:$K$291,Reservoir,Schedule!AK$87:AK$291,Z$88,Schedule!AJ$87:AJ$291,Y88,Schedule!$G$87:$G$291,Schedule!$F$11,Schedule!$I$87:$I$291,"I"))+(SUMIFS(Schedule!AL$87:AL$291,Schedule!$K$87:$K$291,Reservoir,Schedule!AK$87:AK$291,Z$88,Schedule!AJ$87:AJ$291,Y88,Schedule!$G$87:$G$291,Schedule!$F$8,Schedule!$I$87:$I$291,"")+SUMIFS(Schedule!AL$87:AL$291,Schedule!$K$87:$K$291,Reservoir,Schedule!AK$87:AK$291,Z$88,Schedule!AJ$87:AJ$291,Y88,Schedule!$G$87:$G$291,Schedule!$F$8,Schedule!$I$87:$I$291,"I"))))</f>
        <v>0</v>
      </c>
      <c r="AB88" s="273">
        <v>1</v>
      </c>
      <c r="AC88" s="274" t="s">
        <v>114</v>
      </c>
      <c r="AD88" s="275">
        <f>IF($C$3="",(SUMIFS(Schedule!AO$87:AO$291,Schedule!$K$87:$K$291,Reservoir,Schedule!AN$87:AN$291,AC$88,Schedule!AM$87:AM$291,AB88,Schedule!$G$87:$G$291,Schedule!$F$9,Schedule!$I$87:$I$291,"")+SUMIFS(Schedule!AO$87:AO$291,Schedule!$K$87:$K$291,Reservoir,Schedule!AN$87:AN$291,AC$88,Schedule!AM$87:AM$291,AB88,Schedule!$G$87:$G$291,Schedule!$F$9,Schedule!$I$87:$I$291,"I"))+(SUMIFS(Schedule!AO$87:AO$291,Schedule!$K$87:$K$291,Reservoir,Schedule!AN$87:AN$291,AC$88,Schedule!AM$87:AM$291,AB88,Schedule!$G$87:$G$291,Schedule!$F$10,Schedule!$I$87:$I$291,"")+SUMIFS(Schedule!AO$87:AO$291,Schedule!$K$87:$K$291,Reservoir,Schedule!AN$87:AN$291,AC$88,Schedule!AM$87:AM$291,AB88,Schedule!$G$87:$G$291,Schedule!$F$10,Schedule!$I$87:$I$291,"I"))+(SUMIFS(Schedule!AO$87:AO$291,Schedule!$K$87:$K$291,Reservoir,Schedule!AN$87:AN$291,AC$88,Schedule!AM$87:AM$291,AB88,Schedule!$G$87:$G$291,Schedule!$F$11,Schedule!$I$87:$I$291,"")+SUMIFS(Schedule!AO$87:AO$291,Schedule!$K$87:$K$291,Reservoir,Schedule!AN$87:AN$291,AC$88,Schedule!AM$87:AM$291,AB88,Schedule!$G$87:$G$291,Schedule!$F$11,Schedule!$I$87:$I$291,"I")),IF($C$3='Sum Res'!$S$5,(SUMIFS(Schedule!AO$87:AO$291,Schedule!$K$87:$K$291,Reservoir,Schedule!AN$87:AN$291,AC$88,Schedule!AM$87:AM$291,AB88,Schedule!$G$87:$G$291,Schedule!$F$9,Schedule!$I$87:$I$291,"")+SUMIFS(Schedule!AO$87:AO$291,Schedule!$K$87:$K$291,Reservoir,Schedule!AN$87:AN$291,AC$88,Schedule!AM$87:AM$291,AB88,Schedule!$G$87:$G$291,Schedule!$F$9,Schedule!$I$87:$I$291,"I"))+(SUMIFS(Schedule!AO$87:AO$291,Schedule!$K$87:$K$291,Reservoir,Schedule!AN$87:AN$291,AC$88,Schedule!AM$87:AM$291,AB88,Schedule!$G$87:$G$291,Schedule!$F$10,Schedule!$I$87:$I$291,"")+SUMIFS(Schedule!AO$87:AO$291,Schedule!$K$87:$K$291,Reservoir,Schedule!AN$87:AN$291,AC$88,Schedule!AM$87:AM$291,AB88,Schedule!$G$87:$G$291,Schedule!$F$10,Schedule!$I$87:$I$291,"I"))+(SUMIFS(Schedule!AO$87:AO$291,Schedule!$K$87:$K$291,Reservoir,Schedule!AN$87:AN$291,AC$88,Schedule!AM$87:AM$291,AB88,Schedule!$G$87:$G$291,Schedule!$F$11,Schedule!$I$87:$I$291,"")+SUMIFS(Schedule!AO$87:AO$291,Schedule!$K$87:$K$291,Reservoir,Schedule!AN$87:AN$291,AC$88,Schedule!AM$87:AM$291,AB88,Schedule!$G$87:$G$291,Schedule!$F$11,Schedule!$I$87:$I$291,"I")),(SUMIFS(Schedule!AO$87:AO$291,Schedule!$K$87:$K$291,Reservoir,Schedule!AN$87:AN$291,AC$88,Schedule!AM$87:AM$291,AB88,Schedule!$G$87:$G$291,Schedule!$F$9,Schedule!$I$87:$I$291,"")+SUMIFS(Schedule!AO$87:AO$291,Schedule!$K$87:$K$291,Reservoir,Schedule!AN$87:AN$291,AC$88,Schedule!AM$87:AM$291,AB88,Schedule!$G$87:$G$291,Schedule!$F$9,Schedule!$I$87:$I$291,"I"))+(SUMIFS(Schedule!AO$87:AO$291,Schedule!$K$87:$K$291,Reservoir,Schedule!AN$87:AN$291,AC$88,Schedule!AM$87:AM$291,AB88,Schedule!$G$87:$G$291,Schedule!$F$10,Schedule!$I$87:$I$291,"")+SUMIFS(Schedule!AO$87:AO$291,Schedule!$K$87:$K$291,Reservoir,Schedule!AN$87:AN$291,AC$88,Schedule!AM$87:AM$291,AB88,Schedule!$G$87:$G$291,Schedule!$F$10,Schedule!$I$87:$I$291,"I"))+(SUMIFS(Schedule!AO$87:AO$291,Schedule!$K$87:$K$291,Reservoir,Schedule!AN$87:AN$291,AC$88,Schedule!AM$87:AM$291,AB88,Schedule!$G$87:$G$291,Schedule!$F$11,Schedule!$I$87:$I$291,"")+SUMIFS(Schedule!AO$87:AO$291,Schedule!$K$87:$K$291,Reservoir,Schedule!AN$87:AN$291,AC$88,Schedule!AM$87:AM$291,AB88,Schedule!$G$87:$G$291,Schedule!$F$11,Schedule!$I$87:$I$291,"I"))+(SUMIFS(Schedule!AO$87:AO$291,Schedule!$K$87:$K$291,Reservoir,Schedule!AN$87:AN$291,AC$88,Schedule!AM$87:AM$291,AB88,Schedule!$G$87:$G$291,Schedule!$F$8,Schedule!$I$87:$I$291,"")+SUMIFS(Schedule!AO$87:AO$291,Schedule!$K$87:$K$291,Reservoir,Schedule!AN$87:AN$291,AC$88,Schedule!AM$87:AM$291,AB88,Schedule!$G$87:$G$291,Schedule!$F$8,Schedule!$I$87:$I$291,"I"))))</f>
        <v>0</v>
      </c>
      <c r="AE88" s="276">
        <f t="shared" ref="AE88:AE91" si="20">AD88+AA88+X88+U88+R88+O88+L88+I88+F88</f>
        <v>0</v>
      </c>
      <c r="AF88" s="277">
        <f t="shared" ref="AF88:AF104" si="21">AE88/48</f>
        <v>0</v>
      </c>
    </row>
    <row r="89" spans="2:36" ht="15" x14ac:dyDescent="0.2">
      <c r="B89" s="580"/>
      <c r="C89" s="583"/>
      <c r="D89" s="289">
        <v>2</v>
      </c>
      <c r="E89" s="280"/>
      <c r="F89" s="281">
        <f>IF($C$3="",(SUMIFS(Schedule!Q$87:Q$291,Schedule!$K$87:$K$291,Reservoir,Schedule!P$87:P$291,E$88,Schedule!O$87:O$291,D89,Schedule!$G$87:$G$291,Schedule!$F$9,Schedule!$I$87:$I$291,"")+SUMIFS(Schedule!Q$87:Q$291,Schedule!$K$87:$K$291,Reservoir,Schedule!P$87:P$291,E$88,Schedule!O$87:O$291,D89,Schedule!$G$87:$G$291,Schedule!$F$9,Schedule!$I$87:$I$291,"I"))+(SUMIFS(Schedule!Q$87:Q$291,Schedule!$K$87:$K$291,Reservoir,Schedule!P$87:P$291,E$88,Schedule!O$87:O$291,D89,Schedule!$G$87:$G$291,Schedule!$F$10,Schedule!$I$87:$I$291,"")+SUMIFS(Schedule!Q$87:Q$291,Schedule!$K$87:$K$291,Reservoir,Schedule!P$87:P$291,E$88,Schedule!O$87:O$291,D89,Schedule!$G$87:$G$291,Schedule!$F$10,Schedule!$I$87:$I$291,"I"))+(SUMIFS(Schedule!Q$87:Q$291,Schedule!$K$87:$K$291,Reservoir,Schedule!P$87:P$291,E$88,Schedule!O$87:O$291,D89,Schedule!$G$87:$G$291,Schedule!$F$11,Schedule!$I$87:$I$291,"")+SUMIFS(Schedule!Q$87:Q$291,Schedule!$K$87:$K$291,Reservoir,Schedule!P$87:P$291,E$88,Schedule!O$87:O$291,D89,Schedule!$G$87:$G$291,Schedule!$F$11,Schedule!$I$87:$I$291,"I")),IF($C$3='Sum Res'!$S$5,(SUMIFS(Schedule!Q$87:Q$291,Schedule!$K$87:$K$291,Reservoir,Schedule!P$87:P$291,E$88,Schedule!O$87:O$291,D89,Schedule!$G$87:$G$291,Schedule!$F$9,Schedule!$I$87:$I$291,"")+SUMIFS(Schedule!Q$87:Q$291,Schedule!$K$87:$K$291,Reservoir,Schedule!P$87:P$291,E$88,Schedule!O$87:O$291,D89,Schedule!$G$87:$G$291,Schedule!$F$9,Schedule!$I$87:$I$291,"I"))+(SUMIFS(Schedule!Q$87:Q$291,Schedule!$K$87:$K$291,Reservoir,Schedule!P$87:P$291,E$88,Schedule!O$87:O$291,D89,Schedule!$G$87:$G$291,Schedule!$F$10,Schedule!$I$87:$I$291,"")+SUMIFS(Schedule!Q$87:Q$291,Schedule!$K$87:$K$291,Reservoir,Schedule!P$87:P$291,E$88,Schedule!O$87:O$291,D89,Schedule!$G$87:$G$291,Schedule!$F$10,Schedule!$I$87:$I$291,"I"))+(SUMIFS(Schedule!Q$87:Q$291,Schedule!$K$87:$K$291,Reservoir,Schedule!P$87:P$291,E$88,Schedule!O$87:O$291,D89,Schedule!$G$87:$G$291,Schedule!$F$11,Schedule!$I$87:$I$291,"")+SUMIFS(Schedule!Q$87:Q$291,Schedule!$K$87:$K$291,Reservoir,Schedule!P$87:P$291,E$88,Schedule!O$87:O$291,D89,Schedule!$G$87:$G$291,Schedule!$F$11,Schedule!$I$87:$I$291,"I")),(SUMIFS(Schedule!Q$87:Q$291,Schedule!$K$87:$K$291,Reservoir,Schedule!P$87:P$291,E$88,Schedule!O$87:O$291,D89,Schedule!$G$87:$G$291,Schedule!$F$9,Schedule!$I$87:$I$291,"")+SUMIFS(Schedule!Q$87:Q$291,Schedule!$K$87:$K$291,Reservoir,Schedule!P$87:P$291,E$88,Schedule!O$87:O$291,D89,Schedule!$G$87:$G$291,Schedule!$F$9,Schedule!$I$87:$I$291,"I"))+(SUMIFS(Schedule!Q$87:Q$291,Schedule!$K$87:$K$291,Reservoir,Schedule!P$87:P$291,E$88,Schedule!O$87:O$291,D89,Schedule!$G$87:$G$291,Schedule!$F$10,Schedule!$I$87:$I$291,"")+SUMIFS(Schedule!Q$87:Q$291,Schedule!$K$87:$K$291,Reservoir,Schedule!P$87:P$291,E$88,Schedule!O$87:O$291,D89,Schedule!$G$87:$G$291,Schedule!$F$10,Schedule!$I$87:$I$291,"I"))+(SUMIFS(Schedule!Q$87:Q$291,Schedule!$K$87:$K$291,Reservoir,Schedule!P$87:P$291,E$88,Schedule!O$87:O$291,D89,Schedule!$G$87:$G$291,Schedule!$F$11,Schedule!$I$87:$I$291,"")+SUMIFS(Schedule!Q$87:Q$291,Schedule!$K$87:$K$291,Reservoir,Schedule!P$87:P$291,E$88,Schedule!O$87:O$291,D89,Schedule!$G$87:$G$291,Schedule!$F$11,Schedule!$I$87:$I$291,"I"))+(SUMIFS(Schedule!Q$87:Q$291,Schedule!$K$87:$K$291,Reservoir,Schedule!P$87:P$291,E$88,Schedule!O$87:O$291,D89,Schedule!$G$87:$G$291,Schedule!$F$8,Schedule!$I$87:$I$291,"")+SUMIFS(Schedule!Q$87:Q$291,Schedule!$K$87:$K$291,Reservoir,Schedule!P$87:P$291,E$88,Schedule!O$87:O$291,D89,Schedule!$G$87:$G$291,Schedule!$F$8,Schedule!$I$87:$I$291,"I"))))</f>
        <v>0</v>
      </c>
      <c r="G89" s="289">
        <v>2</v>
      </c>
      <c r="H89" s="280"/>
      <c r="I89" s="281">
        <f>IF($C$3="",(SUMIFS(Schedule!T$87:T$291,Schedule!$K$87:$K$291,Reservoir,Schedule!S$87:S$291,H$88,Schedule!R$87:R$291,G89,Schedule!$G$87:$G$291,Schedule!$F$9,Schedule!$I$87:$I$291,"")+SUMIFS(Schedule!T$87:T$291,Schedule!$K$87:$K$291,Reservoir,Schedule!S$87:S$291,H$88,Schedule!R$87:R$291,G89,Schedule!$G$87:$G$291,Schedule!$F$9,Schedule!$I$87:$I$291,"I"))+(SUMIFS(Schedule!T$87:T$291,Schedule!$K$87:$K$291,Reservoir,Schedule!S$87:S$291,H$88,Schedule!R$87:R$291,G89,Schedule!$G$87:$G$291,Schedule!$F$10,Schedule!$I$87:$I$291,"")+SUMIFS(Schedule!T$87:T$291,Schedule!$K$87:$K$291,Reservoir,Schedule!S$87:S$291,H$88,Schedule!R$87:R$291,G89,Schedule!$G$87:$G$291,Schedule!$F$10,Schedule!$I$87:$I$291,"I"))+(SUMIFS(Schedule!T$87:T$291,Schedule!$K$87:$K$291,Reservoir,Schedule!S$87:S$291,H$88,Schedule!R$87:R$291,G89,Schedule!$G$87:$G$291,Schedule!$F$11,Schedule!$I$87:$I$291,"")+SUMIFS(Schedule!T$87:T$291,Schedule!$K$87:$K$291,Reservoir,Schedule!S$87:S$291,H$88,Schedule!R$87:R$291,G89,Schedule!$G$87:$G$291,Schedule!$F$11,Schedule!$I$87:$I$291,"I")),IF($C$3='Sum Res'!$S$5,(SUMIFS(Schedule!T$87:T$291,Schedule!$K$87:$K$291,Reservoir,Schedule!S$87:S$291,H$88,Schedule!R$87:R$291,G89,Schedule!$G$87:$G$291,Schedule!$F$9,Schedule!$I$87:$I$291,"")+SUMIFS(Schedule!T$87:T$291,Schedule!$K$87:$K$291,Reservoir,Schedule!S$87:S$291,H$88,Schedule!R$87:R$291,G89,Schedule!$G$87:$G$291,Schedule!$F$9,Schedule!$I$87:$I$291,"I"))+(SUMIFS(Schedule!T$87:T$291,Schedule!$K$87:$K$291,Reservoir,Schedule!S$87:S$291,H$88,Schedule!R$87:R$291,G89,Schedule!$G$87:$G$291,Schedule!$F$10,Schedule!$I$87:$I$291,"")+SUMIFS(Schedule!T$87:T$291,Schedule!$K$87:$K$291,Reservoir,Schedule!S$87:S$291,H$88,Schedule!R$87:R$291,G89,Schedule!$G$87:$G$291,Schedule!$F$10,Schedule!$I$87:$I$291,"I"))+(SUMIFS(Schedule!T$87:T$291,Schedule!$K$87:$K$291,Reservoir,Schedule!S$87:S$291,H$88,Schedule!R$87:R$291,G89,Schedule!$G$87:$G$291,Schedule!$F$11,Schedule!$I$87:$I$291,"")+SUMIFS(Schedule!T$87:T$291,Schedule!$K$87:$K$291,Reservoir,Schedule!S$87:S$291,H$88,Schedule!R$87:R$291,G89,Schedule!$G$87:$G$291,Schedule!$F$11,Schedule!$I$87:$I$291,"I")),(SUMIFS(Schedule!T$87:T$291,Schedule!$K$87:$K$291,Reservoir,Schedule!S$87:S$291,H$88,Schedule!R$87:R$291,G89,Schedule!$G$87:$G$291,Schedule!$F$9,Schedule!$I$87:$I$291,"")+SUMIFS(Schedule!T$87:T$291,Schedule!$K$87:$K$291,Reservoir,Schedule!S$87:S$291,H$88,Schedule!R$87:R$291,G89,Schedule!$G$87:$G$291,Schedule!$F$9,Schedule!$I$87:$I$291,"I"))+(SUMIFS(Schedule!T$87:T$291,Schedule!$K$87:$K$291,Reservoir,Schedule!S$87:S$291,H$88,Schedule!R$87:R$291,G89,Schedule!$G$87:$G$291,Schedule!$F$10,Schedule!$I$87:$I$291,"")+SUMIFS(Schedule!T$87:T$291,Schedule!$K$87:$K$291,Reservoir,Schedule!S$87:S$291,H$88,Schedule!R$87:R$291,G89,Schedule!$G$87:$G$291,Schedule!$F$10,Schedule!$I$87:$I$291,"I"))+(SUMIFS(Schedule!T$87:T$291,Schedule!$K$87:$K$291,Reservoir,Schedule!S$87:S$291,H$88,Schedule!R$87:R$291,G89,Schedule!$G$87:$G$291,Schedule!$F$11,Schedule!$I$87:$I$291,"")+SUMIFS(Schedule!T$87:T$291,Schedule!$K$87:$K$291,Reservoir,Schedule!S$87:S$291,H$88,Schedule!R$87:R$291,G89,Schedule!$G$87:$G$291,Schedule!$F$11,Schedule!$I$87:$I$291,"I"))+(SUMIFS(Schedule!T$87:T$291,Schedule!$K$87:$K$291,Reservoir,Schedule!S$87:S$291,H$88,Schedule!R$87:R$291,G89,Schedule!$G$87:$G$291,Schedule!$F$8,Schedule!$I$87:$I$291,"")+SUMIFS(Schedule!T$87:T$291,Schedule!$K$87:$K$291,Reservoir,Schedule!S$87:S$291,H$88,Schedule!R$87:R$291,G89,Schedule!$G$87:$G$291,Schedule!$F$8,Schedule!$I$87:$I$291,"I"))))</f>
        <v>0</v>
      </c>
      <c r="J89" s="289">
        <v>2</v>
      </c>
      <c r="K89" s="280"/>
      <c r="L89" s="281">
        <f>IF($C$3="",(SUMIFS(Schedule!W$87:W$291,Schedule!$K$87:$K$291,Reservoir,Schedule!V$87:V$291,K$88,Schedule!U$87:U$291,J89,Schedule!$G$87:$G$291,Schedule!$F$9,Schedule!$I$87:$I$291,"")+SUMIFS(Schedule!W$87:W$291,Schedule!$K$87:$K$291,Reservoir,Schedule!V$87:V$291,K$88,Schedule!U$87:U$291,J89,Schedule!$G$87:$G$291,Schedule!$F$9,Schedule!$I$87:$I$291,"I"))+(SUMIFS(Schedule!W$87:W$291,Schedule!$K$87:$K$291,Reservoir,Schedule!V$87:V$291,K$88,Schedule!U$87:U$291,J89,Schedule!$G$87:$G$291,Schedule!$F$10,Schedule!$I$87:$I$291,"")+SUMIFS(Schedule!W$87:W$291,Schedule!$K$87:$K$291,Reservoir,Schedule!V$87:V$291,K$88,Schedule!U$87:U$291,J89,Schedule!$G$87:$G$291,Schedule!$F$10,Schedule!$I$87:$I$291,"I"))+(SUMIFS(Schedule!W$87:W$291,Schedule!$K$87:$K$291,Reservoir,Schedule!V$87:V$291,K$88,Schedule!U$87:U$291,J89,Schedule!$G$87:$G$291,Schedule!$F$11,Schedule!$I$87:$I$291,"")+SUMIFS(Schedule!W$87:W$291,Schedule!$K$87:$K$291,Reservoir,Schedule!V$87:V$291,K$88,Schedule!U$87:U$291,J89,Schedule!$G$87:$G$291,Schedule!$F$11,Schedule!$I$87:$I$291,"I")),IF($C$3='Sum Res'!$S$5,(SUMIFS(Schedule!W$87:W$291,Schedule!$K$87:$K$291,Reservoir,Schedule!V$87:V$291,K$88,Schedule!U$87:U$291,J89,Schedule!$G$87:$G$291,Schedule!$F$9,Schedule!$I$87:$I$291,"")+SUMIFS(Schedule!W$87:W$291,Schedule!$K$87:$K$291,Reservoir,Schedule!V$87:V$291,K$88,Schedule!U$87:U$291,J89,Schedule!$G$87:$G$291,Schedule!$F$9,Schedule!$I$87:$I$291,"I"))+(SUMIFS(Schedule!W$87:W$291,Schedule!$K$87:$K$291,Reservoir,Schedule!V$87:V$291,K$88,Schedule!U$87:U$291,J89,Schedule!$G$87:$G$291,Schedule!$F$10,Schedule!$I$87:$I$291,"")+SUMIFS(Schedule!W$87:W$291,Schedule!$K$87:$K$291,Reservoir,Schedule!V$87:V$291,K$88,Schedule!U$87:U$291,J89,Schedule!$G$87:$G$291,Schedule!$F$10,Schedule!$I$87:$I$291,"I"))+(SUMIFS(Schedule!W$87:W$291,Schedule!$K$87:$K$291,Reservoir,Schedule!V$87:V$291,K$88,Schedule!U$87:U$291,J89,Schedule!$G$87:$G$291,Schedule!$F$11,Schedule!$I$87:$I$291,"")+SUMIFS(Schedule!W$87:W$291,Schedule!$K$87:$K$291,Reservoir,Schedule!V$87:V$291,K$88,Schedule!U$87:U$291,J89,Schedule!$G$87:$G$291,Schedule!$F$11,Schedule!$I$87:$I$291,"I")),(SUMIFS(Schedule!W$87:W$291,Schedule!$K$87:$K$291,Reservoir,Schedule!V$87:V$291,K$88,Schedule!U$87:U$291,J89,Schedule!$G$87:$G$291,Schedule!$F$9,Schedule!$I$87:$I$291,"")+SUMIFS(Schedule!W$87:W$291,Schedule!$K$87:$K$291,Reservoir,Schedule!V$87:V$291,K$88,Schedule!U$87:U$291,J89,Schedule!$G$87:$G$291,Schedule!$F$9,Schedule!$I$87:$I$291,"I"))+(SUMIFS(Schedule!W$87:W$291,Schedule!$K$87:$K$291,Reservoir,Schedule!V$87:V$291,K$88,Schedule!U$87:U$291,J89,Schedule!$G$87:$G$291,Schedule!$F$10,Schedule!$I$87:$I$291,"")+SUMIFS(Schedule!W$87:W$291,Schedule!$K$87:$K$291,Reservoir,Schedule!V$87:V$291,K$88,Schedule!U$87:U$291,J89,Schedule!$G$87:$G$291,Schedule!$F$10,Schedule!$I$87:$I$291,"I"))+(SUMIFS(Schedule!W$87:W$291,Schedule!$K$87:$K$291,Reservoir,Schedule!V$87:V$291,K$88,Schedule!U$87:U$291,J89,Schedule!$G$87:$G$291,Schedule!$F$11,Schedule!$I$87:$I$291,"")+SUMIFS(Schedule!W$87:W$291,Schedule!$K$87:$K$291,Reservoir,Schedule!V$87:V$291,K$88,Schedule!U$87:U$291,J89,Schedule!$G$87:$G$291,Schedule!$F$11,Schedule!$I$87:$I$291,"I"))+(SUMIFS(Schedule!W$87:W$291,Schedule!$K$87:$K$291,Reservoir,Schedule!V$87:V$291,K$88,Schedule!U$87:U$291,J89,Schedule!$G$87:$G$291,Schedule!$F$8,Schedule!$I$87:$I$291,"")+SUMIFS(Schedule!W$87:W$291,Schedule!$K$87:$K$291,Reservoir,Schedule!V$87:V$291,K$88,Schedule!U$87:U$291,J89,Schedule!$G$87:$G$291,Schedule!$F$8,Schedule!$I$87:$I$291,"I"))))</f>
        <v>0</v>
      </c>
      <c r="M89" s="289">
        <v>2</v>
      </c>
      <c r="N89" s="280"/>
      <c r="O89" s="281">
        <f>IF($C$3="",(SUMIFS(Schedule!Z$87:Z$291,Schedule!$K$87:$K$291,Reservoir,Schedule!Y$87:Y$291,N$88,Schedule!X$87:X$291,M89,Schedule!$G$87:$G$291,Schedule!$F$9,Schedule!$I$87:$I$291,"")+SUMIFS(Schedule!Z$87:Z$291,Schedule!$K$87:$K$291,Reservoir,Schedule!Y$87:Y$291,N$88,Schedule!X$87:X$291,M89,Schedule!$G$87:$G$291,Schedule!$F$9,Schedule!$I$87:$I$291,"I"))+(SUMIFS(Schedule!Z$87:Z$291,Schedule!$K$87:$K$291,Reservoir,Schedule!Y$87:Y$291,N$88,Schedule!X$87:X$291,M89,Schedule!$G$87:$G$291,Schedule!$F$10,Schedule!$I$87:$I$291,"")+SUMIFS(Schedule!Z$87:Z$291,Schedule!$K$87:$K$291,Reservoir,Schedule!Y$87:Y$291,N$88,Schedule!X$87:X$291,M89,Schedule!$G$87:$G$291,Schedule!$F$10,Schedule!$I$87:$I$291,"I"))+(SUMIFS(Schedule!Z$87:Z$291,Schedule!$K$87:$K$291,Reservoir,Schedule!Y$87:Y$291,N$88,Schedule!X$87:X$291,M89,Schedule!$G$87:$G$291,Schedule!$F$11,Schedule!$I$87:$I$291,"")+SUMIFS(Schedule!Z$87:Z$291,Schedule!$K$87:$K$291,Reservoir,Schedule!Y$87:Y$291,N$88,Schedule!X$87:X$291,M89,Schedule!$G$87:$G$291,Schedule!$F$11,Schedule!$I$87:$I$291,"I")),IF($C$3='Sum Res'!$S$5,(SUMIFS(Schedule!Z$87:Z$291,Schedule!$K$87:$K$291,Reservoir,Schedule!Y$87:Y$291,N$88,Schedule!X$87:X$291,M89,Schedule!$G$87:$G$291,Schedule!$F$9,Schedule!$I$87:$I$291,"")+SUMIFS(Schedule!Z$87:Z$291,Schedule!$K$87:$K$291,Reservoir,Schedule!Y$87:Y$291,N$88,Schedule!X$87:X$291,M89,Schedule!$G$87:$G$291,Schedule!$F$9,Schedule!$I$87:$I$291,"I"))+(SUMIFS(Schedule!Z$87:Z$291,Schedule!$K$87:$K$291,Reservoir,Schedule!Y$87:Y$291,N$88,Schedule!X$87:X$291,M89,Schedule!$G$87:$G$291,Schedule!$F$10,Schedule!$I$87:$I$291,"")+SUMIFS(Schedule!Z$87:Z$291,Schedule!$K$87:$K$291,Reservoir,Schedule!Y$87:Y$291,N$88,Schedule!X$87:X$291,M89,Schedule!$G$87:$G$291,Schedule!$F$10,Schedule!$I$87:$I$291,"I"))+(SUMIFS(Schedule!Z$87:Z$291,Schedule!$K$87:$K$291,Reservoir,Schedule!Y$87:Y$291,N$88,Schedule!X$87:X$291,M89,Schedule!$G$87:$G$291,Schedule!$F$11,Schedule!$I$87:$I$291,"")+SUMIFS(Schedule!Z$87:Z$291,Schedule!$K$87:$K$291,Reservoir,Schedule!Y$87:Y$291,N$88,Schedule!X$87:X$291,M89,Schedule!$G$87:$G$291,Schedule!$F$11,Schedule!$I$87:$I$291,"I")),(SUMIFS(Schedule!Z$87:Z$291,Schedule!$K$87:$K$291,Reservoir,Schedule!Y$87:Y$291,N$88,Schedule!X$87:X$291,M89,Schedule!$G$87:$G$291,Schedule!$F$9,Schedule!$I$87:$I$291,"")+SUMIFS(Schedule!Z$87:Z$291,Schedule!$K$87:$K$291,Reservoir,Schedule!Y$87:Y$291,N$88,Schedule!X$87:X$291,M89,Schedule!$G$87:$G$291,Schedule!$F$9,Schedule!$I$87:$I$291,"I"))+(SUMIFS(Schedule!Z$87:Z$291,Schedule!$K$87:$K$291,Reservoir,Schedule!Y$87:Y$291,N$88,Schedule!X$87:X$291,M89,Schedule!$G$87:$G$291,Schedule!$F$10,Schedule!$I$87:$I$291,"")+SUMIFS(Schedule!Z$87:Z$291,Schedule!$K$87:$K$291,Reservoir,Schedule!Y$87:Y$291,N$88,Schedule!X$87:X$291,M89,Schedule!$G$87:$G$291,Schedule!$F$10,Schedule!$I$87:$I$291,"I"))+(SUMIFS(Schedule!Z$87:Z$291,Schedule!$K$87:$K$291,Reservoir,Schedule!Y$87:Y$291,N$88,Schedule!X$87:X$291,M89,Schedule!$G$87:$G$291,Schedule!$F$11,Schedule!$I$87:$I$291,"")+SUMIFS(Schedule!Z$87:Z$291,Schedule!$K$87:$K$291,Reservoir,Schedule!Y$87:Y$291,N$88,Schedule!X$87:X$291,M89,Schedule!$G$87:$G$291,Schedule!$F$11,Schedule!$I$87:$I$291,"I"))+(SUMIFS(Schedule!Z$87:Z$291,Schedule!$K$87:$K$291,Reservoir,Schedule!Y$87:Y$291,N$88,Schedule!X$87:X$291,M89,Schedule!$G$87:$G$291,Schedule!$F$8,Schedule!$I$87:$I$291,"")+SUMIFS(Schedule!Z$87:Z$291,Schedule!$K$87:$K$291,Reservoir,Schedule!Y$87:Y$291,N$88,Schedule!X$87:X$291,M89,Schedule!$G$87:$G$291,Schedule!$F$8,Schedule!$I$87:$I$291,"I"))))</f>
        <v>0</v>
      </c>
      <c r="P89" s="289">
        <v>2</v>
      </c>
      <c r="Q89" s="280"/>
      <c r="R89" s="281">
        <f>IF($C$3="",(SUMIFS(Schedule!AC$87:AC$291,Schedule!$K$87:$K$291,Reservoir,Schedule!AB$87:AB$291,Q$88,Schedule!AA$87:AA$291,P89,Schedule!$G$87:$G$291,Schedule!$F$9,Schedule!$I$87:$I$291,"")+SUMIFS(Schedule!AC$87:AC$291,Schedule!$K$87:$K$291,Reservoir,Schedule!AB$87:AB$291,Q$88,Schedule!AA$87:AA$291,P89,Schedule!$G$87:$G$291,Schedule!$F$9,Schedule!$I$87:$I$291,"I"))+(SUMIFS(Schedule!AC$87:AC$291,Schedule!$K$87:$K$291,Reservoir,Schedule!AB$87:AB$291,Q$88,Schedule!AA$87:AA$291,P89,Schedule!$G$87:$G$291,Schedule!$F$10,Schedule!$I$87:$I$291,"")+SUMIFS(Schedule!AC$87:AC$291,Schedule!$K$87:$K$291,Reservoir,Schedule!AB$87:AB$291,Q$88,Schedule!AA$87:AA$291,P89,Schedule!$G$87:$G$291,Schedule!$F$10,Schedule!$I$87:$I$291,"I"))+(SUMIFS(Schedule!AC$87:AC$291,Schedule!$K$87:$K$291,Reservoir,Schedule!AB$87:AB$291,Q$88,Schedule!AA$87:AA$291,P89,Schedule!$G$87:$G$291,Schedule!$F$11,Schedule!$I$87:$I$291,"")+SUMIFS(Schedule!AC$87:AC$291,Schedule!$K$87:$K$291,Reservoir,Schedule!AB$87:AB$291,Q$88,Schedule!AA$87:AA$291,P89,Schedule!$G$87:$G$291,Schedule!$F$11,Schedule!$I$87:$I$291,"I")),IF($C$3='Sum Res'!$S$5,(SUMIFS(Schedule!AC$87:AC$291,Schedule!$K$87:$K$291,Reservoir,Schedule!AB$87:AB$291,Q$88,Schedule!AA$87:AA$291,P89,Schedule!$G$87:$G$291,Schedule!$F$9,Schedule!$I$87:$I$291,"")+SUMIFS(Schedule!AC$87:AC$291,Schedule!$K$87:$K$291,Reservoir,Schedule!AB$87:AB$291,Q$88,Schedule!AA$87:AA$291,P89,Schedule!$G$87:$G$291,Schedule!$F$9,Schedule!$I$87:$I$291,"I"))+(SUMIFS(Schedule!AC$87:AC$291,Schedule!$K$87:$K$291,Reservoir,Schedule!AB$87:AB$291,Q$88,Schedule!AA$87:AA$291,P89,Schedule!$G$87:$G$291,Schedule!$F$10,Schedule!$I$87:$I$291,"")+SUMIFS(Schedule!AC$87:AC$291,Schedule!$K$87:$K$291,Reservoir,Schedule!AB$87:AB$291,Q$88,Schedule!AA$87:AA$291,P89,Schedule!$G$87:$G$291,Schedule!$F$10,Schedule!$I$87:$I$291,"I"))+(SUMIFS(Schedule!AC$87:AC$291,Schedule!$K$87:$K$291,Reservoir,Schedule!AB$87:AB$291,Q$88,Schedule!AA$87:AA$291,P89,Schedule!$G$87:$G$291,Schedule!$F$11,Schedule!$I$87:$I$291,"")+SUMIFS(Schedule!AC$87:AC$291,Schedule!$K$87:$K$291,Reservoir,Schedule!AB$87:AB$291,Q$88,Schedule!AA$87:AA$291,P89,Schedule!$G$87:$G$291,Schedule!$F$11,Schedule!$I$87:$I$291,"I")),(SUMIFS(Schedule!AC$87:AC$291,Schedule!$K$87:$K$291,Reservoir,Schedule!AB$87:AB$291,Q$88,Schedule!AA$87:AA$291,P89,Schedule!$G$87:$G$291,Schedule!$F$9,Schedule!$I$87:$I$291,"")+SUMIFS(Schedule!AC$87:AC$291,Schedule!$K$87:$K$291,Reservoir,Schedule!AB$87:AB$291,Q$88,Schedule!AA$87:AA$291,P89,Schedule!$G$87:$G$291,Schedule!$F$9,Schedule!$I$87:$I$291,"I"))+(SUMIFS(Schedule!AC$87:AC$291,Schedule!$K$87:$K$291,Reservoir,Schedule!AB$87:AB$291,Q$88,Schedule!AA$87:AA$291,P89,Schedule!$G$87:$G$291,Schedule!$F$10,Schedule!$I$87:$I$291,"")+SUMIFS(Schedule!AC$87:AC$291,Schedule!$K$87:$K$291,Reservoir,Schedule!AB$87:AB$291,Q$88,Schedule!AA$87:AA$291,P89,Schedule!$G$87:$G$291,Schedule!$F$10,Schedule!$I$87:$I$291,"I"))+(SUMIFS(Schedule!AC$87:AC$291,Schedule!$K$87:$K$291,Reservoir,Schedule!AB$87:AB$291,Q$88,Schedule!AA$87:AA$291,P89,Schedule!$G$87:$G$291,Schedule!$F$11,Schedule!$I$87:$I$291,"")+SUMIFS(Schedule!AC$87:AC$291,Schedule!$K$87:$K$291,Reservoir,Schedule!AB$87:AB$291,Q$88,Schedule!AA$87:AA$291,P89,Schedule!$G$87:$G$291,Schedule!$F$11,Schedule!$I$87:$I$291,"I"))+(SUMIFS(Schedule!AC$87:AC$291,Schedule!$K$87:$K$291,Reservoir,Schedule!AB$87:AB$291,Q$88,Schedule!AA$87:AA$291,P89,Schedule!$G$87:$G$291,Schedule!$F$8,Schedule!$I$87:$I$291,"")+SUMIFS(Schedule!AC$87:AC$291,Schedule!$K$87:$K$291,Reservoir,Schedule!AB$87:AB$291,Q$88,Schedule!AA$87:AA$291,P89,Schedule!$G$87:$G$291,Schedule!$F$8,Schedule!$I$87:$I$291,"I"))))</f>
        <v>0</v>
      </c>
      <c r="S89" s="289">
        <v>2</v>
      </c>
      <c r="T89" s="280"/>
      <c r="U89" s="281">
        <f>IF($C$3="",(SUMIFS(Schedule!AF$87:AF$291,Schedule!$K$87:$K$291,Reservoir,Schedule!AE$87:AE$291,T$88,Schedule!AD$87:AD$291,S89,Schedule!$G$87:$G$291,Schedule!$F$9,Schedule!$I$87:$I$291,"")+SUMIFS(Schedule!AF$87:AF$291,Schedule!$K$87:$K$291,Reservoir,Schedule!AE$87:AE$291,T$88,Schedule!AD$87:AD$291,S89,Schedule!$G$87:$G$291,Schedule!$F$9,Schedule!$I$87:$I$291,"I"))+(SUMIFS(Schedule!AF$87:AF$291,Schedule!$K$87:$K$291,Reservoir,Schedule!AE$87:AE$291,T$88,Schedule!AD$87:AD$291,S89,Schedule!$G$87:$G$291,Schedule!$F$10,Schedule!$I$87:$I$291,"")+SUMIFS(Schedule!AF$87:AF$291,Schedule!$K$87:$K$291,Reservoir,Schedule!AE$87:AE$291,T$88,Schedule!AD$87:AD$291,S89,Schedule!$G$87:$G$291,Schedule!$F$10,Schedule!$I$87:$I$291,"I"))+(SUMIFS(Schedule!AF$87:AF$291,Schedule!$K$87:$K$291,Reservoir,Schedule!AE$87:AE$291,T$88,Schedule!AD$87:AD$291,S89,Schedule!$G$87:$G$291,Schedule!$F$11,Schedule!$I$87:$I$291,"")+SUMIFS(Schedule!AF$87:AF$291,Schedule!$K$87:$K$291,Reservoir,Schedule!AE$87:AE$291,T$88,Schedule!AD$87:AD$291,S89,Schedule!$G$87:$G$291,Schedule!$F$11,Schedule!$I$87:$I$291,"I")),IF($C$3='Sum Res'!$S$5,(SUMIFS(Schedule!AF$87:AF$291,Schedule!$K$87:$K$291,Reservoir,Schedule!AE$87:AE$291,T$88,Schedule!AD$87:AD$291,S89,Schedule!$G$87:$G$291,Schedule!$F$9,Schedule!$I$87:$I$291,"")+SUMIFS(Schedule!AF$87:AF$291,Schedule!$K$87:$K$291,Reservoir,Schedule!AE$87:AE$291,T$88,Schedule!AD$87:AD$291,S89,Schedule!$G$87:$G$291,Schedule!$F$9,Schedule!$I$87:$I$291,"I"))+(SUMIFS(Schedule!AF$87:AF$291,Schedule!$K$87:$K$291,Reservoir,Schedule!AE$87:AE$291,T$88,Schedule!AD$87:AD$291,S89,Schedule!$G$87:$G$291,Schedule!$F$10,Schedule!$I$87:$I$291,"")+SUMIFS(Schedule!AF$87:AF$291,Schedule!$K$87:$K$291,Reservoir,Schedule!AE$87:AE$291,T$88,Schedule!AD$87:AD$291,S89,Schedule!$G$87:$G$291,Schedule!$F$10,Schedule!$I$87:$I$291,"I"))+(SUMIFS(Schedule!AF$87:AF$291,Schedule!$K$87:$K$291,Reservoir,Schedule!AE$87:AE$291,T$88,Schedule!AD$87:AD$291,S89,Schedule!$G$87:$G$291,Schedule!$F$11,Schedule!$I$87:$I$291,"")+SUMIFS(Schedule!AF$87:AF$291,Schedule!$K$87:$K$291,Reservoir,Schedule!AE$87:AE$291,T$88,Schedule!AD$87:AD$291,S89,Schedule!$G$87:$G$291,Schedule!$F$11,Schedule!$I$87:$I$291,"I")),(SUMIFS(Schedule!AF$87:AF$291,Schedule!$K$87:$K$291,Reservoir,Schedule!AE$87:AE$291,T$88,Schedule!AD$87:AD$291,S89,Schedule!$G$87:$G$291,Schedule!$F$9,Schedule!$I$87:$I$291,"")+SUMIFS(Schedule!AF$87:AF$291,Schedule!$K$87:$K$291,Reservoir,Schedule!AE$87:AE$291,T$88,Schedule!AD$87:AD$291,S89,Schedule!$G$87:$G$291,Schedule!$F$9,Schedule!$I$87:$I$291,"I"))+(SUMIFS(Schedule!AF$87:AF$291,Schedule!$K$87:$K$291,Reservoir,Schedule!AE$87:AE$291,T$88,Schedule!AD$87:AD$291,S89,Schedule!$G$87:$G$291,Schedule!$F$10,Schedule!$I$87:$I$291,"")+SUMIFS(Schedule!AF$87:AF$291,Schedule!$K$87:$K$291,Reservoir,Schedule!AE$87:AE$291,T$88,Schedule!AD$87:AD$291,S89,Schedule!$G$87:$G$291,Schedule!$F$10,Schedule!$I$87:$I$291,"I"))+(SUMIFS(Schedule!AF$87:AF$291,Schedule!$K$87:$K$291,Reservoir,Schedule!AE$87:AE$291,T$88,Schedule!AD$87:AD$291,S89,Schedule!$G$87:$G$291,Schedule!$F$11,Schedule!$I$87:$I$291,"")+SUMIFS(Schedule!AF$87:AF$291,Schedule!$K$87:$K$291,Reservoir,Schedule!AE$87:AE$291,T$88,Schedule!AD$87:AD$291,S89,Schedule!$G$87:$G$291,Schedule!$F$11,Schedule!$I$87:$I$291,"I"))+(SUMIFS(Schedule!AF$87:AF$291,Schedule!$K$87:$K$291,Reservoir,Schedule!AE$87:AE$291,T$88,Schedule!AD$87:AD$291,S89,Schedule!$G$87:$G$291,Schedule!$F$8,Schedule!$I$87:$I$291,"")+SUMIFS(Schedule!AF$87:AF$291,Schedule!$K$87:$K$291,Reservoir,Schedule!AE$87:AE$291,T$88,Schedule!AD$87:AD$291,S89,Schedule!$G$87:$G$291,Schedule!$F$8,Schedule!$I$87:$I$291,"I"))))</f>
        <v>0</v>
      </c>
      <c r="V89" s="289">
        <v>2</v>
      </c>
      <c r="W89" s="280"/>
      <c r="X89" s="281">
        <f>IF($C$3="",(SUMIFS(Schedule!AI$87:AI$291,Schedule!$K$87:$K$291,Reservoir,Schedule!AH$87:AH$291,W$88,Schedule!AG$87:AG$291,V89,Schedule!$G$87:$G$291,Schedule!$F$9,Schedule!$I$87:$I$291,"")+SUMIFS(Schedule!AI$87:AI$291,Schedule!$K$87:$K$291,Reservoir,Schedule!AH$87:AH$291,W$88,Schedule!AG$87:AG$291,V89,Schedule!$G$87:$G$291,Schedule!$F$9,Schedule!$I$87:$I$291,"I"))+(SUMIFS(Schedule!AI$87:AI$291,Schedule!$K$87:$K$291,Reservoir,Schedule!AH$87:AH$291,W$88,Schedule!AG$87:AG$291,V89,Schedule!$G$87:$G$291,Schedule!$F$10,Schedule!$I$87:$I$291,"")+SUMIFS(Schedule!AI$87:AI$291,Schedule!$K$87:$K$291,Reservoir,Schedule!AH$87:AH$291,W$88,Schedule!AG$87:AG$291,V89,Schedule!$G$87:$G$291,Schedule!$F$10,Schedule!$I$87:$I$291,"I"))+(SUMIFS(Schedule!AI$87:AI$291,Schedule!$K$87:$K$291,Reservoir,Schedule!AH$87:AH$291,W$88,Schedule!AG$87:AG$291,V89,Schedule!$G$87:$G$291,Schedule!$F$11,Schedule!$I$87:$I$291,"")+SUMIFS(Schedule!AI$87:AI$291,Schedule!$K$87:$K$291,Reservoir,Schedule!AH$87:AH$291,W$88,Schedule!AG$87:AG$291,V89,Schedule!$G$87:$G$291,Schedule!$F$11,Schedule!$I$87:$I$291,"I")),IF($C$3='Sum Res'!$S$5,(SUMIFS(Schedule!AI$87:AI$291,Schedule!$K$87:$K$291,Reservoir,Schedule!AH$87:AH$291,W$88,Schedule!AG$87:AG$291,V89,Schedule!$G$87:$G$291,Schedule!$F$9,Schedule!$I$87:$I$291,"")+SUMIFS(Schedule!AI$87:AI$291,Schedule!$K$87:$K$291,Reservoir,Schedule!AH$87:AH$291,W$88,Schedule!AG$87:AG$291,V89,Schedule!$G$87:$G$291,Schedule!$F$9,Schedule!$I$87:$I$291,"I"))+(SUMIFS(Schedule!AI$87:AI$291,Schedule!$K$87:$K$291,Reservoir,Schedule!AH$87:AH$291,W$88,Schedule!AG$87:AG$291,V89,Schedule!$G$87:$G$291,Schedule!$F$10,Schedule!$I$87:$I$291,"")+SUMIFS(Schedule!AI$87:AI$291,Schedule!$K$87:$K$291,Reservoir,Schedule!AH$87:AH$291,W$88,Schedule!AG$87:AG$291,V89,Schedule!$G$87:$G$291,Schedule!$F$10,Schedule!$I$87:$I$291,"I"))+(SUMIFS(Schedule!AI$87:AI$291,Schedule!$K$87:$K$291,Reservoir,Schedule!AH$87:AH$291,W$88,Schedule!AG$87:AG$291,V89,Schedule!$G$87:$G$291,Schedule!$F$11,Schedule!$I$87:$I$291,"")+SUMIFS(Schedule!AI$87:AI$291,Schedule!$K$87:$K$291,Reservoir,Schedule!AH$87:AH$291,W$88,Schedule!AG$87:AG$291,V89,Schedule!$G$87:$G$291,Schedule!$F$11,Schedule!$I$87:$I$291,"I")),(SUMIFS(Schedule!AI$87:AI$291,Schedule!$K$87:$K$291,Reservoir,Schedule!AH$87:AH$291,W$88,Schedule!AG$87:AG$291,V89,Schedule!$G$87:$G$291,Schedule!$F$9,Schedule!$I$87:$I$291,"")+SUMIFS(Schedule!AI$87:AI$291,Schedule!$K$87:$K$291,Reservoir,Schedule!AH$87:AH$291,W$88,Schedule!AG$87:AG$291,V89,Schedule!$G$87:$G$291,Schedule!$F$9,Schedule!$I$87:$I$291,"I"))+(SUMIFS(Schedule!AI$87:AI$291,Schedule!$K$87:$K$291,Reservoir,Schedule!AH$87:AH$291,W$88,Schedule!AG$87:AG$291,V89,Schedule!$G$87:$G$291,Schedule!$F$10,Schedule!$I$87:$I$291,"")+SUMIFS(Schedule!AI$87:AI$291,Schedule!$K$87:$K$291,Reservoir,Schedule!AH$87:AH$291,W$88,Schedule!AG$87:AG$291,V89,Schedule!$G$87:$G$291,Schedule!$F$10,Schedule!$I$87:$I$291,"I"))+(SUMIFS(Schedule!AI$87:AI$291,Schedule!$K$87:$K$291,Reservoir,Schedule!AH$87:AH$291,W$88,Schedule!AG$87:AG$291,V89,Schedule!$G$87:$G$291,Schedule!$F$11,Schedule!$I$87:$I$291,"")+SUMIFS(Schedule!AI$87:AI$291,Schedule!$K$87:$K$291,Reservoir,Schedule!AH$87:AH$291,W$88,Schedule!AG$87:AG$291,V89,Schedule!$G$87:$G$291,Schedule!$F$11,Schedule!$I$87:$I$291,"I"))+(SUMIFS(Schedule!AI$87:AI$291,Schedule!$K$87:$K$291,Reservoir,Schedule!AH$87:AH$291,W$88,Schedule!AG$87:AG$291,V89,Schedule!$G$87:$G$291,Schedule!$F$8,Schedule!$I$87:$I$291,"")+SUMIFS(Schedule!AI$87:AI$291,Schedule!$K$87:$K$291,Reservoir,Schedule!AH$87:AH$291,W$88,Schedule!AG$87:AG$291,V89,Schedule!$G$87:$G$291,Schedule!$F$8,Schedule!$I$87:$I$291,"I"))))</f>
        <v>0</v>
      </c>
      <c r="Y89" s="289">
        <v>2</v>
      </c>
      <c r="Z89" s="280"/>
      <c r="AA89" s="281">
        <f>IF($C$3="",(SUMIFS(Schedule!AL$87:AL$291,Schedule!$K$87:$K$291,Reservoir,Schedule!AK$87:AK$291,Z$88,Schedule!AJ$87:AJ$291,Y89,Schedule!$G$87:$G$291,Schedule!$F$9,Schedule!$I$87:$I$291,"")+SUMIFS(Schedule!AL$87:AL$291,Schedule!$K$87:$K$291,Reservoir,Schedule!AK$87:AK$291,Z$88,Schedule!AJ$87:AJ$291,Y89,Schedule!$G$87:$G$291,Schedule!$F$9,Schedule!$I$87:$I$291,"I"))+(SUMIFS(Schedule!AL$87:AL$291,Schedule!$K$87:$K$291,Reservoir,Schedule!AK$87:AK$291,Z$88,Schedule!AJ$87:AJ$291,Y89,Schedule!$G$87:$G$291,Schedule!$F$10,Schedule!$I$87:$I$291,"")+SUMIFS(Schedule!AL$87:AL$291,Schedule!$K$87:$K$291,Reservoir,Schedule!AK$87:AK$291,Z$88,Schedule!AJ$87:AJ$291,Y89,Schedule!$G$87:$G$291,Schedule!$F$10,Schedule!$I$87:$I$291,"I"))+(SUMIFS(Schedule!AL$87:AL$291,Schedule!$K$87:$K$291,Reservoir,Schedule!AK$87:AK$291,Z$88,Schedule!AJ$87:AJ$291,Y89,Schedule!$G$87:$G$291,Schedule!$F$11,Schedule!$I$87:$I$291,"")+SUMIFS(Schedule!AL$87:AL$291,Schedule!$K$87:$K$291,Reservoir,Schedule!AK$87:AK$291,Z$88,Schedule!AJ$87:AJ$291,Y89,Schedule!$G$87:$G$291,Schedule!$F$11,Schedule!$I$87:$I$291,"I")),IF($C$3='Sum Res'!$S$5,(SUMIFS(Schedule!AL$87:AL$291,Schedule!$K$87:$K$291,Reservoir,Schedule!AK$87:AK$291,Z$88,Schedule!AJ$87:AJ$291,Y89,Schedule!$G$87:$G$291,Schedule!$F$9,Schedule!$I$87:$I$291,"")+SUMIFS(Schedule!AL$87:AL$291,Schedule!$K$87:$K$291,Reservoir,Schedule!AK$87:AK$291,Z$88,Schedule!AJ$87:AJ$291,Y89,Schedule!$G$87:$G$291,Schedule!$F$9,Schedule!$I$87:$I$291,"I"))+(SUMIFS(Schedule!AL$87:AL$291,Schedule!$K$87:$K$291,Reservoir,Schedule!AK$87:AK$291,Z$88,Schedule!AJ$87:AJ$291,Y89,Schedule!$G$87:$G$291,Schedule!$F$10,Schedule!$I$87:$I$291,"")+SUMIFS(Schedule!AL$87:AL$291,Schedule!$K$87:$K$291,Reservoir,Schedule!AK$87:AK$291,Z$88,Schedule!AJ$87:AJ$291,Y89,Schedule!$G$87:$G$291,Schedule!$F$10,Schedule!$I$87:$I$291,"I"))+(SUMIFS(Schedule!AL$87:AL$291,Schedule!$K$87:$K$291,Reservoir,Schedule!AK$87:AK$291,Z$88,Schedule!AJ$87:AJ$291,Y89,Schedule!$G$87:$G$291,Schedule!$F$11,Schedule!$I$87:$I$291,"")+SUMIFS(Schedule!AL$87:AL$291,Schedule!$K$87:$K$291,Reservoir,Schedule!AK$87:AK$291,Z$88,Schedule!AJ$87:AJ$291,Y89,Schedule!$G$87:$G$291,Schedule!$F$11,Schedule!$I$87:$I$291,"I")),(SUMIFS(Schedule!AL$87:AL$291,Schedule!$K$87:$K$291,Reservoir,Schedule!AK$87:AK$291,Z$88,Schedule!AJ$87:AJ$291,Y89,Schedule!$G$87:$G$291,Schedule!$F$9,Schedule!$I$87:$I$291,"")+SUMIFS(Schedule!AL$87:AL$291,Schedule!$K$87:$K$291,Reservoir,Schedule!AK$87:AK$291,Z$88,Schedule!AJ$87:AJ$291,Y89,Schedule!$G$87:$G$291,Schedule!$F$9,Schedule!$I$87:$I$291,"I"))+(SUMIFS(Schedule!AL$87:AL$291,Schedule!$K$87:$K$291,Reservoir,Schedule!AK$87:AK$291,Z$88,Schedule!AJ$87:AJ$291,Y89,Schedule!$G$87:$G$291,Schedule!$F$10,Schedule!$I$87:$I$291,"")+SUMIFS(Schedule!AL$87:AL$291,Schedule!$K$87:$K$291,Reservoir,Schedule!AK$87:AK$291,Z$88,Schedule!AJ$87:AJ$291,Y89,Schedule!$G$87:$G$291,Schedule!$F$10,Schedule!$I$87:$I$291,"I"))+(SUMIFS(Schedule!AL$87:AL$291,Schedule!$K$87:$K$291,Reservoir,Schedule!AK$87:AK$291,Z$88,Schedule!AJ$87:AJ$291,Y89,Schedule!$G$87:$G$291,Schedule!$F$11,Schedule!$I$87:$I$291,"")+SUMIFS(Schedule!AL$87:AL$291,Schedule!$K$87:$K$291,Reservoir,Schedule!AK$87:AK$291,Z$88,Schedule!AJ$87:AJ$291,Y89,Schedule!$G$87:$G$291,Schedule!$F$11,Schedule!$I$87:$I$291,"I"))+(SUMIFS(Schedule!AL$87:AL$291,Schedule!$K$87:$K$291,Reservoir,Schedule!AK$87:AK$291,Z$88,Schedule!AJ$87:AJ$291,Y89,Schedule!$G$87:$G$291,Schedule!$F$8,Schedule!$I$87:$I$291,"")+SUMIFS(Schedule!AL$87:AL$291,Schedule!$K$87:$K$291,Reservoir,Schedule!AK$87:AK$291,Z$88,Schedule!AJ$87:AJ$291,Y89,Schedule!$G$87:$G$291,Schedule!$F$8,Schedule!$I$87:$I$291,"I"))))</f>
        <v>0</v>
      </c>
      <c r="AB89" s="289">
        <v>2</v>
      </c>
      <c r="AC89" s="280"/>
      <c r="AD89" s="281">
        <f>IF($C$3="",(SUMIFS(Schedule!AO$87:AO$291,Schedule!$K$87:$K$291,Reservoir,Schedule!AN$87:AN$291,AC$88,Schedule!AM$87:AM$291,AB89,Schedule!$G$87:$G$291,Schedule!$F$9,Schedule!$I$87:$I$291,"")+SUMIFS(Schedule!AO$87:AO$291,Schedule!$K$87:$K$291,Reservoir,Schedule!AN$87:AN$291,AC$88,Schedule!AM$87:AM$291,AB89,Schedule!$G$87:$G$291,Schedule!$F$9,Schedule!$I$87:$I$291,"I"))+(SUMIFS(Schedule!AO$87:AO$291,Schedule!$K$87:$K$291,Reservoir,Schedule!AN$87:AN$291,AC$88,Schedule!AM$87:AM$291,AB89,Schedule!$G$87:$G$291,Schedule!$F$10,Schedule!$I$87:$I$291,"")+SUMIFS(Schedule!AO$87:AO$291,Schedule!$K$87:$K$291,Reservoir,Schedule!AN$87:AN$291,AC$88,Schedule!AM$87:AM$291,AB89,Schedule!$G$87:$G$291,Schedule!$F$10,Schedule!$I$87:$I$291,"I"))+(SUMIFS(Schedule!AO$87:AO$291,Schedule!$K$87:$K$291,Reservoir,Schedule!AN$87:AN$291,AC$88,Schedule!AM$87:AM$291,AB89,Schedule!$G$87:$G$291,Schedule!$F$11,Schedule!$I$87:$I$291,"")+SUMIFS(Schedule!AO$87:AO$291,Schedule!$K$87:$K$291,Reservoir,Schedule!AN$87:AN$291,AC$88,Schedule!AM$87:AM$291,AB89,Schedule!$G$87:$G$291,Schedule!$F$11,Schedule!$I$87:$I$291,"I")),IF($C$3='Sum Res'!$S$5,(SUMIFS(Schedule!AO$87:AO$291,Schedule!$K$87:$K$291,Reservoir,Schedule!AN$87:AN$291,AC$88,Schedule!AM$87:AM$291,AB89,Schedule!$G$87:$G$291,Schedule!$F$9,Schedule!$I$87:$I$291,"")+SUMIFS(Schedule!AO$87:AO$291,Schedule!$K$87:$K$291,Reservoir,Schedule!AN$87:AN$291,AC$88,Schedule!AM$87:AM$291,AB89,Schedule!$G$87:$G$291,Schedule!$F$9,Schedule!$I$87:$I$291,"I"))+(SUMIFS(Schedule!AO$87:AO$291,Schedule!$K$87:$K$291,Reservoir,Schedule!AN$87:AN$291,AC$88,Schedule!AM$87:AM$291,AB89,Schedule!$G$87:$G$291,Schedule!$F$10,Schedule!$I$87:$I$291,"")+SUMIFS(Schedule!AO$87:AO$291,Schedule!$K$87:$K$291,Reservoir,Schedule!AN$87:AN$291,AC$88,Schedule!AM$87:AM$291,AB89,Schedule!$G$87:$G$291,Schedule!$F$10,Schedule!$I$87:$I$291,"I"))+(SUMIFS(Schedule!AO$87:AO$291,Schedule!$K$87:$K$291,Reservoir,Schedule!AN$87:AN$291,AC$88,Schedule!AM$87:AM$291,AB89,Schedule!$G$87:$G$291,Schedule!$F$11,Schedule!$I$87:$I$291,"")+SUMIFS(Schedule!AO$87:AO$291,Schedule!$K$87:$K$291,Reservoir,Schedule!AN$87:AN$291,AC$88,Schedule!AM$87:AM$291,AB89,Schedule!$G$87:$G$291,Schedule!$F$11,Schedule!$I$87:$I$291,"I")),(SUMIFS(Schedule!AO$87:AO$291,Schedule!$K$87:$K$291,Reservoir,Schedule!AN$87:AN$291,AC$88,Schedule!AM$87:AM$291,AB89,Schedule!$G$87:$G$291,Schedule!$F$9,Schedule!$I$87:$I$291,"")+SUMIFS(Schedule!AO$87:AO$291,Schedule!$K$87:$K$291,Reservoir,Schedule!AN$87:AN$291,AC$88,Schedule!AM$87:AM$291,AB89,Schedule!$G$87:$G$291,Schedule!$F$9,Schedule!$I$87:$I$291,"I"))+(SUMIFS(Schedule!AO$87:AO$291,Schedule!$K$87:$K$291,Reservoir,Schedule!AN$87:AN$291,AC$88,Schedule!AM$87:AM$291,AB89,Schedule!$G$87:$G$291,Schedule!$F$10,Schedule!$I$87:$I$291,"")+SUMIFS(Schedule!AO$87:AO$291,Schedule!$K$87:$K$291,Reservoir,Schedule!AN$87:AN$291,AC$88,Schedule!AM$87:AM$291,AB89,Schedule!$G$87:$G$291,Schedule!$F$10,Schedule!$I$87:$I$291,"I"))+(SUMIFS(Schedule!AO$87:AO$291,Schedule!$K$87:$K$291,Reservoir,Schedule!AN$87:AN$291,AC$88,Schedule!AM$87:AM$291,AB89,Schedule!$G$87:$G$291,Schedule!$F$11,Schedule!$I$87:$I$291,"")+SUMIFS(Schedule!AO$87:AO$291,Schedule!$K$87:$K$291,Reservoir,Schedule!AN$87:AN$291,AC$88,Schedule!AM$87:AM$291,AB89,Schedule!$G$87:$G$291,Schedule!$F$11,Schedule!$I$87:$I$291,"I"))+(SUMIFS(Schedule!AO$87:AO$291,Schedule!$K$87:$K$291,Reservoir,Schedule!AN$87:AN$291,AC$88,Schedule!AM$87:AM$291,AB89,Schedule!$G$87:$G$291,Schedule!$F$8,Schedule!$I$87:$I$291,"")+SUMIFS(Schedule!AO$87:AO$291,Schedule!$K$87:$K$291,Reservoir,Schedule!AN$87:AN$291,AC$88,Schedule!AM$87:AM$291,AB89,Schedule!$G$87:$G$291,Schedule!$F$8,Schedule!$I$87:$I$291,"I"))))</f>
        <v>0</v>
      </c>
      <c r="AE89" s="282">
        <f t="shared" si="20"/>
        <v>0</v>
      </c>
      <c r="AF89" s="283">
        <f t="shared" si="21"/>
        <v>0</v>
      </c>
    </row>
    <row r="90" spans="2:36" ht="15" x14ac:dyDescent="0.2">
      <c r="B90" s="580"/>
      <c r="C90" s="583"/>
      <c r="D90" s="284">
        <v>3</v>
      </c>
      <c r="E90" s="285"/>
      <c r="F90" s="286">
        <f>IF($C$3="",(SUMIFS(Schedule!Q$87:Q$291,Schedule!$K$87:$K$291,Reservoir,Schedule!P$87:P$291,E$88,Schedule!O$87:O$291,D90,Schedule!$G$87:$G$291,Schedule!$F$9,Schedule!$I$87:$I$291,"")+SUMIFS(Schedule!Q$87:Q$291,Schedule!$K$87:$K$291,Reservoir,Schedule!P$87:P$291,E$88,Schedule!O$87:O$291,D90,Schedule!$G$87:$G$291,Schedule!$F$9,Schedule!$I$87:$I$291,"I"))+(SUMIFS(Schedule!Q$87:Q$291,Schedule!$K$87:$K$291,Reservoir,Schedule!P$87:P$291,E$88,Schedule!O$87:O$291,D90,Schedule!$G$87:$G$291,Schedule!$F$10,Schedule!$I$87:$I$291,"")+SUMIFS(Schedule!Q$87:Q$291,Schedule!$K$87:$K$291,Reservoir,Schedule!P$87:P$291,E$88,Schedule!O$87:O$291,D90,Schedule!$G$87:$G$291,Schedule!$F$10,Schedule!$I$87:$I$291,"I"))+(SUMIFS(Schedule!Q$87:Q$291,Schedule!$K$87:$K$291,Reservoir,Schedule!P$87:P$291,E$88,Schedule!O$87:O$291,D90,Schedule!$G$87:$G$291,Schedule!$F$11,Schedule!$I$87:$I$291,"")+SUMIFS(Schedule!Q$87:Q$291,Schedule!$K$87:$K$291,Reservoir,Schedule!P$87:P$291,E$88,Schedule!O$87:O$291,D90,Schedule!$G$87:$G$291,Schedule!$F$11,Schedule!$I$87:$I$291,"I")),IF($C$3='Sum Res'!$S$5,(SUMIFS(Schedule!Q$87:Q$291,Schedule!$K$87:$K$291,Reservoir,Schedule!P$87:P$291,E$88,Schedule!O$87:O$291,D90,Schedule!$G$87:$G$291,Schedule!$F$9,Schedule!$I$87:$I$291,"")+SUMIFS(Schedule!Q$87:Q$291,Schedule!$K$87:$K$291,Reservoir,Schedule!P$87:P$291,E$88,Schedule!O$87:O$291,D90,Schedule!$G$87:$G$291,Schedule!$F$9,Schedule!$I$87:$I$291,"I"))+(SUMIFS(Schedule!Q$87:Q$291,Schedule!$K$87:$K$291,Reservoir,Schedule!P$87:P$291,E$88,Schedule!O$87:O$291,D90,Schedule!$G$87:$G$291,Schedule!$F$10,Schedule!$I$87:$I$291,"")+SUMIFS(Schedule!Q$87:Q$291,Schedule!$K$87:$K$291,Reservoir,Schedule!P$87:P$291,E$88,Schedule!O$87:O$291,D90,Schedule!$G$87:$G$291,Schedule!$F$10,Schedule!$I$87:$I$291,"I"))+(SUMIFS(Schedule!Q$87:Q$291,Schedule!$K$87:$K$291,Reservoir,Schedule!P$87:P$291,E$88,Schedule!O$87:O$291,D90,Schedule!$G$87:$G$291,Schedule!$F$11,Schedule!$I$87:$I$291,"")+SUMIFS(Schedule!Q$87:Q$291,Schedule!$K$87:$K$291,Reservoir,Schedule!P$87:P$291,E$88,Schedule!O$87:O$291,D90,Schedule!$G$87:$G$291,Schedule!$F$11,Schedule!$I$87:$I$291,"I")),(SUMIFS(Schedule!Q$87:Q$291,Schedule!$K$87:$K$291,Reservoir,Schedule!P$87:P$291,E$88,Schedule!O$87:O$291,D90,Schedule!$G$87:$G$291,Schedule!$F$9,Schedule!$I$87:$I$291,"")+SUMIFS(Schedule!Q$87:Q$291,Schedule!$K$87:$K$291,Reservoir,Schedule!P$87:P$291,E$88,Schedule!O$87:O$291,D90,Schedule!$G$87:$G$291,Schedule!$F$9,Schedule!$I$87:$I$291,"I"))+(SUMIFS(Schedule!Q$87:Q$291,Schedule!$K$87:$K$291,Reservoir,Schedule!P$87:P$291,E$88,Schedule!O$87:O$291,D90,Schedule!$G$87:$G$291,Schedule!$F$10,Schedule!$I$87:$I$291,"")+SUMIFS(Schedule!Q$87:Q$291,Schedule!$K$87:$K$291,Reservoir,Schedule!P$87:P$291,E$88,Schedule!O$87:O$291,D90,Schedule!$G$87:$G$291,Schedule!$F$10,Schedule!$I$87:$I$291,"I"))+(SUMIFS(Schedule!Q$87:Q$291,Schedule!$K$87:$K$291,Reservoir,Schedule!P$87:P$291,E$88,Schedule!O$87:O$291,D90,Schedule!$G$87:$G$291,Schedule!$F$11,Schedule!$I$87:$I$291,"")+SUMIFS(Schedule!Q$87:Q$291,Schedule!$K$87:$K$291,Reservoir,Schedule!P$87:P$291,E$88,Schedule!O$87:O$291,D90,Schedule!$G$87:$G$291,Schedule!$F$11,Schedule!$I$87:$I$291,"I"))+(SUMIFS(Schedule!Q$87:Q$291,Schedule!$K$87:$K$291,Reservoir,Schedule!P$87:P$291,E$88,Schedule!O$87:O$291,D90,Schedule!$G$87:$G$291,Schedule!$F$8,Schedule!$I$87:$I$291,"")+SUMIFS(Schedule!Q$87:Q$291,Schedule!$K$87:$K$291,Reservoir,Schedule!P$87:P$291,E$88,Schedule!O$87:O$291,D90,Schedule!$G$87:$G$291,Schedule!$F$8,Schedule!$I$87:$I$291,"I"))))</f>
        <v>0</v>
      </c>
      <c r="G90" s="284">
        <v>3</v>
      </c>
      <c r="H90" s="285"/>
      <c r="I90" s="286">
        <f>IF($C$3="",(SUMIFS(Schedule!T$87:T$291,Schedule!$K$87:$K$291,Reservoir,Schedule!S$87:S$291,H$88,Schedule!R$87:R$291,G90,Schedule!$G$87:$G$291,Schedule!$F$9,Schedule!$I$87:$I$291,"")+SUMIFS(Schedule!T$87:T$291,Schedule!$K$87:$K$291,Reservoir,Schedule!S$87:S$291,H$88,Schedule!R$87:R$291,G90,Schedule!$G$87:$G$291,Schedule!$F$9,Schedule!$I$87:$I$291,"I"))+(SUMIFS(Schedule!T$87:T$291,Schedule!$K$87:$K$291,Reservoir,Schedule!S$87:S$291,H$88,Schedule!R$87:R$291,G90,Schedule!$G$87:$G$291,Schedule!$F$10,Schedule!$I$87:$I$291,"")+SUMIFS(Schedule!T$87:T$291,Schedule!$K$87:$K$291,Reservoir,Schedule!S$87:S$291,H$88,Schedule!R$87:R$291,G90,Schedule!$G$87:$G$291,Schedule!$F$10,Schedule!$I$87:$I$291,"I"))+(SUMIFS(Schedule!T$87:T$291,Schedule!$K$87:$K$291,Reservoir,Schedule!S$87:S$291,H$88,Schedule!R$87:R$291,G90,Schedule!$G$87:$G$291,Schedule!$F$11,Schedule!$I$87:$I$291,"")+SUMIFS(Schedule!T$87:T$291,Schedule!$K$87:$K$291,Reservoir,Schedule!S$87:S$291,H$88,Schedule!R$87:R$291,G90,Schedule!$G$87:$G$291,Schedule!$F$11,Schedule!$I$87:$I$291,"I")),IF($C$3='Sum Res'!$S$5,(SUMIFS(Schedule!T$87:T$291,Schedule!$K$87:$K$291,Reservoir,Schedule!S$87:S$291,H$88,Schedule!R$87:R$291,G90,Schedule!$G$87:$G$291,Schedule!$F$9,Schedule!$I$87:$I$291,"")+SUMIFS(Schedule!T$87:T$291,Schedule!$K$87:$K$291,Reservoir,Schedule!S$87:S$291,H$88,Schedule!R$87:R$291,G90,Schedule!$G$87:$G$291,Schedule!$F$9,Schedule!$I$87:$I$291,"I"))+(SUMIFS(Schedule!T$87:T$291,Schedule!$K$87:$K$291,Reservoir,Schedule!S$87:S$291,H$88,Schedule!R$87:R$291,G90,Schedule!$G$87:$G$291,Schedule!$F$10,Schedule!$I$87:$I$291,"")+SUMIFS(Schedule!T$87:T$291,Schedule!$K$87:$K$291,Reservoir,Schedule!S$87:S$291,H$88,Schedule!R$87:R$291,G90,Schedule!$G$87:$G$291,Schedule!$F$10,Schedule!$I$87:$I$291,"I"))+(SUMIFS(Schedule!T$87:T$291,Schedule!$K$87:$K$291,Reservoir,Schedule!S$87:S$291,H$88,Schedule!R$87:R$291,G90,Schedule!$G$87:$G$291,Schedule!$F$11,Schedule!$I$87:$I$291,"")+SUMIFS(Schedule!T$87:T$291,Schedule!$K$87:$K$291,Reservoir,Schedule!S$87:S$291,H$88,Schedule!R$87:R$291,G90,Schedule!$G$87:$G$291,Schedule!$F$11,Schedule!$I$87:$I$291,"I")),(SUMIFS(Schedule!T$87:T$291,Schedule!$K$87:$K$291,Reservoir,Schedule!S$87:S$291,H$88,Schedule!R$87:R$291,G90,Schedule!$G$87:$G$291,Schedule!$F$9,Schedule!$I$87:$I$291,"")+SUMIFS(Schedule!T$87:T$291,Schedule!$K$87:$K$291,Reservoir,Schedule!S$87:S$291,H$88,Schedule!R$87:R$291,G90,Schedule!$G$87:$G$291,Schedule!$F$9,Schedule!$I$87:$I$291,"I"))+(SUMIFS(Schedule!T$87:T$291,Schedule!$K$87:$K$291,Reservoir,Schedule!S$87:S$291,H$88,Schedule!R$87:R$291,G90,Schedule!$G$87:$G$291,Schedule!$F$10,Schedule!$I$87:$I$291,"")+SUMIFS(Schedule!T$87:T$291,Schedule!$K$87:$K$291,Reservoir,Schedule!S$87:S$291,H$88,Schedule!R$87:R$291,G90,Schedule!$G$87:$G$291,Schedule!$F$10,Schedule!$I$87:$I$291,"I"))+(SUMIFS(Schedule!T$87:T$291,Schedule!$K$87:$K$291,Reservoir,Schedule!S$87:S$291,H$88,Schedule!R$87:R$291,G90,Schedule!$G$87:$G$291,Schedule!$F$11,Schedule!$I$87:$I$291,"")+SUMIFS(Schedule!T$87:T$291,Schedule!$K$87:$K$291,Reservoir,Schedule!S$87:S$291,H$88,Schedule!R$87:R$291,G90,Schedule!$G$87:$G$291,Schedule!$F$11,Schedule!$I$87:$I$291,"I"))+(SUMIFS(Schedule!T$87:T$291,Schedule!$K$87:$K$291,Reservoir,Schedule!S$87:S$291,H$88,Schedule!R$87:R$291,G90,Schedule!$G$87:$G$291,Schedule!$F$8,Schedule!$I$87:$I$291,"")+SUMIFS(Schedule!T$87:T$291,Schedule!$K$87:$K$291,Reservoir,Schedule!S$87:S$291,H$88,Schedule!R$87:R$291,G90,Schedule!$G$87:$G$291,Schedule!$F$8,Schedule!$I$87:$I$291,"I"))))</f>
        <v>0</v>
      </c>
      <c r="J90" s="284">
        <v>3</v>
      </c>
      <c r="K90" s="285"/>
      <c r="L90" s="286">
        <f>IF($C$3="",(SUMIFS(Schedule!W$87:W$291,Schedule!$K$87:$K$291,Reservoir,Schedule!V$87:V$291,K$88,Schedule!U$87:U$291,J90,Schedule!$G$87:$G$291,Schedule!$F$9,Schedule!$I$87:$I$291,"")+SUMIFS(Schedule!W$87:W$291,Schedule!$K$87:$K$291,Reservoir,Schedule!V$87:V$291,K$88,Schedule!U$87:U$291,J90,Schedule!$G$87:$G$291,Schedule!$F$9,Schedule!$I$87:$I$291,"I"))+(SUMIFS(Schedule!W$87:W$291,Schedule!$K$87:$K$291,Reservoir,Schedule!V$87:V$291,K$88,Schedule!U$87:U$291,J90,Schedule!$G$87:$G$291,Schedule!$F$10,Schedule!$I$87:$I$291,"")+SUMIFS(Schedule!W$87:W$291,Schedule!$K$87:$K$291,Reservoir,Schedule!V$87:V$291,K$88,Schedule!U$87:U$291,J90,Schedule!$G$87:$G$291,Schedule!$F$10,Schedule!$I$87:$I$291,"I"))+(SUMIFS(Schedule!W$87:W$291,Schedule!$K$87:$K$291,Reservoir,Schedule!V$87:V$291,K$88,Schedule!U$87:U$291,J90,Schedule!$G$87:$G$291,Schedule!$F$11,Schedule!$I$87:$I$291,"")+SUMIFS(Schedule!W$87:W$291,Schedule!$K$87:$K$291,Reservoir,Schedule!V$87:V$291,K$88,Schedule!U$87:U$291,J90,Schedule!$G$87:$G$291,Schedule!$F$11,Schedule!$I$87:$I$291,"I")),IF($C$3='Sum Res'!$S$5,(SUMIFS(Schedule!W$87:W$291,Schedule!$K$87:$K$291,Reservoir,Schedule!V$87:V$291,K$88,Schedule!U$87:U$291,J90,Schedule!$G$87:$G$291,Schedule!$F$9,Schedule!$I$87:$I$291,"")+SUMIFS(Schedule!W$87:W$291,Schedule!$K$87:$K$291,Reservoir,Schedule!V$87:V$291,K$88,Schedule!U$87:U$291,J90,Schedule!$G$87:$G$291,Schedule!$F$9,Schedule!$I$87:$I$291,"I"))+(SUMIFS(Schedule!W$87:W$291,Schedule!$K$87:$K$291,Reservoir,Schedule!V$87:V$291,K$88,Schedule!U$87:U$291,J90,Schedule!$G$87:$G$291,Schedule!$F$10,Schedule!$I$87:$I$291,"")+SUMIFS(Schedule!W$87:W$291,Schedule!$K$87:$K$291,Reservoir,Schedule!V$87:V$291,K$88,Schedule!U$87:U$291,J90,Schedule!$G$87:$G$291,Schedule!$F$10,Schedule!$I$87:$I$291,"I"))+(SUMIFS(Schedule!W$87:W$291,Schedule!$K$87:$K$291,Reservoir,Schedule!V$87:V$291,K$88,Schedule!U$87:U$291,J90,Schedule!$G$87:$G$291,Schedule!$F$11,Schedule!$I$87:$I$291,"")+SUMIFS(Schedule!W$87:W$291,Schedule!$K$87:$K$291,Reservoir,Schedule!V$87:V$291,K$88,Schedule!U$87:U$291,J90,Schedule!$G$87:$G$291,Schedule!$F$11,Schedule!$I$87:$I$291,"I")),(SUMIFS(Schedule!W$87:W$291,Schedule!$K$87:$K$291,Reservoir,Schedule!V$87:V$291,K$88,Schedule!U$87:U$291,J90,Schedule!$G$87:$G$291,Schedule!$F$9,Schedule!$I$87:$I$291,"")+SUMIFS(Schedule!W$87:W$291,Schedule!$K$87:$K$291,Reservoir,Schedule!V$87:V$291,K$88,Schedule!U$87:U$291,J90,Schedule!$G$87:$G$291,Schedule!$F$9,Schedule!$I$87:$I$291,"I"))+(SUMIFS(Schedule!W$87:W$291,Schedule!$K$87:$K$291,Reservoir,Schedule!V$87:V$291,K$88,Schedule!U$87:U$291,J90,Schedule!$G$87:$G$291,Schedule!$F$10,Schedule!$I$87:$I$291,"")+SUMIFS(Schedule!W$87:W$291,Schedule!$K$87:$K$291,Reservoir,Schedule!V$87:V$291,K$88,Schedule!U$87:U$291,J90,Schedule!$G$87:$G$291,Schedule!$F$10,Schedule!$I$87:$I$291,"I"))+(SUMIFS(Schedule!W$87:W$291,Schedule!$K$87:$K$291,Reservoir,Schedule!V$87:V$291,K$88,Schedule!U$87:U$291,J90,Schedule!$G$87:$G$291,Schedule!$F$11,Schedule!$I$87:$I$291,"")+SUMIFS(Schedule!W$87:W$291,Schedule!$K$87:$K$291,Reservoir,Schedule!V$87:V$291,K$88,Schedule!U$87:U$291,J90,Schedule!$G$87:$G$291,Schedule!$F$11,Schedule!$I$87:$I$291,"I"))+(SUMIFS(Schedule!W$87:W$291,Schedule!$K$87:$K$291,Reservoir,Schedule!V$87:V$291,K$88,Schedule!U$87:U$291,J90,Schedule!$G$87:$G$291,Schedule!$F$8,Schedule!$I$87:$I$291,"")+SUMIFS(Schedule!W$87:W$291,Schedule!$K$87:$K$291,Reservoir,Schedule!V$87:V$291,K$88,Schedule!U$87:U$291,J90,Schedule!$G$87:$G$291,Schedule!$F$8,Schedule!$I$87:$I$291,"I"))))</f>
        <v>0</v>
      </c>
      <c r="M90" s="284">
        <v>3</v>
      </c>
      <c r="N90" s="285"/>
      <c r="O90" s="286">
        <f>IF($C$3="",(SUMIFS(Schedule!Z$87:Z$291,Schedule!$K$87:$K$291,Reservoir,Schedule!Y$87:Y$291,N$88,Schedule!X$87:X$291,M90,Schedule!$G$87:$G$291,Schedule!$F$9,Schedule!$I$87:$I$291,"")+SUMIFS(Schedule!Z$87:Z$291,Schedule!$K$87:$K$291,Reservoir,Schedule!Y$87:Y$291,N$88,Schedule!X$87:X$291,M90,Schedule!$G$87:$G$291,Schedule!$F$9,Schedule!$I$87:$I$291,"I"))+(SUMIFS(Schedule!Z$87:Z$291,Schedule!$K$87:$K$291,Reservoir,Schedule!Y$87:Y$291,N$88,Schedule!X$87:X$291,M90,Schedule!$G$87:$G$291,Schedule!$F$10,Schedule!$I$87:$I$291,"")+SUMIFS(Schedule!Z$87:Z$291,Schedule!$K$87:$K$291,Reservoir,Schedule!Y$87:Y$291,N$88,Schedule!X$87:X$291,M90,Schedule!$G$87:$G$291,Schedule!$F$10,Schedule!$I$87:$I$291,"I"))+(SUMIFS(Schedule!Z$87:Z$291,Schedule!$K$87:$K$291,Reservoir,Schedule!Y$87:Y$291,N$88,Schedule!X$87:X$291,M90,Schedule!$G$87:$G$291,Schedule!$F$11,Schedule!$I$87:$I$291,"")+SUMIFS(Schedule!Z$87:Z$291,Schedule!$K$87:$K$291,Reservoir,Schedule!Y$87:Y$291,N$88,Schedule!X$87:X$291,M90,Schedule!$G$87:$G$291,Schedule!$F$11,Schedule!$I$87:$I$291,"I")),IF($C$3='Sum Res'!$S$5,(SUMIFS(Schedule!Z$87:Z$291,Schedule!$K$87:$K$291,Reservoir,Schedule!Y$87:Y$291,N$88,Schedule!X$87:X$291,M90,Schedule!$G$87:$G$291,Schedule!$F$9,Schedule!$I$87:$I$291,"")+SUMIFS(Schedule!Z$87:Z$291,Schedule!$K$87:$K$291,Reservoir,Schedule!Y$87:Y$291,N$88,Schedule!X$87:X$291,M90,Schedule!$G$87:$G$291,Schedule!$F$9,Schedule!$I$87:$I$291,"I"))+(SUMIFS(Schedule!Z$87:Z$291,Schedule!$K$87:$K$291,Reservoir,Schedule!Y$87:Y$291,N$88,Schedule!X$87:X$291,M90,Schedule!$G$87:$G$291,Schedule!$F$10,Schedule!$I$87:$I$291,"")+SUMIFS(Schedule!Z$87:Z$291,Schedule!$K$87:$K$291,Reservoir,Schedule!Y$87:Y$291,N$88,Schedule!X$87:X$291,M90,Schedule!$G$87:$G$291,Schedule!$F$10,Schedule!$I$87:$I$291,"I"))+(SUMIFS(Schedule!Z$87:Z$291,Schedule!$K$87:$K$291,Reservoir,Schedule!Y$87:Y$291,N$88,Schedule!X$87:X$291,M90,Schedule!$G$87:$G$291,Schedule!$F$11,Schedule!$I$87:$I$291,"")+SUMIFS(Schedule!Z$87:Z$291,Schedule!$K$87:$K$291,Reservoir,Schedule!Y$87:Y$291,N$88,Schedule!X$87:X$291,M90,Schedule!$G$87:$G$291,Schedule!$F$11,Schedule!$I$87:$I$291,"I")),(SUMIFS(Schedule!Z$87:Z$291,Schedule!$K$87:$K$291,Reservoir,Schedule!Y$87:Y$291,N$88,Schedule!X$87:X$291,M90,Schedule!$G$87:$G$291,Schedule!$F$9,Schedule!$I$87:$I$291,"")+SUMIFS(Schedule!Z$87:Z$291,Schedule!$K$87:$K$291,Reservoir,Schedule!Y$87:Y$291,N$88,Schedule!X$87:X$291,M90,Schedule!$G$87:$G$291,Schedule!$F$9,Schedule!$I$87:$I$291,"I"))+(SUMIFS(Schedule!Z$87:Z$291,Schedule!$K$87:$K$291,Reservoir,Schedule!Y$87:Y$291,N$88,Schedule!X$87:X$291,M90,Schedule!$G$87:$G$291,Schedule!$F$10,Schedule!$I$87:$I$291,"")+SUMIFS(Schedule!Z$87:Z$291,Schedule!$K$87:$K$291,Reservoir,Schedule!Y$87:Y$291,N$88,Schedule!X$87:X$291,M90,Schedule!$G$87:$G$291,Schedule!$F$10,Schedule!$I$87:$I$291,"I"))+(SUMIFS(Schedule!Z$87:Z$291,Schedule!$K$87:$K$291,Reservoir,Schedule!Y$87:Y$291,N$88,Schedule!X$87:X$291,M90,Schedule!$G$87:$G$291,Schedule!$F$11,Schedule!$I$87:$I$291,"")+SUMIFS(Schedule!Z$87:Z$291,Schedule!$K$87:$K$291,Reservoir,Schedule!Y$87:Y$291,N$88,Schedule!X$87:X$291,M90,Schedule!$G$87:$G$291,Schedule!$F$11,Schedule!$I$87:$I$291,"I"))+(SUMIFS(Schedule!Z$87:Z$291,Schedule!$K$87:$K$291,Reservoir,Schedule!Y$87:Y$291,N$88,Schedule!X$87:X$291,M90,Schedule!$G$87:$G$291,Schedule!$F$8,Schedule!$I$87:$I$291,"")+SUMIFS(Schedule!Z$87:Z$291,Schedule!$K$87:$K$291,Reservoir,Schedule!Y$87:Y$291,N$88,Schedule!X$87:X$291,M90,Schedule!$G$87:$G$291,Schedule!$F$8,Schedule!$I$87:$I$291,"I"))))</f>
        <v>0</v>
      </c>
      <c r="P90" s="284">
        <v>3</v>
      </c>
      <c r="Q90" s="285"/>
      <c r="R90" s="286">
        <f>IF($C$3="",(SUMIFS(Schedule!AC$87:AC$291,Schedule!$K$87:$K$291,Reservoir,Schedule!AB$87:AB$291,Q$88,Schedule!AA$87:AA$291,P90,Schedule!$G$87:$G$291,Schedule!$F$9,Schedule!$I$87:$I$291,"")+SUMIFS(Schedule!AC$87:AC$291,Schedule!$K$87:$K$291,Reservoir,Schedule!AB$87:AB$291,Q$88,Schedule!AA$87:AA$291,P90,Schedule!$G$87:$G$291,Schedule!$F$9,Schedule!$I$87:$I$291,"I"))+(SUMIFS(Schedule!AC$87:AC$291,Schedule!$K$87:$K$291,Reservoir,Schedule!AB$87:AB$291,Q$88,Schedule!AA$87:AA$291,P90,Schedule!$G$87:$G$291,Schedule!$F$10,Schedule!$I$87:$I$291,"")+SUMIFS(Schedule!AC$87:AC$291,Schedule!$K$87:$K$291,Reservoir,Schedule!AB$87:AB$291,Q$88,Schedule!AA$87:AA$291,P90,Schedule!$G$87:$G$291,Schedule!$F$10,Schedule!$I$87:$I$291,"I"))+(SUMIFS(Schedule!AC$87:AC$291,Schedule!$K$87:$K$291,Reservoir,Schedule!AB$87:AB$291,Q$88,Schedule!AA$87:AA$291,P90,Schedule!$G$87:$G$291,Schedule!$F$11,Schedule!$I$87:$I$291,"")+SUMIFS(Schedule!AC$87:AC$291,Schedule!$K$87:$K$291,Reservoir,Schedule!AB$87:AB$291,Q$88,Schedule!AA$87:AA$291,P90,Schedule!$G$87:$G$291,Schedule!$F$11,Schedule!$I$87:$I$291,"I")),IF($C$3='Sum Res'!$S$5,(SUMIFS(Schedule!AC$87:AC$291,Schedule!$K$87:$K$291,Reservoir,Schedule!AB$87:AB$291,Q$88,Schedule!AA$87:AA$291,P90,Schedule!$G$87:$G$291,Schedule!$F$9,Schedule!$I$87:$I$291,"")+SUMIFS(Schedule!AC$87:AC$291,Schedule!$K$87:$K$291,Reservoir,Schedule!AB$87:AB$291,Q$88,Schedule!AA$87:AA$291,P90,Schedule!$G$87:$G$291,Schedule!$F$9,Schedule!$I$87:$I$291,"I"))+(SUMIFS(Schedule!AC$87:AC$291,Schedule!$K$87:$K$291,Reservoir,Schedule!AB$87:AB$291,Q$88,Schedule!AA$87:AA$291,P90,Schedule!$G$87:$G$291,Schedule!$F$10,Schedule!$I$87:$I$291,"")+SUMIFS(Schedule!AC$87:AC$291,Schedule!$K$87:$K$291,Reservoir,Schedule!AB$87:AB$291,Q$88,Schedule!AA$87:AA$291,P90,Schedule!$G$87:$G$291,Schedule!$F$10,Schedule!$I$87:$I$291,"I"))+(SUMIFS(Schedule!AC$87:AC$291,Schedule!$K$87:$K$291,Reservoir,Schedule!AB$87:AB$291,Q$88,Schedule!AA$87:AA$291,P90,Schedule!$G$87:$G$291,Schedule!$F$11,Schedule!$I$87:$I$291,"")+SUMIFS(Schedule!AC$87:AC$291,Schedule!$K$87:$K$291,Reservoir,Schedule!AB$87:AB$291,Q$88,Schedule!AA$87:AA$291,P90,Schedule!$G$87:$G$291,Schedule!$F$11,Schedule!$I$87:$I$291,"I")),(SUMIFS(Schedule!AC$87:AC$291,Schedule!$K$87:$K$291,Reservoir,Schedule!AB$87:AB$291,Q$88,Schedule!AA$87:AA$291,P90,Schedule!$G$87:$G$291,Schedule!$F$9,Schedule!$I$87:$I$291,"")+SUMIFS(Schedule!AC$87:AC$291,Schedule!$K$87:$K$291,Reservoir,Schedule!AB$87:AB$291,Q$88,Schedule!AA$87:AA$291,P90,Schedule!$G$87:$G$291,Schedule!$F$9,Schedule!$I$87:$I$291,"I"))+(SUMIFS(Schedule!AC$87:AC$291,Schedule!$K$87:$K$291,Reservoir,Schedule!AB$87:AB$291,Q$88,Schedule!AA$87:AA$291,P90,Schedule!$G$87:$G$291,Schedule!$F$10,Schedule!$I$87:$I$291,"")+SUMIFS(Schedule!AC$87:AC$291,Schedule!$K$87:$K$291,Reservoir,Schedule!AB$87:AB$291,Q$88,Schedule!AA$87:AA$291,P90,Schedule!$G$87:$G$291,Schedule!$F$10,Schedule!$I$87:$I$291,"I"))+(SUMIFS(Schedule!AC$87:AC$291,Schedule!$K$87:$K$291,Reservoir,Schedule!AB$87:AB$291,Q$88,Schedule!AA$87:AA$291,P90,Schedule!$G$87:$G$291,Schedule!$F$11,Schedule!$I$87:$I$291,"")+SUMIFS(Schedule!AC$87:AC$291,Schedule!$K$87:$K$291,Reservoir,Schedule!AB$87:AB$291,Q$88,Schedule!AA$87:AA$291,P90,Schedule!$G$87:$G$291,Schedule!$F$11,Schedule!$I$87:$I$291,"I"))+(SUMIFS(Schedule!AC$87:AC$291,Schedule!$K$87:$K$291,Reservoir,Schedule!AB$87:AB$291,Q$88,Schedule!AA$87:AA$291,P90,Schedule!$G$87:$G$291,Schedule!$F$8,Schedule!$I$87:$I$291,"")+SUMIFS(Schedule!AC$87:AC$291,Schedule!$K$87:$K$291,Reservoir,Schedule!AB$87:AB$291,Q$88,Schedule!AA$87:AA$291,P90,Schedule!$G$87:$G$291,Schedule!$F$8,Schedule!$I$87:$I$291,"I"))))</f>
        <v>0</v>
      </c>
      <c r="S90" s="284">
        <v>3</v>
      </c>
      <c r="T90" s="285"/>
      <c r="U90" s="286">
        <f>IF($C$3="",(SUMIFS(Schedule!AF$87:AF$291,Schedule!$K$87:$K$291,Reservoir,Schedule!AE$87:AE$291,T$88,Schedule!AD$87:AD$291,S90,Schedule!$G$87:$G$291,Schedule!$F$9,Schedule!$I$87:$I$291,"")+SUMIFS(Schedule!AF$87:AF$291,Schedule!$K$87:$K$291,Reservoir,Schedule!AE$87:AE$291,T$88,Schedule!AD$87:AD$291,S90,Schedule!$G$87:$G$291,Schedule!$F$9,Schedule!$I$87:$I$291,"I"))+(SUMIFS(Schedule!AF$87:AF$291,Schedule!$K$87:$K$291,Reservoir,Schedule!AE$87:AE$291,T$88,Schedule!AD$87:AD$291,S90,Schedule!$G$87:$G$291,Schedule!$F$10,Schedule!$I$87:$I$291,"")+SUMIFS(Schedule!AF$87:AF$291,Schedule!$K$87:$K$291,Reservoir,Schedule!AE$87:AE$291,T$88,Schedule!AD$87:AD$291,S90,Schedule!$G$87:$G$291,Schedule!$F$10,Schedule!$I$87:$I$291,"I"))+(SUMIFS(Schedule!AF$87:AF$291,Schedule!$K$87:$K$291,Reservoir,Schedule!AE$87:AE$291,T$88,Schedule!AD$87:AD$291,S90,Schedule!$G$87:$G$291,Schedule!$F$11,Schedule!$I$87:$I$291,"")+SUMIFS(Schedule!AF$87:AF$291,Schedule!$K$87:$K$291,Reservoir,Schedule!AE$87:AE$291,T$88,Schedule!AD$87:AD$291,S90,Schedule!$G$87:$G$291,Schedule!$F$11,Schedule!$I$87:$I$291,"I")),IF($C$3='Sum Res'!$S$5,(SUMIFS(Schedule!AF$87:AF$291,Schedule!$K$87:$K$291,Reservoir,Schedule!AE$87:AE$291,T$88,Schedule!AD$87:AD$291,S90,Schedule!$G$87:$G$291,Schedule!$F$9,Schedule!$I$87:$I$291,"")+SUMIFS(Schedule!AF$87:AF$291,Schedule!$K$87:$K$291,Reservoir,Schedule!AE$87:AE$291,T$88,Schedule!AD$87:AD$291,S90,Schedule!$G$87:$G$291,Schedule!$F$9,Schedule!$I$87:$I$291,"I"))+(SUMIFS(Schedule!AF$87:AF$291,Schedule!$K$87:$K$291,Reservoir,Schedule!AE$87:AE$291,T$88,Schedule!AD$87:AD$291,S90,Schedule!$G$87:$G$291,Schedule!$F$10,Schedule!$I$87:$I$291,"")+SUMIFS(Schedule!AF$87:AF$291,Schedule!$K$87:$K$291,Reservoir,Schedule!AE$87:AE$291,T$88,Schedule!AD$87:AD$291,S90,Schedule!$G$87:$G$291,Schedule!$F$10,Schedule!$I$87:$I$291,"I"))+(SUMIFS(Schedule!AF$87:AF$291,Schedule!$K$87:$K$291,Reservoir,Schedule!AE$87:AE$291,T$88,Schedule!AD$87:AD$291,S90,Schedule!$G$87:$G$291,Schedule!$F$11,Schedule!$I$87:$I$291,"")+SUMIFS(Schedule!AF$87:AF$291,Schedule!$K$87:$K$291,Reservoir,Schedule!AE$87:AE$291,T$88,Schedule!AD$87:AD$291,S90,Schedule!$G$87:$G$291,Schedule!$F$11,Schedule!$I$87:$I$291,"I")),(SUMIFS(Schedule!AF$87:AF$291,Schedule!$K$87:$K$291,Reservoir,Schedule!AE$87:AE$291,T$88,Schedule!AD$87:AD$291,S90,Schedule!$G$87:$G$291,Schedule!$F$9,Schedule!$I$87:$I$291,"")+SUMIFS(Schedule!AF$87:AF$291,Schedule!$K$87:$K$291,Reservoir,Schedule!AE$87:AE$291,T$88,Schedule!AD$87:AD$291,S90,Schedule!$G$87:$G$291,Schedule!$F$9,Schedule!$I$87:$I$291,"I"))+(SUMIFS(Schedule!AF$87:AF$291,Schedule!$K$87:$K$291,Reservoir,Schedule!AE$87:AE$291,T$88,Schedule!AD$87:AD$291,S90,Schedule!$G$87:$G$291,Schedule!$F$10,Schedule!$I$87:$I$291,"")+SUMIFS(Schedule!AF$87:AF$291,Schedule!$K$87:$K$291,Reservoir,Schedule!AE$87:AE$291,T$88,Schedule!AD$87:AD$291,S90,Schedule!$G$87:$G$291,Schedule!$F$10,Schedule!$I$87:$I$291,"I"))+(SUMIFS(Schedule!AF$87:AF$291,Schedule!$K$87:$K$291,Reservoir,Schedule!AE$87:AE$291,T$88,Schedule!AD$87:AD$291,S90,Schedule!$G$87:$G$291,Schedule!$F$11,Schedule!$I$87:$I$291,"")+SUMIFS(Schedule!AF$87:AF$291,Schedule!$K$87:$K$291,Reservoir,Schedule!AE$87:AE$291,T$88,Schedule!AD$87:AD$291,S90,Schedule!$G$87:$G$291,Schedule!$F$11,Schedule!$I$87:$I$291,"I"))+(SUMIFS(Schedule!AF$87:AF$291,Schedule!$K$87:$K$291,Reservoir,Schedule!AE$87:AE$291,T$88,Schedule!AD$87:AD$291,S90,Schedule!$G$87:$G$291,Schedule!$F$8,Schedule!$I$87:$I$291,"")+SUMIFS(Schedule!AF$87:AF$291,Schedule!$K$87:$K$291,Reservoir,Schedule!AE$87:AE$291,T$88,Schedule!AD$87:AD$291,S90,Schedule!$G$87:$G$291,Schedule!$F$8,Schedule!$I$87:$I$291,"I"))))</f>
        <v>0</v>
      </c>
      <c r="V90" s="284">
        <v>3</v>
      </c>
      <c r="W90" s="285"/>
      <c r="X90" s="286">
        <f>IF($C$3="",(SUMIFS(Schedule!AI$87:AI$291,Schedule!$K$87:$K$291,Reservoir,Schedule!AH$87:AH$291,W$88,Schedule!AG$87:AG$291,V90,Schedule!$G$87:$G$291,Schedule!$F$9,Schedule!$I$87:$I$291,"")+SUMIFS(Schedule!AI$87:AI$291,Schedule!$K$87:$K$291,Reservoir,Schedule!AH$87:AH$291,W$88,Schedule!AG$87:AG$291,V90,Schedule!$G$87:$G$291,Schedule!$F$9,Schedule!$I$87:$I$291,"I"))+(SUMIFS(Schedule!AI$87:AI$291,Schedule!$K$87:$K$291,Reservoir,Schedule!AH$87:AH$291,W$88,Schedule!AG$87:AG$291,V90,Schedule!$G$87:$G$291,Schedule!$F$10,Schedule!$I$87:$I$291,"")+SUMIFS(Schedule!AI$87:AI$291,Schedule!$K$87:$K$291,Reservoir,Schedule!AH$87:AH$291,W$88,Schedule!AG$87:AG$291,V90,Schedule!$G$87:$G$291,Schedule!$F$10,Schedule!$I$87:$I$291,"I"))+(SUMIFS(Schedule!AI$87:AI$291,Schedule!$K$87:$K$291,Reservoir,Schedule!AH$87:AH$291,W$88,Schedule!AG$87:AG$291,V90,Schedule!$G$87:$G$291,Schedule!$F$11,Schedule!$I$87:$I$291,"")+SUMIFS(Schedule!AI$87:AI$291,Schedule!$K$87:$K$291,Reservoir,Schedule!AH$87:AH$291,W$88,Schedule!AG$87:AG$291,V90,Schedule!$G$87:$G$291,Schedule!$F$11,Schedule!$I$87:$I$291,"I")),IF($C$3='Sum Res'!$S$5,(SUMIFS(Schedule!AI$87:AI$291,Schedule!$K$87:$K$291,Reservoir,Schedule!AH$87:AH$291,W$88,Schedule!AG$87:AG$291,V90,Schedule!$G$87:$G$291,Schedule!$F$9,Schedule!$I$87:$I$291,"")+SUMIFS(Schedule!AI$87:AI$291,Schedule!$K$87:$K$291,Reservoir,Schedule!AH$87:AH$291,W$88,Schedule!AG$87:AG$291,V90,Schedule!$G$87:$G$291,Schedule!$F$9,Schedule!$I$87:$I$291,"I"))+(SUMIFS(Schedule!AI$87:AI$291,Schedule!$K$87:$K$291,Reservoir,Schedule!AH$87:AH$291,W$88,Schedule!AG$87:AG$291,V90,Schedule!$G$87:$G$291,Schedule!$F$10,Schedule!$I$87:$I$291,"")+SUMIFS(Schedule!AI$87:AI$291,Schedule!$K$87:$K$291,Reservoir,Schedule!AH$87:AH$291,W$88,Schedule!AG$87:AG$291,V90,Schedule!$G$87:$G$291,Schedule!$F$10,Schedule!$I$87:$I$291,"I"))+(SUMIFS(Schedule!AI$87:AI$291,Schedule!$K$87:$K$291,Reservoir,Schedule!AH$87:AH$291,W$88,Schedule!AG$87:AG$291,V90,Schedule!$G$87:$G$291,Schedule!$F$11,Schedule!$I$87:$I$291,"")+SUMIFS(Schedule!AI$87:AI$291,Schedule!$K$87:$K$291,Reservoir,Schedule!AH$87:AH$291,W$88,Schedule!AG$87:AG$291,V90,Schedule!$G$87:$G$291,Schedule!$F$11,Schedule!$I$87:$I$291,"I")),(SUMIFS(Schedule!AI$87:AI$291,Schedule!$K$87:$K$291,Reservoir,Schedule!AH$87:AH$291,W$88,Schedule!AG$87:AG$291,V90,Schedule!$G$87:$G$291,Schedule!$F$9,Schedule!$I$87:$I$291,"")+SUMIFS(Schedule!AI$87:AI$291,Schedule!$K$87:$K$291,Reservoir,Schedule!AH$87:AH$291,W$88,Schedule!AG$87:AG$291,V90,Schedule!$G$87:$G$291,Schedule!$F$9,Schedule!$I$87:$I$291,"I"))+(SUMIFS(Schedule!AI$87:AI$291,Schedule!$K$87:$K$291,Reservoir,Schedule!AH$87:AH$291,W$88,Schedule!AG$87:AG$291,V90,Schedule!$G$87:$G$291,Schedule!$F$10,Schedule!$I$87:$I$291,"")+SUMIFS(Schedule!AI$87:AI$291,Schedule!$K$87:$K$291,Reservoir,Schedule!AH$87:AH$291,W$88,Schedule!AG$87:AG$291,V90,Schedule!$G$87:$G$291,Schedule!$F$10,Schedule!$I$87:$I$291,"I"))+(SUMIFS(Schedule!AI$87:AI$291,Schedule!$K$87:$K$291,Reservoir,Schedule!AH$87:AH$291,W$88,Schedule!AG$87:AG$291,V90,Schedule!$G$87:$G$291,Schedule!$F$11,Schedule!$I$87:$I$291,"")+SUMIFS(Schedule!AI$87:AI$291,Schedule!$K$87:$K$291,Reservoir,Schedule!AH$87:AH$291,W$88,Schedule!AG$87:AG$291,V90,Schedule!$G$87:$G$291,Schedule!$F$11,Schedule!$I$87:$I$291,"I"))+(SUMIFS(Schedule!AI$87:AI$291,Schedule!$K$87:$K$291,Reservoir,Schedule!AH$87:AH$291,W$88,Schedule!AG$87:AG$291,V90,Schedule!$G$87:$G$291,Schedule!$F$8,Schedule!$I$87:$I$291,"")+SUMIFS(Schedule!AI$87:AI$291,Schedule!$K$87:$K$291,Reservoir,Schedule!AH$87:AH$291,W$88,Schedule!AG$87:AG$291,V90,Schedule!$G$87:$G$291,Schedule!$F$8,Schedule!$I$87:$I$291,"I"))))</f>
        <v>0</v>
      </c>
      <c r="Y90" s="284">
        <v>3</v>
      </c>
      <c r="Z90" s="285"/>
      <c r="AA90" s="286">
        <f>IF($C$3="",(SUMIFS(Schedule!AL$87:AL$291,Schedule!$K$87:$K$291,Reservoir,Schedule!AK$87:AK$291,Z$88,Schedule!AJ$87:AJ$291,Y90,Schedule!$G$87:$G$291,Schedule!$F$9,Schedule!$I$87:$I$291,"")+SUMIFS(Schedule!AL$87:AL$291,Schedule!$K$87:$K$291,Reservoir,Schedule!AK$87:AK$291,Z$88,Schedule!AJ$87:AJ$291,Y90,Schedule!$G$87:$G$291,Schedule!$F$9,Schedule!$I$87:$I$291,"I"))+(SUMIFS(Schedule!AL$87:AL$291,Schedule!$K$87:$K$291,Reservoir,Schedule!AK$87:AK$291,Z$88,Schedule!AJ$87:AJ$291,Y90,Schedule!$G$87:$G$291,Schedule!$F$10,Schedule!$I$87:$I$291,"")+SUMIFS(Schedule!AL$87:AL$291,Schedule!$K$87:$K$291,Reservoir,Schedule!AK$87:AK$291,Z$88,Schedule!AJ$87:AJ$291,Y90,Schedule!$G$87:$G$291,Schedule!$F$10,Schedule!$I$87:$I$291,"I"))+(SUMIFS(Schedule!AL$87:AL$291,Schedule!$K$87:$K$291,Reservoir,Schedule!AK$87:AK$291,Z$88,Schedule!AJ$87:AJ$291,Y90,Schedule!$G$87:$G$291,Schedule!$F$11,Schedule!$I$87:$I$291,"")+SUMIFS(Schedule!AL$87:AL$291,Schedule!$K$87:$K$291,Reservoir,Schedule!AK$87:AK$291,Z$88,Schedule!AJ$87:AJ$291,Y90,Schedule!$G$87:$G$291,Schedule!$F$11,Schedule!$I$87:$I$291,"I")),IF($C$3='Sum Res'!$S$5,(SUMIFS(Schedule!AL$87:AL$291,Schedule!$K$87:$K$291,Reservoir,Schedule!AK$87:AK$291,Z$88,Schedule!AJ$87:AJ$291,Y90,Schedule!$G$87:$G$291,Schedule!$F$9,Schedule!$I$87:$I$291,"")+SUMIFS(Schedule!AL$87:AL$291,Schedule!$K$87:$K$291,Reservoir,Schedule!AK$87:AK$291,Z$88,Schedule!AJ$87:AJ$291,Y90,Schedule!$G$87:$G$291,Schedule!$F$9,Schedule!$I$87:$I$291,"I"))+(SUMIFS(Schedule!AL$87:AL$291,Schedule!$K$87:$K$291,Reservoir,Schedule!AK$87:AK$291,Z$88,Schedule!AJ$87:AJ$291,Y90,Schedule!$G$87:$G$291,Schedule!$F$10,Schedule!$I$87:$I$291,"")+SUMIFS(Schedule!AL$87:AL$291,Schedule!$K$87:$K$291,Reservoir,Schedule!AK$87:AK$291,Z$88,Schedule!AJ$87:AJ$291,Y90,Schedule!$G$87:$G$291,Schedule!$F$10,Schedule!$I$87:$I$291,"I"))+(SUMIFS(Schedule!AL$87:AL$291,Schedule!$K$87:$K$291,Reservoir,Schedule!AK$87:AK$291,Z$88,Schedule!AJ$87:AJ$291,Y90,Schedule!$G$87:$G$291,Schedule!$F$11,Schedule!$I$87:$I$291,"")+SUMIFS(Schedule!AL$87:AL$291,Schedule!$K$87:$K$291,Reservoir,Schedule!AK$87:AK$291,Z$88,Schedule!AJ$87:AJ$291,Y90,Schedule!$G$87:$G$291,Schedule!$F$11,Schedule!$I$87:$I$291,"I")),(SUMIFS(Schedule!AL$87:AL$291,Schedule!$K$87:$K$291,Reservoir,Schedule!AK$87:AK$291,Z$88,Schedule!AJ$87:AJ$291,Y90,Schedule!$G$87:$G$291,Schedule!$F$9,Schedule!$I$87:$I$291,"")+SUMIFS(Schedule!AL$87:AL$291,Schedule!$K$87:$K$291,Reservoir,Schedule!AK$87:AK$291,Z$88,Schedule!AJ$87:AJ$291,Y90,Schedule!$G$87:$G$291,Schedule!$F$9,Schedule!$I$87:$I$291,"I"))+(SUMIFS(Schedule!AL$87:AL$291,Schedule!$K$87:$K$291,Reservoir,Schedule!AK$87:AK$291,Z$88,Schedule!AJ$87:AJ$291,Y90,Schedule!$G$87:$G$291,Schedule!$F$10,Schedule!$I$87:$I$291,"")+SUMIFS(Schedule!AL$87:AL$291,Schedule!$K$87:$K$291,Reservoir,Schedule!AK$87:AK$291,Z$88,Schedule!AJ$87:AJ$291,Y90,Schedule!$G$87:$G$291,Schedule!$F$10,Schedule!$I$87:$I$291,"I"))+(SUMIFS(Schedule!AL$87:AL$291,Schedule!$K$87:$K$291,Reservoir,Schedule!AK$87:AK$291,Z$88,Schedule!AJ$87:AJ$291,Y90,Schedule!$G$87:$G$291,Schedule!$F$11,Schedule!$I$87:$I$291,"")+SUMIFS(Schedule!AL$87:AL$291,Schedule!$K$87:$K$291,Reservoir,Schedule!AK$87:AK$291,Z$88,Schedule!AJ$87:AJ$291,Y90,Schedule!$G$87:$G$291,Schedule!$F$11,Schedule!$I$87:$I$291,"I"))+(SUMIFS(Schedule!AL$87:AL$291,Schedule!$K$87:$K$291,Reservoir,Schedule!AK$87:AK$291,Z$88,Schedule!AJ$87:AJ$291,Y90,Schedule!$G$87:$G$291,Schedule!$F$8,Schedule!$I$87:$I$291,"")+SUMIFS(Schedule!AL$87:AL$291,Schedule!$K$87:$K$291,Reservoir,Schedule!AK$87:AK$291,Z$88,Schedule!AJ$87:AJ$291,Y90,Schedule!$G$87:$G$291,Schedule!$F$8,Schedule!$I$87:$I$291,"I"))))</f>
        <v>0</v>
      </c>
      <c r="AB90" s="284">
        <v>3</v>
      </c>
      <c r="AC90" s="285"/>
      <c r="AD90" s="286">
        <f>IF($C$3="",(SUMIFS(Schedule!AO$87:AO$291,Schedule!$K$87:$K$291,Reservoir,Schedule!AN$87:AN$291,AC$88,Schedule!AM$87:AM$291,AB90,Schedule!$G$87:$G$291,Schedule!$F$9,Schedule!$I$87:$I$291,"")+SUMIFS(Schedule!AO$87:AO$291,Schedule!$K$87:$K$291,Reservoir,Schedule!AN$87:AN$291,AC$88,Schedule!AM$87:AM$291,AB90,Schedule!$G$87:$G$291,Schedule!$F$9,Schedule!$I$87:$I$291,"I"))+(SUMIFS(Schedule!AO$87:AO$291,Schedule!$K$87:$K$291,Reservoir,Schedule!AN$87:AN$291,AC$88,Schedule!AM$87:AM$291,AB90,Schedule!$G$87:$G$291,Schedule!$F$10,Schedule!$I$87:$I$291,"")+SUMIFS(Schedule!AO$87:AO$291,Schedule!$K$87:$K$291,Reservoir,Schedule!AN$87:AN$291,AC$88,Schedule!AM$87:AM$291,AB90,Schedule!$G$87:$G$291,Schedule!$F$10,Schedule!$I$87:$I$291,"I"))+(SUMIFS(Schedule!AO$87:AO$291,Schedule!$K$87:$K$291,Reservoir,Schedule!AN$87:AN$291,AC$88,Schedule!AM$87:AM$291,AB90,Schedule!$G$87:$G$291,Schedule!$F$11,Schedule!$I$87:$I$291,"")+SUMIFS(Schedule!AO$87:AO$291,Schedule!$K$87:$K$291,Reservoir,Schedule!AN$87:AN$291,AC$88,Schedule!AM$87:AM$291,AB90,Schedule!$G$87:$G$291,Schedule!$F$11,Schedule!$I$87:$I$291,"I")),IF($C$3='Sum Res'!$S$5,(SUMIFS(Schedule!AO$87:AO$291,Schedule!$K$87:$K$291,Reservoir,Schedule!AN$87:AN$291,AC$88,Schedule!AM$87:AM$291,AB90,Schedule!$G$87:$G$291,Schedule!$F$9,Schedule!$I$87:$I$291,"")+SUMIFS(Schedule!AO$87:AO$291,Schedule!$K$87:$K$291,Reservoir,Schedule!AN$87:AN$291,AC$88,Schedule!AM$87:AM$291,AB90,Schedule!$G$87:$G$291,Schedule!$F$9,Schedule!$I$87:$I$291,"I"))+(SUMIFS(Schedule!AO$87:AO$291,Schedule!$K$87:$K$291,Reservoir,Schedule!AN$87:AN$291,AC$88,Schedule!AM$87:AM$291,AB90,Schedule!$G$87:$G$291,Schedule!$F$10,Schedule!$I$87:$I$291,"")+SUMIFS(Schedule!AO$87:AO$291,Schedule!$K$87:$K$291,Reservoir,Schedule!AN$87:AN$291,AC$88,Schedule!AM$87:AM$291,AB90,Schedule!$G$87:$G$291,Schedule!$F$10,Schedule!$I$87:$I$291,"I"))+(SUMIFS(Schedule!AO$87:AO$291,Schedule!$K$87:$K$291,Reservoir,Schedule!AN$87:AN$291,AC$88,Schedule!AM$87:AM$291,AB90,Schedule!$G$87:$G$291,Schedule!$F$11,Schedule!$I$87:$I$291,"")+SUMIFS(Schedule!AO$87:AO$291,Schedule!$K$87:$K$291,Reservoir,Schedule!AN$87:AN$291,AC$88,Schedule!AM$87:AM$291,AB90,Schedule!$G$87:$G$291,Schedule!$F$11,Schedule!$I$87:$I$291,"I")),(SUMIFS(Schedule!AO$87:AO$291,Schedule!$K$87:$K$291,Reservoir,Schedule!AN$87:AN$291,AC$88,Schedule!AM$87:AM$291,AB90,Schedule!$G$87:$G$291,Schedule!$F$9,Schedule!$I$87:$I$291,"")+SUMIFS(Schedule!AO$87:AO$291,Schedule!$K$87:$K$291,Reservoir,Schedule!AN$87:AN$291,AC$88,Schedule!AM$87:AM$291,AB90,Schedule!$G$87:$G$291,Schedule!$F$9,Schedule!$I$87:$I$291,"I"))+(SUMIFS(Schedule!AO$87:AO$291,Schedule!$K$87:$K$291,Reservoir,Schedule!AN$87:AN$291,AC$88,Schedule!AM$87:AM$291,AB90,Schedule!$G$87:$G$291,Schedule!$F$10,Schedule!$I$87:$I$291,"")+SUMIFS(Schedule!AO$87:AO$291,Schedule!$K$87:$K$291,Reservoir,Schedule!AN$87:AN$291,AC$88,Schedule!AM$87:AM$291,AB90,Schedule!$G$87:$G$291,Schedule!$F$10,Schedule!$I$87:$I$291,"I"))+(SUMIFS(Schedule!AO$87:AO$291,Schedule!$K$87:$K$291,Reservoir,Schedule!AN$87:AN$291,AC$88,Schedule!AM$87:AM$291,AB90,Schedule!$G$87:$G$291,Schedule!$F$11,Schedule!$I$87:$I$291,"")+SUMIFS(Schedule!AO$87:AO$291,Schedule!$K$87:$K$291,Reservoir,Schedule!AN$87:AN$291,AC$88,Schedule!AM$87:AM$291,AB90,Schedule!$G$87:$G$291,Schedule!$F$11,Schedule!$I$87:$I$291,"I"))+(SUMIFS(Schedule!AO$87:AO$291,Schedule!$K$87:$K$291,Reservoir,Schedule!AN$87:AN$291,AC$88,Schedule!AM$87:AM$291,AB90,Schedule!$G$87:$G$291,Schedule!$F$8,Schedule!$I$87:$I$291,"")+SUMIFS(Schedule!AO$87:AO$291,Schedule!$K$87:$K$291,Reservoir,Schedule!AN$87:AN$291,AC$88,Schedule!AM$87:AM$291,AB90,Schedule!$G$87:$G$291,Schedule!$F$8,Schedule!$I$87:$I$291,"I"))))</f>
        <v>0</v>
      </c>
      <c r="AE90" s="287">
        <f t="shared" si="20"/>
        <v>0</v>
      </c>
      <c r="AF90" s="288">
        <f t="shared" si="21"/>
        <v>0</v>
      </c>
    </row>
    <row r="91" spans="2:36" ht="15" x14ac:dyDescent="0.2">
      <c r="B91" s="580"/>
      <c r="C91" s="583"/>
      <c r="D91" s="289">
        <v>4</v>
      </c>
      <c r="E91" s="280"/>
      <c r="F91" s="281">
        <f>IF($C$3="",(SUMIFS(Schedule!Q$87:Q$291,Schedule!$K$87:$K$291,Reservoir,Schedule!P$87:P$291,E$88,Schedule!O$87:O$291,D91,Schedule!$G$87:$G$291,Schedule!$F$9,Schedule!$I$87:$I$291,"")+SUMIFS(Schedule!Q$87:Q$291,Schedule!$K$87:$K$291,Reservoir,Schedule!P$87:P$291,E$88,Schedule!O$87:O$291,D91,Schedule!$G$87:$G$291,Schedule!$F$9,Schedule!$I$87:$I$291,"I"))+(SUMIFS(Schedule!Q$87:Q$291,Schedule!$K$87:$K$291,Reservoir,Schedule!P$87:P$291,E$88,Schedule!O$87:O$291,D91,Schedule!$G$87:$G$291,Schedule!$F$10,Schedule!$I$87:$I$291,"")+SUMIFS(Schedule!Q$87:Q$291,Schedule!$K$87:$K$291,Reservoir,Schedule!P$87:P$291,E$88,Schedule!O$87:O$291,D91,Schedule!$G$87:$G$291,Schedule!$F$10,Schedule!$I$87:$I$291,"I"))+(SUMIFS(Schedule!Q$87:Q$291,Schedule!$K$87:$K$291,Reservoir,Schedule!P$87:P$291,E$88,Schedule!O$87:O$291,D91,Schedule!$G$87:$G$291,Schedule!$F$11,Schedule!$I$87:$I$291,"")+SUMIFS(Schedule!Q$87:Q$291,Schedule!$K$87:$K$291,Reservoir,Schedule!P$87:P$291,E$88,Schedule!O$87:O$291,D91,Schedule!$G$87:$G$291,Schedule!$F$11,Schedule!$I$87:$I$291,"I")),IF($C$3='Sum Res'!$S$5,(SUMIFS(Schedule!Q$87:Q$291,Schedule!$K$87:$K$291,Reservoir,Schedule!P$87:P$291,E$88,Schedule!O$87:O$291,D91,Schedule!$G$87:$G$291,Schedule!$F$9,Schedule!$I$87:$I$291,"")+SUMIFS(Schedule!Q$87:Q$291,Schedule!$K$87:$K$291,Reservoir,Schedule!P$87:P$291,E$88,Schedule!O$87:O$291,D91,Schedule!$G$87:$G$291,Schedule!$F$9,Schedule!$I$87:$I$291,"I"))+(SUMIFS(Schedule!Q$87:Q$291,Schedule!$K$87:$K$291,Reservoir,Schedule!P$87:P$291,E$88,Schedule!O$87:O$291,D91,Schedule!$G$87:$G$291,Schedule!$F$10,Schedule!$I$87:$I$291,"")+SUMIFS(Schedule!Q$87:Q$291,Schedule!$K$87:$K$291,Reservoir,Schedule!P$87:P$291,E$88,Schedule!O$87:O$291,D91,Schedule!$G$87:$G$291,Schedule!$F$10,Schedule!$I$87:$I$291,"I"))+(SUMIFS(Schedule!Q$87:Q$291,Schedule!$K$87:$K$291,Reservoir,Schedule!P$87:P$291,E$88,Schedule!O$87:O$291,D91,Schedule!$G$87:$G$291,Schedule!$F$11,Schedule!$I$87:$I$291,"")+SUMIFS(Schedule!Q$87:Q$291,Schedule!$K$87:$K$291,Reservoir,Schedule!P$87:P$291,E$88,Schedule!O$87:O$291,D91,Schedule!$G$87:$G$291,Schedule!$F$11,Schedule!$I$87:$I$291,"I")),(SUMIFS(Schedule!Q$87:Q$291,Schedule!$K$87:$K$291,Reservoir,Schedule!P$87:P$291,E$88,Schedule!O$87:O$291,D91,Schedule!$G$87:$G$291,Schedule!$F$9,Schedule!$I$87:$I$291,"")+SUMIFS(Schedule!Q$87:Q$291,Schedule!$K$87:$K$291,Reservoir,Schedule!P$87:P$291,E$88,Schedule!O$87:O$291,D91,Schedule!$G$87:$G$291,Schedule!$F$9,Schedule!$I$87:$I$291,"I"))+(SUMIFS(Schedule!Q$87:Q$291,Schedule!$K$87:$K$291,Reservoir,Schedule!P$87:P$291,E$88,Schedule!O$87:O$291,D91,Schedule!$G$87:$G$291,Schedule!$F$10,Schedule!$I$87:$I$291,"")+SUMIFS(Schedule!Q$87:Q$291,Schedule!$K$87:$K$291,Reservoir,Schedule!P$87:P$291,E$88,Schedule!O$87:O$291,D91,Schedule!$G$87:$G$291,Schedule!$F$10,Schedule!$I$87:$I$291,"I"))+(SUMIFS(Schedule!Q$87:Q$291,Schedule!$K$87:$K$291,Reservoir,Schedule!P$87:P$291,E$88,Schedule!O$87:O$291,D91,Schedule!$G$87:$G$291,Schedule!$F$11,Schedule!$I$87:$I$291,"")+SUMIFS(Schedule!Q$87:Q$291,Schedule!$K$87:$K$291,Reservoir,Schedule!P$87:P$291,E$88,Schedule!O$87:O$291,D91,Schedule!$G$87:$G$291,Schedule!$F$11,Schedule!$I$87:$I$291,"I"))+(SUMIFS(Schedule!Q$87:Q$291,Schedule!$K$87:$K$291,Reservoir,Schedule!P$87:P$291,E$88,Schedule!O$87:O$291,D91,Schedule!$G$87:$G$291,Schedule!$F$8,Schedule!$I$87:$I$291,"")+SUMIFS(Schedule!Q$87:Q$291,Schedule!$K$87:$K$291,Reservoir,Schedule!P$87:P$291,E$88,Schedule!O$87:O$291,D91,Schedule!$G$87:$G$291,Schedule!$F$8,Schedule!$I$87:$I$291,"I"))))</f>
        <v>0</v>
      </c>
      <c r="G91" s="289">
        <v>4</v>
      </c>
      <c r="H91" s="280"/>
      <c r="I91" s="281">
        <f>IF($C$3="",(SUMIFS(Schedule!T$87:T$291,Schedule!$K$87:$K$291,Reservoir,Schedule!S$87:S$291,H$88,Schedule!R$87:R$291,G91,Schedule!$G$87:$G$291,Schedule!$F$9,Schedule!$I$87:$I$291,"")+SUMIFS(Schedule!T$87:T$291,Schedule!$K$87:$K$291,Reservoir,Schedule!S$87:S$291,H$88,Schedule!R$87:R$291,G91,Schedule!$G$87:$G$291,Schedule!$F$9,Schedule!$I$87:$I$291,"I"))+(SUMIFS(Schedule!T$87:T$291,Schedule!$K$87:$K$291,Reservoir,Schedule!S$87:S$291,H$88,Schedule!R$87:R$291,G91,Schedule!$G$87:$G$291,Schedule!$F$10,Schedule!$I$87:$I$291,"")+SUMIFS(Schedule!T$87:T$291,Schedule!$K$87:$K$291,Reservoir,Schedule!S$87:S$291,H$88,Schedule!R$87:R$291,G91,Schedule!$G$87:$G$291,Schedule!$F$10,Schedule!$I$87:$I$291,"I"))+(SUMIFS(Schedule!T$87:T$291,Schedule!$K$87:$K$291,Reservoir,Schedule!S$87:S$291,H$88,Schedule!R$87:R$291,G91,Schedule!$G$87:$G$291,Schedule!$F$11,Schedule!$I$87:$I$291,"")+SUMIFS(Schedule!T$87:T$291,Schedule!$K$87:$K$291,Reservoir,Schedule!S$87:S$291,H$88,Schedule!R$87:R$291,G91,Schedule!$G$87:$G$291,Schedule!$F$11,Schedule!$I$87:$I$291,"I")),IF($C$3='Sum Res'!$S$5,(SUMIFS(Schedule!T$87:T$291,Schedule!$K$87:$K$291,Reservoir,Schedule!S$87:S$291,H$88,Schedule!R$87:R$291,G91,Schedule!$G$87:$G$291,Schedule!$F$9,Schedule!$I$87:$I$291,"")+SUMIFS(Schedule!T$87:T$291,Schedule!$K$87:$K$291,Reservoir,Schedule!S$87:S$291,H$88,Schedule!R$87:R$291,G91,Schedule!$G$87:$G$291,Schedule!$F$9,Schedule!$I$87:$I$291,"I"))+(SUMIFS(Schedule!T$87:T$291,Schedule!$K$87:$K$291,Reservoir,Schedule!S$87:S$291,H$88,Schedule!R$87:R$291,G91,Schedule!$G$87:$G$291,Schedule!$F$10,Schedule!$I$87:$I$291,"")+SUMIFS(Schedule!T$87:T$291,Schedule!$K$87:$K$291,Reservoir,Schedule!S$87:S$291,H$88,Schedule!R$87:R$291,G91,Schedule!$G$87:$G$291,Schedule!$F$10,Schedule!$I$87:$I$291,"I"))+(SUMIFS(Schedule!T$87:T$291,Schedule!$K$87:$K$291,Reservoir,Schedule!S$87:S$291,H$88,Schedule!R$87:R$291,G91,Schedule!$G$87:$G$291,Schedule!$F$11,Schedule!$I$87:$I$291,"")+SUMIFS(Schedule!T$87:T$291,Schedule!$K$87:$K$291,Reservoir,Schedule!S$87:S$291,H$88,Schedule!R$87:R$291,G91,Schedule!$G$87:$G$291,Schedule!$F$11,Schedule!$I$87:$I$291,"I")),(SUMIFS(Schedule!T$87:T$291,Schedule!$K$87:$K$291,Reservoir,Schedule!S$87:S$291,H$88,Schedule!R$87:R$291,G91,Schedule!$G$87:$G$291,Schedule!$F$9,Schedule!$I$87:$I$291,"")+SUMIFS(Schedule!T$87:T$291,Schedule!$K$87:$K$291,Reservoir,Schedule!S$87:S$291,H$88,Schedule!R$87:R$291,G91,Schedule!$G$87:$G$291,Schedule!$F$9,Schedule!$I$87:$I$291,"I"))+(SUMIFS(Schedule!T$87:T$291,Schedule!$K$87:$K$291,Reservoir,Schedule!S$87:S$291,H$88,Schedule!R$87:R$291,G91,Schedule!$G$87:$G$291,Schedule!$F$10,Schedule!$I$87:$I$291,"")+SUMIFS(Schedule!T$87:T$291,Schedule!$K$87:$K$291,Reservoir,Schedule!S$87:S$291,H$88,Schedule!R$87:R$291,G91,Schedule!$G$87:$G$291,Schedule!$F$10,Schedule!$I$87:$I$291,"I"))+(SUMIFS(Schedule!T$87:T$291,Schedule!$K$87:$K$291,Reservoir,Schedule!S$87:S$291,H$88,Schedule!R$87:R$291,G91,Schedule!$G$87:$G$291,Schedule!$F$11,Schedule!$I$87:$I$291,"")+SUMIFS(Schedule!T$87:T$291,Schedule!$K$87:$K$291,Reservoir,Schedule!S$87:S$291,H$88,Schedule!R$87:R$291,G91,Schedule!$G$87:$G$291,Schedule!$F$11,Schedule!$I$87:$I$291,"I"))+(SUMIFS(Schedule!T$87:T$291,Schedule!$K$87:$K$291,Reservoir,Schedule!S$87:S$291,H$88,Schedule!R$87:R$291,G91,Schedule!$G$87:$G$291,Schedule!$F$8,Schedule!$I$87:$I$291,"")+SUMIFS(Schedule!T$87:T$291,Schedule!$K$87:$K$291,Reservoir,Schedule!S$87:S$291,H$88,Schedule!R$87:R$291,G91,Schedule!$G$87:$G$291,Schedule!$F$8,Schedule!$I$87:$I$291,"I"))))</f>
        <v>0</v>
      </c>
      <c r="J91" s="289">
        <v>4</v>
      </c>
      <c r="K91" s="280"/>
      <c r="L91" s="281">
        <f>IF($C$3="",(SUMIFS(Schedule!W$87:W$291,Schedule!$K$87:$K$291,Reservoir,Schedule!V$87:V$291,K$88,Schedule!U$87:U$291,J91,Schedule!$G$87:$G$291,Schedule!$F$9,Schedule!$I$87:$I$291,"")+SUMIFS(Schedule!W$87:W$291,Schedule!$K$87:$K$291,Reservoir,Schedule!V$87:V$291,K$88,Schedule!U$87:U$291,J91,Schedule!$G$87:$G$291,Schedule!$F$9,Schedule!$I$87:$I$291,"I"))+(SUMIFS(Schedule!W$87:W$291,Schedule!$K$87:$K$291,Reservoir,Schedule!V$87:V$291,K$88,Schedule!U$87:U$291,J91,Schedule!$G$87:$G$291,Schedule!$F$10,Schedule!$I$87:$I$291,"")+SUMIFS(Schedule!W$87:W$291,Schedule!$K$87:$K$291,Reservoir,Schedule!V$87:V$291,K$88,Schedule!U$87:U$291,J91,Schedule!$G$87:$G$291,Schedule!$F$10,Schedule!$I$87:$I$291,"I"))+(SUMIFS(Schedule!W$87:W$291,Schedule!$K$87:$K$291,Reservoir,Schedule!V$87:V$291,K$88,Schedule!U$87:U$291,J91,Schedule!$G$87:$G$291,Schedule!$F$11,Schedule!$I$87:$I$291,"")+SUMIFS(Schedule!W$87:W$291,Schedule!$K$87:$K$291,Reservoir,Schedule!V$87:V$291,K$88,Schedule!U$87:U$291,J91,Schedule!$G$87:$G$291,Schedule!$F$11,Schedule!$I$87:$I$291,"I")),IF($C$3='Sum Res'!$S$5,(SUMIFS(Schedule!W$87:W$291,Schedule!$K$87:$K$291,Reservoir,Schedule!V$87:V$291,K$88,Schedule!U$87:U$291,J91,Schedule!$G$87:$G$291,Schedule!$F$9,Schedule!$I$87:$I$291,"")+SUMIFS(Schedule!W$87:W$291,Schedule!$K$87:$K$291,Reservoir,Schedule!V$87:V$291,K$88,Schedule!U$87:U$291,J91,Schedule!$G$87:$G$291,Schedule!$F$9,Schedule!$I$87:$I$291,"I"))+(SUMIFS(Schedule!W$87:W$291,Schedule!$K$87:$K$291,Reservoir,Schedule!V$87:V$291,K$88,Schedule!U$87:U$291,J91,Schedule!$G$87:$G$291,Schedule!$F$10,Schedule!$I$87:$I$291,"")+SUMIFS(Schedule!W$87:W$291,Schedule!$K$87:$K$291,Reservoir,Schedule!V$87:V$291,K$88,Schedule!U$87:U$291,J91,Schedule!$G$87:$G$291,Schedule!$F$10,Schedule!$I$87:$I$291,"I"))+(SUMIFS(Schedule!W$87:W$291,Schedule!$K$87:$K$291,Reservoir,Schedule!V$87:V$291,K$88,Schedule!U$87:U$291,J91,Schedule!$G$87:$G$291,Schedule!$F$11,Schedule!$I$87:$I$291,"")+SUMIFS(Schedule!W$87:W$291,Schedule!$K$87:$K$291,Reservoir,Schedule!V$87:V$291,K$88,Schedule!U$87:U$291,J91,Schedule!$G$87:$G$291,Schedule!$F$11,Schedule!$I$87:$I$291,"I")),(SUMIFS(Schedule!W$87:W$291,Schedule!$K$87:$K$291,Reservoir,Schedule!V$87:V$291,K$88,Schedule!U$87:U$291,J91,Schedule!$G$87:$G$291,Schedule!$F$9,Schedule!$I$87:$I$291,"")+SUMIFS(Schedule!W$87:W$291,Schedule!$K$87:$K$291,Reservoir,Schedule!V$87:V$291,K$88,Schedule!U$87:U$291,J91,Schedule!$G$87:$G$291,Schedule!$F$9,Schedule!$I$87:$I$291,"I"))+(SUMIFS(Schedule!W$87:W$291,Schedule!$K$87:$K$291,Reservoir,Schedule!V$87:V$291,K$88,Schedule!U$87:U$291,J91,Schedule!$G$87:$G$291,Schedule!$F$10,Schedule!$I$87:$I$291,"")+SUMIFS(Schedule!W$87:W$291,Schedule!$K$87:$K$291,Reservoir,Schedule!V$87:V$291,K$88,Schedule!U$87:U$291,J91,Schedule!$G$87:$G$291,Schedule!$F$10,Schedule!$I$87:$I$291,"I"))+(SUMIFS(Schedule!W$87:W$291,Schedule!$K$87:$K$291,Reservoir,Schedule!V$87:V$291,K$88,Schedule!U$87:U$291,J91,Schedule!$G$87:$G$291,Schedule!$F$11,Schedule!$I$87:$I$291,"")+SUMIFS(Schedule!W$87:W$291,Schedule!$K$87:$K$291,Reservoir,Schedule!V$87:V$291,K$88,Schedule!U$87:U$291,J91,Schedule!$G$87:$G$291,Schedule!$F$11,Schedule!$I$87:$I$291,"I"))+(SUMIFS(Schedule!W$87:W$291,Schedule!$K$87:$K$291,Reservoir,Schedule!V$87:V$291,K$88,Schedule!U$87:U$291,J91,Schedule!$G$87:$G$291,Schedule!$F$8,Schedule!$I$87:$I$291,"")+SUMIFS(Schedule!W$87:W$291,Schedule!$K$87:$K$291,Reservoir,Schedule!V$87:V$291,K$88,Schedule!U$87:U$291,J91,Schedule!$G$87:$G$291,Schedule!$F$8,Schedule!$I$87:$I$291,"I"))))</f>
        <v>0</v>
      </c>
      <c r="M91" s="289">
        <v>4</v>
      </c>
      <c r="N91" s="280"/>
      <c r="O91" s="281">
        <f>IF($C$3="",(SUMIFS(Schedule!Z$87:Z$291,Schedule!$K$87:$K$291,Reservoir,Schedule!Y$87:Y$291,N$88,Schedule!X$87:X$291,M91,Schedule!$G$87:$G$291,Schedule!$F$9,Schedule!$I$87:$I$291,"")+SUMIFS(Schedule!Z$87:Z$291,Schedule!$K$87:$K$291,Reservoir,Schedule!Y$87:Y$291,N$88,Schedule!X$87:X$291,M91,Schedule!$G$87:$G$291,Schedule!$F$9,Schedule!$I$87:$I$291,"I"))+(SUMIFS(Schedule!Z$87:Z$291,Schedule!$K$87:$K$291,Reservoir,Schedule!Y$87:Y$291,N$88,Schedule!X$87:X$291,M91,Schedule!$G$87:$G$291,Schedule!$F$10,Schedule!$I$87:$I$291,"")+SUMIFS(Schedule!Z$87:Z$291,Schedule!$K$87:$K$291,Reservoir,Schedule!Y$87:Y$291,N$88,Schedule!X$87:X$291,M91,Schedule!$G$87:$G$291,Schedule!$F$10,Schedule!$I$87:$I$291,"I"))+(SUMIFS(Schedule!Z$87:Z$291,Schedule!$K$87:$K$291,Reservoir,Schedule!Y$87:Y$291,N$88,Schedule!X$87:X$291,M91,Schedule!$G$87:$G$291,Schedule!$F$11,Schedule!$I$87:$I$291,"")+SUMIFS(Schedule!Z$87:Z$291,Schedule!$K$87:$K$291,Reservoir,Schedule!Y$87:Y$291,N$88,Schedule!X$87:X$291,M91,Schedule!$G$87:$G$291,Schedule!$F$11,Schedule!$I$87:$I$291,"I")),IF($C$3='Sum Res'!$S$5,(SUMIFS(Schedule!Z$87:Z$291,Schedule!$K$87:$K$291,Reservoir,Schedule!Y$87:Y$291,N$88,Schedule!X$87:X$291,M91,Schedule!$G$87:$G$291,Schedule!$F$9,Schedule!$I$87:$I$291,"")+SUMIFS(Schedule!Z$87:Z$291,Schedule!$K$87:$K$291,Reservoir,Schedule!Y$87:Y$291,N$88,Schedule!X$87:X$291,M91,Schedule!$G$87:$G$291,Schedule!$F$9,Schedule!$I$87:$I$291,"I"))+(SUMIFS(Schedule!Z$87:Z$291,Schedule!$K$87:$K$291,Reservoir,Schedule!Y$87:Y$291,N$88,Schedule!X$87:X$291,M91,Schedule!$G$87:$G$291,Schedule!$F$10,Schedule!$I$87:$I$291,"")+SUMIFS(Schedule!Z$87:Z$291,Schedule!$K$87:$K$291,Reservoir,Schedule!Y$87:Y$291,N$88,Schedule!X$87:X$291,M91,Schedule!$G$87:$G$291,Schedule!$F$10,Schedule!$I$87:$I$291,"I"))+(SUMIFS(Schedule!Z$87:Z$291,Schedule!$K$87:$K$291,Reservoir,Schedule!Y$87:Y$291,N$88,Schedule!X$87:X$291,M91,Schedule!$G$87:$G$291,Schedule!$F$11,Schedule!$I$87:$I$291,"")+SUMIFS(Schedule!Z$87:Z$291,Schedule!$K$87:$K$291,Reservoir,Schedule!Y$87:Y$291,N$88,Schedule!X$87:X$291,M91,Schedule!$G$87:$G$291,Schedule!$F$11,Schedule!$I$87:$I$291,"I")),(SUMIFS(Schedule!Z$87:Z$291,Schedule!$K$87:$K$291,Reservoir,Schedule!Y$87:Y$291,N$88,Schedule!X$87:X$291,M91,Schedule!$G$87:$G$291,Schedule!$F$9,Schedule!$I$87:$I$291,"")+SUMIFS(Schedule!Z$87:Z$291,Schedule!$K$87:$K$291,Reservoir,Schedule!Y$87:Y$291,N$88,Schedule!X$87:X$291,M91,Schedule!$G$87:$G$291,Schedule!$F$9,Schedule!$I$87:$I$291,"I"))+(SUMIFS(Schedule!Z$87:Z$291,Schedule!$K$87:$K$291,Reservoir,Schedule!Y$87:Y$291,N$88,Schedule!X$87:X$291,M91,Schedule!$G$87:$G$291,Schedule!$F$10,Schedule!$I$87:$I$291,"")+SUMIFS(Schedule!Z$87:Z$291,Schedule!$K$87:$K$291,Reservoir,Schedule!Y$87:Y$291,N$88,Schedule!X$87:X$291,M91,Schedule!$G$87:$G$291,Schedule!$F$10,Schedule!$I$87:$I$291,"I"))+(SUMIFS(Schedule!Z$87:Z$291,Schedule!$K$87:$K$291,Reservoir,Schedule!Y$87:Y$291,N$88,Schedule!X$87:X$291,M91,Schedule!$G$87:$G$291,Schedule!$F$11,Schedule!$I$87:$I$291,"")+SUMIFS(Schedule!Z$87:Z$291,Schedule!$K$87:$K$291,Reservoir,Schedule!Y$87:Y$291,N$88,Schedule!X$87:X$291,M91,Schedule!$G$87:$G$291,Schedule!$F$11,Schedule!$I$87:$I$291,"I"))+(SUMIFS(Schedule!Z$87:Z$291,Schedule!$K$87:$K$291,Reservoir,Schedule!Y$87:Y$291,N$88,Schedule!X$87:X$291,M91,Schedule!$G$87:$G$291,Schedule!$F$8,Schedule!$I$87:$I$291,"")+SUMIFS(Schedule!Z$87:Z$291,Schedule!$K$87:$K$291,Reservoir,Schedule!Y$87:Y$291,N$88,Schedule!X$87:X$291,M91,Schedule!$G$87:$G$291,Schedule!$F$8,Schedule!$I$87:$I$291,"I"))))</f>
        <v>0</v>
      </c>
      <c r="P91" s="289">
        <v>4</v>
      </c>
      <c r="Q91" s="280"/>
      <c r="R91" s="281">
        <f>IF($C$3="",(SUMIFS(Schedule!AC$87:AC$291,Schedule!$K$87:$K$291,Reservoir,Schedule!AB$87:AB$291,Q$88,Schedule!AA$87:AA$291,P91,Schedule!$G$87:$G$291,Schedule!$F$9,Schedule!$I$87:$I$291,"")+SUMIFS(Schedule!AC$87:AC$291,Schedule!$K$87:$K$291,Reservoir,Schedule!AB$87:AB$291,Q$88,Schedule!AA$87:AA$291,P91,Schedule!$G$87:$G$291,Schedule!$F$9,Schedule!$I$87:$I$291,"I"))+(SUMIFS(Schedule!AC$87:AC$291,Schedule!$K$87:$K$291,Reservoir,Schedule!AB$87:AB$291,Q$88,Schedule!AA$87:AA$291,P91,Schedule!$G$87:$G$291,Schedule!$F$10,Schedule!$I$87:$I$291,"")+SUMIFS(Schedule!AC$87:AC$291,Schedule!$K$87:$K$291,Reservoir,Schedule!AB$87:AB$291,Q$88,Schedule!AA$87:AA$291,P91,Schedule!$G$87:$G$291,Schedule!$F$10,Schedule!$I$87:$I$291,"I"))+(SUMIFS(Schedule!AC$87:AC$291,Schedule!$K$87:$K$291,Reservoir,Schedule!AB$87:AB$291,Q$88,Schedule!AA$87:AA$291,P91,Schedule!$G$87:$G$291,Schedule!$F$11,Schedule!$I$87:$I$291,"")+SUMIFS(Schedule!AC$87:AC$291,Schedule!$K$87:$K$291,Reservoir,Schedule!AB$87:AB$291,Q$88,Schedule!AA$87:AA$291,P91,Schedule!$G$87:$G$291,Schedule!$F$11,Schedule!$I$87:$I$291,"I")),IF($C$3='Sum Res'!$S$5,(SUMIFS(Schedule!AC$87:AC$291,Schedule!$K$87:$K$291,Reservoir,Schedule!AB$87:AB$291,Q$88,Schedule!AA$87:AA$291,P91,Schedule!$G$87:$G$291,Schedule!$F$9,Schedule!$I$87:$I$291,"")+SUMIFS(Schedule!AC$87:AC$291,Schedule!$K$87:$K$291,Reservoir,Schedule!AB$87:AB$291,Q$88,Schedule!AA$87:AA$291,P91,Schedule!$G$87:$G$291,Schedule!$F$9,Schedule!$I$87:$I$291,"I"))+(SUMIFS(Schedule!AC$87:AC$291,Schedule!$K$87:$K$291,Reservoir,Schedule!AB$87:AB$291,Q$88,Schedule!AA$87:AA$291,P91,Schedule!$G$87:$G$291,Schedule!$F$10,Schedule!$I$87:$I$291,"")+SUMIFS(Schedule!AC$87:AC$291,Schedule!$K$87:$K$291,Reservoir,Schedule!AB$87:AB$291,Q$88,Schedule!AA$87:AA$291,P91,Schedule!$G$87:$G$291,Schedule!$F$10,Schedule!$I$87:$I$291,"I"))+(SUMIFS(Schedule!AC$87:AC$291,Schedule!$K$87:$K$291,Reservoir,Schedule!AB$87:AB$291,Q$88,Schedule!AA$87:AA$291,P91,Schedule!$G$87:$G$291,Schedule!$F$11,Schedule!$I$87:$I$291,"")+SUMIFS(Schedule!AC$87:AC$291,Schedule!$K$87:$K$291,Reservoir,Schedule!AB$87:AB$291,Q$88,Schedule!AA$87:AA$291,P91,Schedule!$G$87:$G$291,Schedule!$F$11,Schedule!$I$87:$I$291,"I")),(SUMIFS(Schedule!AC$87:AC$291,Schedule!$K$87:$K$291,Reservoir,Schedule!AB$87:AB$291,Q$88,Schedule!AA$87:AA$291,P91,Schedule!$G$87:$G$291,Schedule!$F$9,Schedule!$I$87:$I$291,"")+SUMIFS(Schedule!AC$87:AC$291,Schedule!$K$87:$K$291,Reservoir,Schedule!AB$87:AB$291,Q$88,Schedule!AA$87:AA$291,P91,Schedule!$G$87:$G$291,Schedule!$F$9,Schedule!$I$87:$I$291,"I"))+(SUMIFS(Schedule!AC$87:AC$291,Schedule!$K$87:$K$291,Reservoir,Schedule!AB$87:AB$291,Q$88,Schedule!AA$87:AA$291,P91,Schedule!$G$87:$G$291,Schedule!$F$10,Schedule!$I$87:$I$291,"")+SUMIFS(Schedule!AC$87:AC$291,Schedule!$K$87:$K$291,Reservoir,Schedule!AB$87:AB$291,Q$88,Schedule!AA$87:AA$291,P91,Schedule!$G$87:$G$291,Schedule!$F$10,Schedule!$I$87:$I$291,"I"))+(SUMIFS(Schedule!AC$87:AC$291,Schedule!$K$87:$K$291,Reservoir,Schedule!AB$87:AB$291,Q$88,Schedule!AA$87:AA$291,P91,Schedule!$G$87:$G$291,Schedule!$F$11,Schedule!$I$87:$I$291,"")+SUMIFS(Schedule!AC$87:AC$291,Schedule!$K$87:$K$291,Reservoir,Schedule!AB$87:AB$291,Q$88,Schedule!AA$87:AA$291,P91,Schedule!$G$87:$G$291,Schedule!$F$11,Schedule!$I$87:$I$291,"I"))+(SUMIFS(Schedule!AC$87:AC$291,Schedule!$K$87:$K$291,Reservoir,Schedule!AB$87:AB$291,Q$88,Schedule!AA$87:AA$291,P91,Schedule!$G$87:$G$291,Schedule!$F$8,Schedule!$I$87:$I$291,"")+SUMIFS(Schedule!AC$87:AC$291,Schedule!$K$87:$K$291,Reservoir,Schedule!AB$87:AB$291,Q$88,Schedule!AA$87:AA$291,P91,Schedule!$G$87:$G$291,Schedule!$F$8,Schedule!$I$87:$I$291,"I"))))</f>
        <v>0</v>
      </c>
      <c r="S91" s="289">
        <v>4</v>
      </c>
      <c r="T91" s="280"/>
      <c r="U91" s="281">
        <f>IF($C$3="",(SUMIFS(Schedule!AF$87:AF$291,Schedule!$K$87:$K$291,Reservoir,Schedule!AE$87:AE$291,T$88,Schedule!AD$87:AD$291,S91,Schedule!$G$87:$G$291,Schedule!$F$9,Schedule!$I$87:$I$291,"")+SUMIFS(Schedule!AF$87:AF$291,Schedule!$K$87:$K$291,Reservoir,Schedule!AE$87:AE$291,T$88,Schedule!AD$87:AD$291,S91,Schedule!$G$87:$G$291,Schedule!$F$9,Schedule!$I$87:$I$291,"I"))+(SUMIFS(Schedule!AF$87:AF$291,Schedule!$K$87:$K$291,Reservoir,Schedule!AE$87:AE$291,T$88,Schedule!AD$87:AD$291,S91,Schedule!$G$87:$G$291,Schedule!$F$10,Schedule!$I$87:$I$291,"")+SUMIFS(Schedule!AF$87:AF$291,Schedule!$K$87:$K$291,Reservoir,Schedule!AE$87:AE$291,T$88,Schedule!AD$87:AD$291,S91,Schedule!$G$87:$G$291,Schedule!$F$10,Schedule!$I$87:$I$291,"I"))+(SUMIFS(Schedule!AF$87:AF$291,Schedule!$K$87:$K$291,Reservoir,Schedule!AE$87:AE$291,T$88,Schedule!AD$87:AD$291,S91,Schedule!$G$87:$G$291,Schedule!$F$11,Schedule!$I$87:$I$291,"")+SUMIFS(Schedule!AF$87:AF$291,Schedule!$K$87:$K$291,Reservoir,Schedule!AE$87:AE$291,T$88,Schedule!AD$87:AD$291,S91,Schedule!$G$87:$G$291,Schedule!$F$11,Schedule!$I$87:$I$291,"I")),IF($C$3='Sum Res'!$S$5,(SUMIFS(Schedule!AF$87:AF$291,Schedule!$K$87:$K$291,Reservoir,Schedule!AE$87:AE$291,T$88,Schedule!AD$87:AD$291,S91,Schedule!$G$87:$G$291,Schedule!$F$9,Schedule!$I$87:$I$291,"")+SUMIFS(Schedule!AF$87:AF$291,Schedule!$K$87:$K$291,Reservoir,Schedule!AE$87:AE$291,T$88,Schedule!AD$87:AD$291,S91,Schedule!$G$87:$G$291,Schedule!$F$9,Schedule!$I$87:$I$291,"I"))+(SUMIFS(Schedule!AF$87:AF$291,Schedule!$K$87:$K$291,Reservoir,Schedule!AE$87:AE$291,T$88,Schedule!AD$87:AD$291,S91,Schedule!$G$87:$G$291,Schedule!$F$10,Schedule!$I$87:$I$291,"")+SUMIFS(Schedule!AF$87:AF$291,Schedule!$K$87:$K$291,Reservoir,Schedule!AE$87:AE$291,T$88,Schedule!AD$87:AD$291,S91,Schedule!$G$87:$G$291,Schedule!$F$10,Schedule!$I$87:$I$291,"I"))+(SUMIFS(Schedule!AF$87:AF$291,Schedule!$K$87:$K$291,Reservoir,Schedule!AE$87:AE$291,T$88,Schedule!AD$87:AD$291,S91,Schedule!$G$87:$G$291,Schedule!$F$11,Schedule!$I$87:$I$291,"")+SUMIFS(Schedule!AF$87:AF$291,Schedule!$K$87:$K$291,Reservoir,Schedule!AE$87:AE$291,T$88,Schedule!AD$87:AD$291,S91,Schedule!$G$87:$G$291,Schedule!$F$11,Schedule!$I$87:$I$291,"I")),(SUMIFS(Schedule!AF$87:AF$291,Schedule!$K$87:$K$291,Reservoir,Schedule!AE$87:AE$291,T$88,Schedule!AD$87:AD$291,S91,Schedule!$G$87:$G$291,Schedule!$F$9,Schedule!$I$87:$I$291,"")+SUMIFS(Schedule!AF$87:AF$291,Schedule!$K$87:$K$291,Reservoir,Schedule!AE$87:AE$291,T$88,Schedule!AD$87:AD$291,S91,Schedule!$G$87:$G$291,Schedule!$F$9,Schedule!$I$87:$I$291,"I"))+(SUMIFS(Schedule!AF$87:AF$291,Schedule!$K$87:$K$291,Reservoir,Schedule!AE$87:AE$291,T$88,Schedule!AD$87:AD$291,S91,Schedule!$G$87:$G$291,Schedule!$F$10,Schedule!$I$87:$I$291,"")+SUMIFS(Schedule!AF$87:AF$291,Schedule!$K$87:$K$291,Reservoir,Schedule!AE$87:AE$291,T$88,Schedule!AD$87:AD$291,S91,Schedule!$G$87:$G$291,Schedule!$F$10,Schedule!$I$87:$I$291,"I"))+(SUMIFS(Schedule!AF$87:AF$291,Schedule!$K$87:$K$291,Reservoir,Schedule!AE$87:AE$291,T$88,Schedule!AD$87:AD$291,S91,Schedule!$G$87:$G$291,Schedule!$F$11,Schedule!$I$87:$I$291,"")+SUMIFS(Schedule!AF$87:AF$291,Schedule!$K$87:$K$291,Reservoir,Schedule!AE$87:AE$291,T$88,Schedule!AD$87:AD$291,S91,Schedule!$G$87:$G$291,Schedule!$F$11,Schedule!$I$87:$I$291,"I"))+(SUMIFS(Schedule!AF$87:AF$291,Schedule!$K$87:$K$291,Reservoir,Schedule!AE$87:AE$291,T$88,Schedule!AD$87:AD$291,S91,Schedule!$G$87:$G$291,Schedule!$F$8,Schedule!$I$87:$I$291,"")+SUMIFS(Schedule!AF$87:AF$291,Schedule!$K$87:$K$291,Reservoir,Schedule!AE$87:AE$291,T$88,Schedule!AD$87:AD$291,S91,Schedule!$G$87:$G$291,Schedule!$F$8,Schedule!$I$87:$I$291,"I"))))</f>
        <v>0</v>
      </c>
      <c r="V91" s="289">
        <v>4</v>
      </c>
      <c r="W91" s="280"/>
      <c r="X91" s="281">
        <f>IF($C$3="",(SUMIFS(Schedule!AI$87:AI$291,Schedule!$K$87:$K$291,Reservoir,Schedule!AH$87:AH$291,W$88,Schedule!AG$87:AG$291,V91,Schedule!$G$87:$G$291,Schedule!$F$9,Schedule!$I$87:$I$291,"")+SUMIFS(Schedule!AI$87:AI$291,Schedule!$K$87:$K$291,Reservoir,Schedule!AH$87:AH$291,W$88,Schedule!AG$87:AG$291,V91,Schedule!$G$87:$G$291,Schedule!$F$9,Schedule!$I$87:$I$291,"I"))+(SUMIFS(Schedule!AI$87:AI$291,Schedule!$K$87:$K$291,Reservoir,Schedule!AH$87:AH$291,W$88,Schedule!AG$87:AG$291,V91,Schedule!$G$87:$G$291,Schedule!$F$10,Schedule!$I$87:$I$291,"")+SUMIFS(Schedule!AI$87:AI$291,Schedule!$K$87:$K$291,Reservoir,Schedule!AH$87:AH$291,W$88,Schedule!AG$87:AG$291,V91,Schedule!$G$87:$G$291,Schedule!$F$10,Schedule!$I$87:$I$291,"I"))+(SUMIFS(Schedule!AI$87:AI$291,Schedule!$K$87:$K$291,Reservoir,Schedule!AH$87:AH$291,W$88,Schedule!AG$87:AG$291,V91,Schedule!$G$87:$G$291,Schedule!$F$11,Schedule!$I$87:$I$291,"")+SUMIFS(Schedule!AI$87:AI$291,Schedule!$K$87:$K$291,Reservoir,Schedule!AH$87:AH$291,W$88,Schedule!AG$87:AG$291,V91,Schedule!$G$87:$G$291,Schedule!$F$11,Schedule!$I$87:$I$291,"I")),IF($C$3='Sum Res'!$S$5,(SUMIFS(Schedule!AI$87:AI$291,Schedule!$K$87:$K$291,Reservoir,Schedule!AH$87:AH$291,W$88,Schedule!AG$87:AG$291,V91,Schedule!$G$87:$G$291,Schedule!$F$9,Schedule!$I$87:$I$291,"")+SUMIFS(Schedule!AI$87:AI$291,Schedule!$K$87:$K$291,Reservoir,Schedule!AH$87:AH$291,W$88,Schedule!AG$87:AG$291,V91,Schedule!$G$87:$G$291,Schedule!$F$9,Schedule!$I$87:$I$291,"I"))+(SUMIFS(Schedule!AI$87:AI$291,Schedule!$K$87:$K$291,Reservoir,Schedule!AH$87:AH$291,W$88,Schedule!AG$87:AG$291,V91,Schedule!$G$87:$G$291,Schedule!$F$10,Schedule!$I$87:$I$291,"")+SUMIFS(Schedule!AI$87:AI$291,Schedule!$K$87:$K$291,Reservoir,Schedule!AH$87:AH$291,W$88,Schedule!AG$87:AG$291,V91,Schedule!$G$87:$G$291,Schedule!$F$10,Schedule!$I$87:$I$291,"I"))+(SUMIFS(Schedule!AI$87:AI$291,Schedule!$K$87:$K$291,Reservoir,Schedule!AH$87:AH$291,W$88,Schedule!AG$87:AG$291,V91,Schedule!$G$87:$G$291,Schedule!$F$11,Schedule!$I$87:$I$291,"")+SUMIFS(Schedule!AI$87:AI$291,Schedule!$K$87:$K$291,Reservoir,Schedule!AH$87:AH$291,W$88,Schedule!AG$87:AG$291,V91,Schedule!$G$87:$G$291,Schedule!$F$11,Schedule!$I$87:$I$291,"I")),(SUMIFS(Schedule!AI$87:AI$291,Schedule!$K$87:$K$291,Reservoir,Schedule!AH$87:AH$291,W$88,Schedule!AG$87:AG$291,V91,Schedule!$G$87:$G$291,Schedule!$F$9,Schedule!$I$87:$I$291,"")+SUMIFS(Schedule!AI$87:AI$291,Schedule!$K$87:$K$291,Reservoir,Schedule!AH$87:AH$291,W$88,Schedule!AG$87:AG$291,V91,Schedule!$G$87:$G$291,Schedule!$F$9,Schedule!$I$87:$I$291,"I"))+(SUMIFS(Schedule!AI$87:AI$291,Schedule!$K$87:$K$291,Reservoir,Schedule!AH$87:AH$291,W$88,Schedule!AG$87:AG$291,V91,Schedule!$G$87:$G$291,Schedule!$F$10,Schedule!$I$87:$I$291,"")+SUMIFS(Schedule!AI$87:AI$291,Schedule!$K$87:$K$291,Reservoir,Schedule!AH$87:AH$291,W$88,Schedule!AG$87:AG$291,V91,Schedule!$G$87:$G$291,Schedule!$F$10,Schedule!$I$87:$I$291,"I"))+(SUMIFS(Schedule!AI$87:AI$291,Schedule!$K$87:$K$291,Reservoir,Schedule!AH$87:AH$291,W$88,Schedule!AG$87:AG$291,V91,Schedule!$G$87:$G$291,Schedule!$F$11,Schedule!$I$87:$I$291,"")+SUMIFS(Schedule!AI$87:AI$291,Schedule!$K$87:$K$291,Reservoir,Schedule!AH$87:AH$291,W$88,Schedule!AG$87:AG$291,V91,Schedule!$G$87:$G$291,Schedule!$F$11,Schedule!$I$87:$I$291,"I"))+(SUMIFS(Schedule!AI$87:AI$291,Schedule!$K$87:$K$291,Reservoir,Schedule!AH$87:AH$291,W$88,Schedule!AG$87:AG$291,V91,Schedule!$G$87:$G$291,Schedule!$F$8,Schedule!$I$87:$I$291,"")+SUMIFS(Schedule!AI$87:AI$291,Schedule!$K$87:$K$291,Reservoir,Schedule!AH$87:AH$291,W$88,Schedule!AG$87:AG$291,V91,Schedule!$G$87:$G$291,Schedule!$F$8,Schedule!$I$87:$I$291,"I"))))</f>
        <v>0</v>
      </c>
      <c r="Y91" s="289">
        <v>4</v>
      </c>
      <c r="Z91" s="280"/>
      <c r="AA91" s="281">
        <f>IF($C$3="",(SUMIFS(Schedule!AL$87:AL$291,Schedule!$K$87:$K$291,Reservoir,Schedule!AK$87:AK$291,Z$88,Schedule!AJ$87:AJ$291,Y91,Schedule!$G$87:$G$291,Schedule!$F$9,Schedule!$I$87:$I$291,"")+SUMIFS(Schedule!AL$87:AL$291,Schedule!$K$87:$K$291,Reservoir,Schedule!AK$87:AK$291,Z$88,Schedule!AJ$87:AJ$291,Y91,Schedule!$G$87:$G$291,Schedule!$F$9,Schedule!$I$87:$I$291,"I"))+(SUMIFS(Schedule!AL$87:AL$291,Schedule!$K$87:$K$291,Reservoir,Schedule!AK$87:AK$291,Z$88,Schedule!AJ$87:AJ$291,Y91,Schedule!$G$87:$G$291,Schedule!$F$10,Schedule!$I$87:$I$291,"")+SUMIFS(Schedule!AL$87:AL$291,Schedule!$K$87:$K$291,Reservoir,Schedule!AK$87:AK$291,Z$88,Schedule!AJ$87:AJ$291,Y91,Schedule!$G$87:$G$291,Schedule!$F$10,Schedule!$I$87:$I$291,"I"))+(SUMIFS(Schedule!AL$87:AL$291,Schedule!$K$87:$K$291,Reservoir,Schedule!AK$87:AK$291,Z$88,Schedule!AJ$87:AJ$291,Y91,Schedule!$G$87:$G$291,Schedule!$F$11,Schedule!$I$87:$I$291,"")+SUMIFS(Schedule!AL$87:AL$291,Schedule!$K$87:$K$291,Reservoir,Schedule!AK$87:AK$291,Z$88,Schedule!AJ$87:AJ$291,Y91,Schedule!$G$87:$G$291,Schedule!$F$11,Schedule!$I$87:$I$291,"I")),IF($C$3='Sum Res'!$S$5,(SUMIFS(Schedule!AL$87:AL$291,Schedule!$K$87:$K$291,Reservoir,Schedule!AK$87:AK$291,Z$88,Schedule!AJ$87:AJ$291,Y91,Schedule!$G$87:$G$291,Schedule!$F$9,Schedule!$I$87:$I$291,"")+SUMIFS(Schedule!AL$87:AL$291,Schedule!$K$87:$K$291,Reservoir,Schedule!AK$87:AK$291,Z$88,Schedule!AJ$87:AJ$291,Y91,Schedule!$G$87:$G$291,Schedule!$F$9,Schedule!$I$87:$I$291,"I"))+(SUMIFS(Schedule!AL$87:AL$291,Schedule!$K$87:$K$291,Reservoir,Schedule!AK$87:AK$291,Z$88,Schedule!AJ$87:AJ$291,Y91,Schedule!$G$87:$G$291,Schedule!$F$10,Schedule!$I$87:$I$291,"")+SUMIFS(Schedule!AL$87:AL$291,Schedule!$K$87:$K$291,Reservoir,Schedule!AK$87:AK$291,Z$88,Schedule!AJ$87:AJ$291,Y91,Schedule!$G$87:$G$291,Schedule!$F$10,Schedule!$I$87:$I$291,"I"))+(SUMIFS(Schedule!AL$87:AL$291,Schedule!$K$87:$K$291,Reservoir,Schedule!AK$87:AK$291,Z$88,Schedule!AJ$87:AJ$291,Y91,Schedule!$G$87:$G$291,Schedule!$F$11,Schedule!$I$87:$I$291,"")+SUMIFS(Schedule!AL$87:AL$291,Schedule!$K$87:$K$291,Reservoir,Schedule!AK$87:AK$291,Z$88,Schedule!AJ$87:AJ$291,Y91,Schedule!$G$87:$G$291,Schedule!$F$11,Schedule!$I$87:$I$291,"I")),(SUMIFS(Schedule!AL$87:AL$291,Schedule!$K$87:$K$291,Reservoir,Schedule!AK$87:AK$291,Z$88,Schedule!AJ$87:AJ$291,Y91,Schedule!$G$87:$G$291,Schedule!$F$9,Schedule!$I$87:$I$291,"")+SUMIFS(Schedule!AL$87:AL$291,Schedule!$K$87:$K$291,Reservoir,Schedule!AK$87:AK$291,Z$88,Schedule!AJ$87:AJ$291,Y91,Schedule!$G$87:$G$291,Schedule!$F$9,Schedule!$I$87:$I$291,"I"))+(SUMIFS(Schedule!AL$87:AL$291,Schedule!$K$87:$K$291,Reservoir,Schedule!AK$87:AK$291,Z$88,Schedule!AJ$87:AJ$291,Y91,Schedule!$G$87:$G$291,Schedule!$F$10,Schedule!$I$87:$I$291,"")+SUMIFS(Schedule!AL$87:AL$291,Schedule!$K$87:$K$291,Reservoir,Schedule!AK$87:AK$291,Z$88,Schedule!AJ$87:AJ$291,Y91,Schedule!$G$87:$G$291,Schedule!$F$10,Schedule!$I$87:$I$291,"I"))+(SUMIFS(Schedule!AL$87:AL$291,Schedule!$K$87:$K$291,Reservoir,Schedule!AK$87:AK$291,Z$88,Schedule!AJ$87:AJ$291,Y91,Schedule!$G$87:$G$291,Schedule!$F$11,Schedule!$I$87:$I$291,"")+SUMIFS(Schedule!AL$87:AL$291,Schedule!$K$87:$K$291,Reservoir,Schedule!AK$87:AK$291,Z$88,Schedule!AJ$87:AJ$291,Y91,Schedule!$G$87:$G$291,Schedule!$F$11,Schedule!$I$87:$I$291,"I"))+(SUMIFS(Schedule!AL$87:AL$291,Schedule!$K$87:$K$291,Reservoir,Schedule!AK$87:AK$291,Z$88,Schedule!AJ$87:AJ$291,Y91,Schedule!$G$87:$G$291,Schedule!$F$8,Schedule!$I$87:$I$291,"")+SUMIFS(Schedule!AL$87:AL$291,Schedule!$K$87:$K$291,Reservoir,Schedule!AK$87:AK$291,Z$88,Schedule!AJ$87:AJ$291,Y91,Schedule!$G$87:$G$291,Schedule!$F$8,Schedule!$I$87:$I$291,"I"))))</f>
        <v>0</v>
      </c>
      <c r="AB91" s="289">
        <v>4</v>
      </c>
      <c r="AC91" s="280"/>
      <c r="AD91" s="281">
        <f>IF($C$3="",(SUMIFS(Schedule!AO$87:AO$291,Schedule!$K$87:$K$291,Reservoir,Schedule!AN$87:AN$291,AC$88,Schedule!AM$87:AM$291,AB91,Schedule!$G$87:$G$291,Schedule!$F$9,Schedule!$I$87:$I$291,"")+SUMIFS(Schedule!AO$87:AO$291,Schedule!$K$87:$K$291,Reservoir,Schedule!AN$87:AN$291,AC$88,Schedule!AM$87:AM$291,AB91,Schedule!$G$87:$G$291,Schedule!$F$9,Schedule!$I$87:$I$291,"I"))+(SUMIFS(Schedule!AO$87:AO$291,Schedule!$K$87:$K$291,Reservoir,Schedule!AN$87:AN$291,AC$88,Schedule!AM$87:AM$291,AB91,Schedule!$G$87:$G$291,Schedule!$F$10,Schedule!$I$87:$I$291,"")+SUMIFS(Schedule!AO$87:AO$291,Schedule!$K$87:$K$291,Reservoir,Schedule!AN$87:AN$291,AC$88,Schedule!AM$87:AM$291,AB91,Schedule!$G$87:$G$291,Schedule!$F$10,Schedule!$I$87:$I$291,"I"))+(SUMIFS(Schedule!AO$87:AO$291,Schedule!$K$87:$K$291,Reservoir,Schedule!AN$87:AN$291,AC$88,Schedule!AM$87:AM$291,AB91,Schedule!$G$87:$G$291,Schedule!$F$11,Schedule!$I$87:$I$291,"")+SUMIFS(Schedule!AO$87:AO$291,Schedule!$K$87:$K$291,Reservoir,Schedule!AN$87:AN$291,AC$88,Schedule!AM$87:AM$291,AB91,Schedule!$G$87:$G$291,Schedule!$F$11,Schedule!$I$87:$I$291,"I")),IF($C$3='Sum Res'!$S$5,(SUMIFS(Schedule!AO$87:AO$291,Schedule!$K$87:$K$291,Reservoir,Schedule!AN$87:AN$291,AC$88,Schedule!AM$87:AM$291,AB91,Schedule!$G$87:$G$291,Schedule!$F$9,Schedule!$I$87:$I$291,"")+SUMIFS(Schedule!AO$87:AO$291,Schedule!$K$87:$K$291,Reservoir,Schedule!AN$87:AN$291,AC$88,Schedule!AM$87:AM$291,AB91,Schedule!$G$87:$G$291,Schedule!$F$9,Schedule!$I$87:$I$291,"I"))+(SUMIFS(Schedule!AO$87:AO$291,Schedule!$K$87:$K$291,Reservoir,Schedule!AN$87:AN$291,AC$88,Schedule!AM$87:AM$291,AB91,Schedule!$G$87:$G$291,Schedule!$F$10,Schedule!$I$87:$I$291,"")+SUMIFS(Schedule!AO$87:AO$291,Schedule!$K$87:$K$291,Reservoir,Schedule!AN$87:AN$291,AC$88,Schedule!AM$87:AM$291,AB91,Schedule!$G$87:$G$291,Schedule!$F$10,Schedule!$I$87:$I$291,"I"))+(SUMIFS(Schedule!AO$87:AO$291,Schedule!$K$87:$K$291,Reservoir,Schedule!AN$87:AN$291,AC$88,Schedule!AM$87:AM$291,AB91,Schedule!$G$87:$G$291,Schedule!$F$11,Schedule!$I$87:$I$291,"")+SUMIFS(Schedule!AO$87:AO$291,Schedule!$K$87:$K$291,Reservoir,Schedule!AN$87:AN$291,AC$88,Schedule!AM$87:AM$291,AB91,Schedule!$G$87:$G$291,Schedule!$F$11,Schedule!$I$87:$I$291,"I")),(SUMIFS(Schedule!AO$87:AO$291,Schedule!$K$87:$K$291,Reservoir,Schedule!AN$87:AN$291,AC$88,Schedule!AM$87:AM$291,AB91,Schedule!$G$87:$G$291,Schedule!$F$9,Schedule!$I$87:$I$291,"")+SUMIFS(Schedule!AO$87:AO$291,Schedule!$K$87:$K$291,Reservoir,Schedule!AN$87:AN$291,AC$88,Schedule!AM$87:AM$291,AB91,Schedule!$G$87:$G$291,Schedule!$F$9,Schedule!$I$87:$I$291,"I"))+(SUMIFS(Schedule!AO$87:AO$291,Schedule!$K$87:$K$291,Reservoir,Schedule!AN$87:AN$291,AC$88,Schedule!AM$87:AM$291,AB91,Schedule!$G$87:$G$291,Schedule!$F$10,Schedule!$I$87:$I$291,"")+SUMIFS(Schedule!AO$87:AO$291,Schedule!$K$87:$K$291,Reservoir,Schedule!AN$87:AN$291,AC$88,Schedule!AM$87:AM$291,AB91,Schedule!$G$87:$G$291,Schedule!$F$10,Schedule!$I$87:$I$291,"I"))+(SUMIFS(Schedule!AO$87:AO$291,Schedule!$K$87:$K$291,Reservoir,Schedule!AN$87:AN$291,AC$88,Schedule!AM$87:AM$291,AB91,Schedule!$G$87:$G$291,Schedule!$F$11,Schedule!$I$87:$I$291,"")+SUMIFS(Schedule!AO$87:AO$291,Schedule!$K$87:$K$291,Reservoir,Schedule!AN$87:AN$291,AC$88,Schedule!AM$87:AM$291,AB91,Schedule!$G$87:$G$291,Schedule!$F$11,Schedule!$I$87:$I$291,"I"))+(SUMIFS(Schedule!AO$87:AO$291,Schedule!$K$87:$K$291,Reservoir,Schedule!AN$87:AN$291,AC$88,Schedule!AM$87:AM$291,AB91,Schedule!$G$87:$G$291,Schedule!$F$8,Schedule!$I$87:$I$291,"")+SUMIFS(Schedule!AO$87:AO$291,Schedule!$K$87:$K$291,Reservoir,Schedule!AN$87:AN$291,AC$88,Schedule!AM$87:AM$291,AB91,Schedule!$G$87:$G$291,Schedule!$F$8,Schedule!$I$87:$I$291,"I"))))</f>
        <v>0</v>
      </c>
      <c r="AE91" s="282">
        <f t="shared" si="20"/>
        <v>0</v>
      </c>
      <c r="AF91" s="283">
        <f t="shared" si="21"/>
        <v>0</v>
      </c>
    </row>
    <row r="92" spans="2:36" ht="15.75" thickBot="1" x14ac:dyDescent="0.25">
      <c r="B92" s="580"/>
      <c r="C92" s="584"/>
      <c r="D92" s="290">
        <v>5</v>
      </c>
      <c r="E92" s="291"/>
      <c r="F92" s="292">
        <f>IF($C$3="",(SUMIFS(Schedule!Q$87:Q$291,Schedule!$K$87:$K$291,Reservoir,Schedule!P$87:P$291,E$88,Schedule!O$87:O$291,D92,Schedule!$G$87:$G$291,Schedule!$F$9,Schedule!$I$87:$I$291,"")+SUMIFS(Schedule!Q$87:Q$291,Schedule!$K$87:$K$291,Reservoir,Schedule!P$87:P$291,E$88,Schedule!O$87:O$291,D92,Schedule!$G$87:$G$291,Schedule!$F$9,Schedule!$I$87:$I$291,"I"))+(SUMIFS(Schedule!Q$87:Q$291,Schedule!$K$87:$K$291,Reservoir,Schedule!P$87:P$291,E$88,Schedule!O$87:O$291,D92,Schedule!$G$87:$G$291,Schedule!$F$10,Schedule!$I$87:$I$291,"")+SUMIFS(Schedule!Q$87:Q$291,Schedule!$K$87:$K$291,Reservoir,Schedule!P$87:P$291,E$88,Schedule!O$87:O$291,D92,Schedule!$G$87:$G$291,Schedule!$F$10,Schedule!$I$87:$I$291,"I"))+(SUMIFS(Schedule!Q$87:Q$291,Schedule!$K$87:$K$291,Reservoir,Schedule!P$87:P$291,E$88,Schedule!O$87:O$291,D92,Schedule!$G$87:$G$291,Schedule!$F$11,Schedule!$I$87:$I$291,"")+SUMIFS(Schedule!Q$87:Q$291,Schedule!$K$87:$K$291,Reservoir,Schedule!P$87:P$291,E$88,Schedule!O$87:O$291,D92,Schedule!$G$87:$G$291,Schedule!$F$11,Schedule!$I$87:$I$291,"I")),IF($C$3='Sum Res'!$S$5,(SUMIFS(Schedule!Q$87:Q$291,Schedule!$K$87:$K$291,Reservoir,Schedule!P$87:P$291,E$88,Schedule!O$87:O$291,D92,Schedule!$G$87:$G$291,Schedule!$F$9,Schedule!$I$87:$I$291,"")+SUMIFS(Schedule!Q$87:Q$291,Schedule!$K$87:$K$291,Reservoir,Schedule!P$87:P$291,E$88,Schedule!O$87:O$291,D92,Schedule!$G$87:$G$291,Schedule!$F$9,Schedule!$I$87:$I$291,"I"))+(SUMIFS(Schedule!Q$87:Q$291,Schedule!$K$87:$K$291,Reservoir,Schedule!P$87:P$291,E$88,Schedule!O$87:O$291,D92,Schedule!$G$87:$G$291,Schedule!$F$10,Schedule!$I$87:$I$291,"")+SUMIFS(Schedule!Q$87:Q$291,Schedule!$K$87:$K$291,Reservoir,Schedule!P$87:P$291,E$88,Schedule!O$87:O$291,D92,Schedule!$G$87:$G$291,Schedule!$F$10,Schedule!$I$87:$I$291,"I"))+(SUMIFS(Schedule!Q$87:Q$291,Schedule!$K$87:$K$291,Reservoir,Schedule!P$87:P$291,E$88,Schedule!O$87:O$291,D92,Schedule!$G$87:$G$291,Schedule!$F$11,Schedule!$I$87:$I$291,"")+SUMIFS(Schedule!Q$87:Q$291,Schedule!$K$87:$K$291,Reservoir,Schedule!P$87:P$291,E$88,Schedule!O$87:O$291,D92,Schedule!$G$87:$G$291,Schedule!$F$11,Schedule!$I$87:$I$291,"I")),(SUMIFS(Schedule!Q$87:Q$291,Schedule!$K$87:$K$291,Reservoir,Schedule!P$87:P$291,E$88,Schedule!O$87:O$291,D92,Schedule!$G$87:$G$291,Schedule!$F$9,Schedule!$I$87:$I$291,"")+SUMIFS(Schedule!Q$87:Q$291,Schedule!$K$87:$K$291,Reservoir,Schedule!P$87:P$291,E$88,Schedule!O$87:O$291,D92,Schedule!$G$87:$G$291,Schedule!$F$9,Schedule!$I$87:$I$291,"I"))+(SUMIFS(Schedule!Q$87:Q$291,Schedule!$K$87:$K$291,Reservoir,Schedule!P$87:P$291,E$88,Schedule!O$87:O$291,D92,Schedule!$G$87:$G$291,Schedule!$F$10,Schedule!$I$87:$I$291,"")+SUMIFS(Schedule!Q$87:Q$291,Schedule!$K$87:$K$291,Reservoir,Schedule!P$87:P$291,E$88,Schedule!O$87:O$291,D92,Schedule!$G$87:$G$291,Schedule!$F$10,Schedule!$I$87:$I$291,"I"))+(SUMIFS(Schedule!Q$87:Q$291,Schedule!$K$87:$K$291,Reservoir,Schedule!P$87:P$291,E$88,Schedule!O$87:O$291,D92,Schedule!$G$87:$G$291,Schedule!$F$11,Schedule!$I$87:$I$291,"")+SUMIFS(Schedule!Q$87:Q$291,Schedule!$K$87:$K$291,Reservoir,Schedule!P$87:P$291,E$88,Schedule!O$87:O$291,D92,Schedule!$G$87:$G$291,Schedule!$F$11,Schedule!$I$87:$I$291,"I"))+(SUMIFS(Schedule!Q$87:Q$291,Schedule!$K$87:$K$291,Reservoir,Schedule!P$87:P$291,E$88,Schedule!O$87:O$291,D92,Schedule!$G$87:$G$291,Schedule!$F$8,Schedule!$I$87:$I$291,"")+SUMIFS(Schedule!Q$87:Q$291,Schedule!$K$87:$K$291,Reservoir,Schedule!P$87:P$291,E$88,Schedule!O$87:O$291,D92,Schedule!$G$87:$G$291,Schedule!$F$8,Schedule!$I$87:$I$291,"I"))))</f>
        <v>0</v>
      </c>
      <c r="G92" s="290">
        <v>5</v>
      </c>
      <c r="H92" s="291"/>
      <c r="I92" s="292">
        <f>IF($C$3="",(SUMIFS(Schedule!T$87:T$291,Schedule!$K$87:$K$291,Reservoir,Schedule!S$87:S$291,H$88,Schedule!R$87:R$291,G92,Schedule!$G$87:$G$291,Schedule!$F$9,Schedule!$I$87:$I$291,"")+SUMIFS(Schedule!T$87:T$291,Schedule!$K$87:$K$291,Reservoir,Schedule!S$87:S$291,H$88,Schedule!R$87:R$291,G92,Schedule!$G$87:$G$291,Schedule!$F$9,Schedule!$I$87:$I$291,"I"))+(SUMIFS(Schedule!T$87:T$291,Schedule!$K$87:$K$291,Reservoir,Schedule!S$87:S$291,H$88,Schedule!R$87:R$291,G92,Schedule!$G$87:$G$291,Schedule!$F$10,Schedule!$I$87:$I$291,"")+SUMIFS(Schedule!T$87:T$291,Schedule!$K$87:$K$291,Reservoir,Schedule!S$87:S$291,H$88,Schedule!R$87:R$291,G92,Schedule!$G$87:$G$291,Schedule!$F$10,Schedule!$I$87:$I$291,"I"))+(SUMIFS(Schedule!T$87:T$291,Schedule!$K$87:$K$291,Reservoir,Schedule!S$87:S$291,H$88,Schedule!R$87:R$291,G92,Schedule!$G$87:$G$291,Schedule!$F$11,Schedule!$I$87:$I$291,"")+SUMIFS(Schedule!T$87:T$291,Schedule!$K$87:$K$291,Reservoir,Schedule!S$87:S$291,H$88,Schedule!R$87:R$291,G92,Schedule!$G$87:$G$291,Schedule!$F$11,Schedule!$I$87:$I$291,"I")),IF($C$3='Sum Res'!$S$5,(SUMIFS(Schedule!T$87:T$291,Schedule!$K$87:$K$291,Reservoir,Schedule!S$87:S$291,H$88,Schedule!R$87:R$291,G92,Schedule!$G$87:$G$291,Schedule!$F$9,Schedule!$I$87:$I$291,"")+SUMIFS(Schedule!T$87:T$291,Schedule!$K$87:$K$291,Reservoir,Schedule!S$87:S$291,H$88,Schedule!R$87:R$291,G92,Schedule!$G$87:$G$291,Schedule!$F$9,Schedule!$I$87:$I$291,"I"))+(SUMIFS(Schedule!T$87:T$291,Schedule!$K$87:$K$291,Reservoir,Schedule!S$87:S$291,H$88,Schedule!R$87:R$291,G92,Schedule!$G$87:$G$291,Schedule!$F$10,Schedule!$I$87:$I$291,"")+SUMIFS(Schedule!T$87:T$291,Schedule!$K$87:$K$291,Reservoir,Schedule!S$87:S$291,H$88,Schedule!R$87:R$291,G92,Schedule!$G$87:$G$291,Schedule!$F$10,Schedule!$I$87:$I$291,"I"))+(SUMIFS(Schedule!T$87:T$291,Schedule!$K$87:$K$291,Reservoir,Schedule!S$87:S$291,H$88,Schedule!R$87:R$291,G92,Schedule!$G$87:$G$291,Schedule!$F$11,Schedule!$I$87:$I$291,"")+SUMIFS(Schedule!T$87:T$291,Schedule!$K$87:$K$291,Reservoir,Schedule!S$87:S$291,H$88,Schedule!R$87:R$291,G92,Schedule!$G$87:$G$291,Schedule!$F$11,Schedule!$I$87:$I$291,"I")),(SUMIFS(Schedule!T$87:T$291,Schedule!$K$87:$K$291,Reservoir,Schedule!S$87:S$291,H$88,Schedule!R$87:R$291,G92,Schedule!$G$87:$G$291,Schedule!$F$9,Schedule!$I$87:$I$291,"")+SUMIFS(Schedule!T$87:T$291,Schedule!$K$87:$K$291,Reservoir,Schedule!S$87:S$291,H$88,Schedule!R$87:R$291,G92,Schedule!$G$87:$G$291,Schedule!$F$9,Schedule!$I$87:$I$291,"I"))+(SUMIFS(Schedule!T$87:T$291,Schedule!$K$87:$K$291,Reservoir,Schedule!S$87:S$291,H$88,Schedule!R$87:R$291,G92,Schedule!$G$87:$G$291,Schedule!$F$10,Schedule!$I$87:$I$291,"")+SUMIFS(Schedule!T$87:T$291,Schedule!$K$87:$K$291,Reservoir,Schedule!S$87:S$291,H$88,Schedule!R$87:R$291,G92,Schedule!$G$87:$G$291,Schedule!$F$10,Schedule!$I$87:$I$291,"I"))+(SUMIFS(Schedule!T$87:T$291,Schedule!$K$87:$K$291,Reservoir,Schedule!S$87:S$291,H$88,Schedule!R$87:R$291,G92,Schedule!$G$87:$G$291,Schedule!$F$11,Schedule!$I$87:$I$291,"")+SUMIFS(Schedule!T$87:T$291,Schedule!$K$87:$K$291,Reservoir,Schedule!S$87:S$291,H$88,Schedule!R$87:R$291,G92,Schedule!$G$87:$G$291,Schedule!$F$11,Schedule!$I$87:$I$291,"I"))+(SUMIFS(Schedule!T$87:T$291,Schedule!$K$87:$K$291,Reservoir,Schedule!S$87:S$291,H$88,Schedule!R$87:R$291,G92,Schedule!$G$87:$G$291,Schedule!$F$8,Schedule!$I$87:$I$291,"")+SUMIFS(Schedule!T$87:T$291,Schedule!$K$87:$K$291,Reservoir,Schedule!S$87:S$291,H$88,Schedule!R$87:R$291,G92,Schedule!$G$87:$G$291,Schedule!$F$8,Schedule!$I$87:$I$291,"I"))))</f>
        <v>0</v>
      </c>
      <c r="J92" s="290">
        <v>5</v>
      </c>
      <c r="K92" s="291"/>
      <c r="L92" s="292">
        <f>IF($C$3="",(SUMIFS(Schedule!W$87:W$291,Schedule!$K$87:$K$291,Reservoir,Schedule!V$87:V$291,K$88,Schedule!U$87:U$291,J92,Schedule!$G$87:$G$291,Schedule!$F$9,Schedule!$I$87:$I$291,"")+SUMIFS(Schedule!W$87:W$291,Schedule!$K$87:$K$291,Reservoir,Schedule!V$87:V$291,K$88,Schedule!U$87:U$291,J92,Schedule!$G$87:$G$291,Schedule!$F$9,Schedule!$I$87:$I$291,"I"))+(SUMIFS(Schedule!W$87:W$291,Schedule!$K$87:$K$291,Reservoir,Schedule!V$87:V$291,K$88,Schedule!U$87:U$291,J92,Schedule!$G$87:$G$291,Schedule!$F$10,Schedule!$I$87:$I$291,"")+SUMIFS(Schedule!W$87:W$291,Schedule!$K$87:$K$291,Reservoir,Schedule!V$87:V$291,K$88,Schedule!U$87:U$291,J92,Schedule!$G$87:$G$291,Schedule!$F$10,Schedule!$I$87:$I$291,"I"))+(SUMIFS(Schedule!W$87:W$291,Schedule!$K$87:$K$291,Reservoir,Schedule!V$87:V$291,K$88,Schedule!U$87:U$291,J92,Schedule!$G$87:$G$291,Schedule!$F$11,Schedule!$I$87:$I$291,"")+SUMIFS(Schedule!W$87:W$291,Schedule!$K$87:$K$291,Reservoir,Schedule!V$87:V$291,K$88,Schedule!U$87:U$291,J92,Schedule!$G$87:$G$291,Schedule!$F$11,Schedule!$I$87:$I$291,"I")),IF($C$3='Sum Res'!$S$5,(SUMIFS(Schedule!W$87:W$291,Schedule!$K$87:$K$291,Reservoir,Schedule!V$87:V$291,K$88,Schedule!U$87:U$291,J92,Schedule!$G$87:$G$291,Schedule!$F$9,Schedule!$I$87:$I$291,"")+SUMIFS(Schedule!W$87:W$291,Schedule!$K$87:$K$291,Reservoir,Schedule!V$87:V$291,K$88,Schedule!U$87:U$291,J92,Schedule!$G$87:$G$291,Schedule!$F$9,Schedule!$I$87:$I$291,"I"))+(SUMIFS(Schedule!W$87:W$291,Schedule!$K$87:$K$291,Reservoir,Schedule!V$87:V$291,K$88,Schedule!U$87:U$291,J92,Schedule!$G$87:$G$291,Schedule!$F$10,Schedule!$I$87:$I$291,"")+SUMIFS(Schedule!W$87:W$291,Schedule!$K$87:$K$291,Reservoir,Schedule!V$87:V$291,K$88,Schedule!U$87:U$291,J92,Schedule!$G$87:$G$291,Schedule!$F$10,Schedule!$I$87:$I$291,"I"))+(SUMIFS(Schedule!W$87:W$291,Schedule!$K$87:$K$291,Reservoir,Schedule!V$87:V$291,K$88,Schedule!U$87:U$291,J92,Schedule!$G$87:$G$291,Schedule!$F$11,Schedule!$I$87:$I$291,"")+SUMIFS(Schedule!W$87:W$291,Schedule!$K$87:$K$291,Reservoir,Schedule!V$87:V$291,K$88,Schedule!U$87:U$291,J92,Schedule!$G$87:$G$291,Schedule!$F$11,Schedule!$I$87:$I$291,"I")),(SUMIFS(Schedule!W$87:W$291,Schedule!$K$87:$K$291,Reservoir,Schedule!V$87:V$291,K$88,Schedule!U$87:U$291,J92,Schedule!$G$87:$G$291,Schedule!$F$9,Schedule!$I$87:$I$291,"")+SUMIFS(Schedule!W$87:W$291,Schedule!$K$87:$K$291,Reservoir,Schedule!V$87:V$291,K$88,Schedule!U$87:U$291,J92,Schedule!$G$87:$G$291,Schedule!$F$9,Schedule!$I$87:$I$291,"I"))+(SUMIFS(Schedule!W$87:W$291,Schedule!$K$87:$K$291,Reservoir,Schedule!V$87:V$291,K$88,Schedule!U$87:U$291,J92,Schedule!$G$87:$G$291,Schedule!$F$10,Schedule!$I$87:$I$291,"")+SUMIFS(Schedule!W$87:W$291,Schedule!$K$87:$K$291,Reservoir,Schedule!V$87:V$291,K$88,Schedule!U$87:U$291,J92,Schedule!$G$87:$G$291,Schedule!$F$10,Schedule!$I$87:$I$291,"I"))+(SUMIFS(Schedule!W$87:W$291,Schedule!$K$87:$K$291,Reservoir,Schedule!V$87:V$291,K$88,Schedule!U$87:U$291,J92,Schedule!$G$87:$G$291,Schedule!$F$11,Schedule!$I$87:$I$291,"")+SUMIFS(Schedule!W$87:W$291,Schedule!$K$87:$K$291,Reservoir,Schedule!V$87:V$291,K$88,Schedule!U$87:U$291,J92,Schedule!$G$87:$G$291,Schedule!$F$11,Schedule!$I$87:$I$291,"I"))+(SUMIFS(Schedule!W$87:W$291,Schedule!$K$87:$K$291,Reservoir,Schedule!V$87:V$291,K$88,Schedule!U$87:U$291,J92,Schedule!$G$87:$G$291,Schedule!$F$8,Schedule!$I$87:$I$291,"")+SUMIFS(Schedule!W$87:W$291,Schedule!$K$87:$K$291,Reservoir,Schedule!V$87:V$291,K$88,Schedule!U$87:U$291,J92,Schedule!$G$87:$G$291,Schedule!$F$8,Schedule!$I$87:$I$291,"I"))))</f>
        <v>0</v>
      </c>
      <c r="M92" s="290">
        <v>5</v>
      </c>
      <c r="N92" s="291"/>
      <c r="O92" s="292">
        <f>IF($C$3="",(SUMIFS(Schedule!Z$87:Z$291,Schedule!$K$87:$K$291,Reservoir,Schedule!Y$87:Y$291,N$88,Schedule!X$87:X$291,M92,Schedule!$G$87:$G$291,Schedule!$F$9,Schedule!$I$87:$I$291,"")+SUMIFS(Schedule!Z$87:Z$291,Schedule!$K$87:$K$291,Reservoir,Schedule!Y$87:Y$291,N$88,Schedule!X$87:X$291,M92,Schedule!$G$87:$G$291,Schedule!$F$9,Schedule!$I$87:$I$291,"I"))+(SUMIFS(Schedule!Z$87:Z$291,Schedule!$K$87:$K$291,Reservoir,Schedule!Y$87:Y$291,N$88,Schedule!X$87:X$291,M92,Schedule!$G$87:$G$291,Schedule!$F$10,Schedule!$I$87:$I$291,"")+SUMIFS(Schedule!Z$87:Z$291,Schedule!$K$87:$K$291,Reservoir,Schedule!Y$87:Y$291,N$88,Schedule!X$87:X$291,M92,Schedule!$G$87:$G$291,Schedule!$F$10,Schedule!$I$87:$I$291,"I"))+(SUMIFS(Schedule!Z$87:Z$291,Schedule!$K$87:$K$291,Reservoir,Schedule!Y$87:Y$291,N$88,Schedule!X$87:X$291,M92,Schedule!$G$87:$G$291,Schedule!$F$11,Schedule!$I$87:$I$291,"")+SUMIFS(Schedule!Z$87:Z$291,Schedule!$K$87:$K$291,Reservoir,Schedule!Y$87:Y$291,N$88,Schedule!X$87:X$291,M92,Schedule!$G$87:$G$291,Schedule!$F$11,Schedule!$I$87:$I$291,"I")),IF($C$3='Sum Res'!$S$5,(SUMIFS(Schedule!Z$87:Z$291,Schedule!$K$87:$K$291,Reservoir,Schedule!Y$87:Y$291,N$88,Schedule!X$87:X$291,M92,Schedule!$G$87:$G$291,Schedule!$F$9,Schedule!$I$87:$I$291,"")+SUMIFS(Schedule!Z$87:Z$291,Schedule!$K$87:$K$291,Reservoir,Schedule!Y$87:Y$291,N$88,Schedule!X$87:X$291,M92,Schedule!$G$87:$G$291,Schedule!$F$9,Schedule!$I$87:$I$291,"I"))+(SUMIFS(Schedule!Z$87:Z$291,Schedule!$K$87:$K$291,Reservoir,Schedule!Y$87:Y$291,N$88,Schedule!X$87:X$291,M92,Schedule!$G$87:$G$291,Schedule!$F$10,Schedule!$I$87:$I$291,"")+SUMIFS(Schedule!Z$87:Z$291,Schedule!$K$87:$K$291,Reservoir,Schedule!Y$87:Y$291,N$88,Schedule!X$87:X$291,M92,Schedule!$G$87:$G$291,Schedule!$F$10,Schedule!$I$87:$I$291,"I"))+(SUMIFS(Schedule!Z$87:Z$291,Schedule!$K$87:$K$291,Reservoir,Schedule!Y$87:Y$291,N$88,Schedule!X$87:X$291,M92,Schedule!$G$87:$G$291,Schedule!$F$11,Schedule!$I$87:$I$291,"")+SUMIFS(Schedule!Z$87:Z$291,Schedule!$K$87:$K$291,Reservoir,Schedule!Y$87:Y$291,N$88,Schedule!X$87:X$291,M92,Schedule!$G$87:$G$291,Schedule!$F$11,Schedule!$I$87:$I$291,"I")),(SUMIFS(Schedule!Z$87:Z$291,Schedule!$K$87:$K$291,Reservoir,Schedule!Y$87:Y$291,N$88,Schedule!X$87:X$291,M92,Schedule!$G$87:$G$291,Schedule!$F$9,Schedule!$I$87:$I$291,"")+SUMIFS(Schedule!Z$87:Z$291,Schedule!$K$87:$K$291,Reservoir,Schedule!Y$87:Y$291,N$88,Schedule!X$87:X$291,M92,Schedule!$G$87:$G$291,Schedule!$F$9,Schedule!$I$87:$I$291,"I"))+(SUMIFS(Schedule!Z$87:Z$291,Schedule!$K$87:$K$291,Reservoir,Schedule!Y$87:Y$291,N$88,Schedule!X$87:X$291,M92,Schedule!$G$87:$G$291,Schedule!$F$10,Schedule!$I$87:$I$291,"")+SUMIFS(Schedule!Z$87:Z$291,Schedule!$K$87:$K$291,Reservoir,Schedule!Y$87:Y$291,N$88,Schedule!X$87:X$291,M92,Schedule!$G$87:$G$291,Schedule!$F$10,Schedule!$I$87:$I$291,"I"))+(SUMIFS(Schedule!Z$87:Z$291,Schedule!$K$87:$K$291,Reservoir,Schedule!Y$87:Y$291,N$88,Schedule!X$87:X$291,M92,Schedule!$G$87:$G$291,Schedule!$F$11,Schedule!$I$87:$I$291,"")+SUMIFS(Schedule!Z$87:Z$291,Schedule!$K$87:$K$291,Reservoir,Schedule!Y$87:Y$291,N$88,Schedule!X$87:X$291,M92,Schedule!$G$87:$G$291,Schedule!$F$11,Schedule!$I$87:$I$291,"I"))+(SUMIFS(Schedule!Z$87:Z$291,Schedule!$K$87:$K$291,Reservoir,Schedule!Y$87:Y$291,N$88,Schedule!X$87:X$291,M92,Schedule!$G$87:$G$291,Schedule!$F$8,Schedule!$I$87:$I$291,"")+SUMIFS(Schedule!Z$87:Z$291,Schedule!$K$87:$K$291,Reservoir,Schedule!Y$87:Y$291,N$88,Schedule!X$87:X$291,M92,Schedule!$G$87:$G$291,Schedule!$F$8,Schedule!$I$87:$I$291,"I"))))</f>
        <v>0</v>
      </c>
      <c r="P92" s="290">
        <v>5</v>
      </c>
      <c r="Q92" s="291"/>
      <c r="R92" s="292">
        <f>IF($C$3="",(SUMIFS(Schedule!AC$87:AC$291,Schedule!$K$87:$K$291,Reservoir,Schedule!AB$87:AB$291,Q$88,Schedule!AA$87:AA$291,P92,Schedule!$G$87:$G$291,Schedule!$F$9,Schedule!$I$87:$I$291,"")+SUMIFS(Schedule!AC$87:AC$291,Schedule!$K$87:$K$291,Reservoir,Schedule!AB$87:AB$291,Q$88,Schedule!AA$87:AA$291,P92,Schedule!$G$87:$G$291,Schedule!$F$9,Schedule!$I$87:$I$291,"I"))+(SUMIFS(Schedule!AC$87:AC$291,Schedule!$K$87:$K$291,Reservoir,Schedule!AB$87:AB$291,Q$88,Schedule!AA$87:AA$291,P92,Schedule!$G$87:$G$291,Schedule!$F$10,Schedule!$I$87:$I$291,"")+SUMIFS(Schedule!AC$87:AC$291,Schedule!$K$87:$K$291,Reservoir,Schedule!AB$87:AB$291,Q$88,Schedule!AA$87:AA$291,P92,Schedule!$G$87:$G$291,Schedule!$F$10,Schedule!$I$87:$I$291,"I"))+(SUMIFS(Schedule!AC$87:AC$291,Schedule!$K$87:$K$291,Reservoir,Schedule!AB$87:AB$291,Q$88,Schedule!AA$87:AA$291,P92,Schedule!$G$87:$G$291,Schedule!$F$11,Schedule!$I$87:$I$291,"")+SUMIFS(Schedule!AC$87:AC$291,Schedule!$K$87:$K$291,Reservoir,Schedule!AB$87:AB$291,Q$88,Schedule!AA$87:AA$291,P92,Schedule!$G$87:$G$291,Schedule!$F$11,Schedule!$I$87:$I$291,"I")),IF($C$3='Sum Res'!$S$5,(SUMIFS(Schedule!AC$87:AC$291,Schedule!$K$87:$K$291,Reservoir,Schedule!AB$87:AB$291,Q$88,Schedule!AA$87:AA$291,P92,Schedule!$G$87:$G$291,Schedule!$F$9,Schedule!$I$87:$I$291,"")+SUMIFS(Schedule!AC$87:AC$291,Schedule!$K$87:$K$291,Reservoir,Schedule!AB$87:AB$291,Q$88,Schedule!AA$87:AA$291,P92,Schedule!$G$87:$G$291,Schedule!$F$9,Schedule!$I$87:$I$291,"I"))+(SUMIFS(Schedule!AC$87:AC$291,Schedule!$K$87:$K$291,Reservoir,Schedule!AB$87:AB$291,Q$88,Schedule!AA$87:AA$291,P92,Schedule!$G$87:$G$291,Schedule!$F$10,Schedule!$I$87:$I$291,"")+SUMIFS(Schedule!AC$87:AC$291,Schedule!$K$87:$K$291,Reservoir,Schedule!AB$87:AB$291,Q$88,Schedule!AA$87:AA$291,P92,Schedule!$G$87:$G$291,Schedule!$F$10,Schedule!$I$87:$I$291,"I"))+(SUMIFS(Schedule!AC$87:AC$291,Schedule!$K$87:$K$291,Reservoir,Schedule!AB$87:AB$291,Q$88,Schedule!AA$87:AA$291,P92,Schedule!$G$87:$G$291,Schedule!$F$11,Schedule!$I$87:$I$291,"")+SUMIFS(Schedule!AC$87:AC$291,Schedule!$K$87:$K$291,Reservoir,Schedule!AB$87:AB$291,Q$88,Schedule!AA$87:AA$291,P92,Schedule!$G$87:$G$291,Schedule!$F$11,Schedule!$I$87:$I$291,"I")),(SUMIFS(Schedule!AC$87:AC$291,Schedule!$K$87:$K$291,Reservoir,Schedule!AB$87:AB$291,Q$88,Schedule!AA$87:AA$291,P92,Schedule!$G$87:$G$291,Schedule!$F$9,Schedule!$I$87:$I$291,"")+SUMIFS(Schedule!AC$87:AC$291,Schedule!$K$87:$K$291,Reservoir,Schedule!AB$87:AB$291,Q$88,Schedule!AA$87:AA$291,P92,Schedule!$G$87:$G$291,Schedule!$F$9,Schedule!$I$87:$I$291,"I"))+(SUMIFS(Schedule!AC$87:AC$291,Schedule!$K$87:$K$291,Reservoir,Schedule!AB$87:AB$291,Q$88,Schedule!AA$87:AA$291,P92,Schedule!$G$87:$G$291,Schedule!$F$10,Schedule!$I$87:$I$291,"")+SUMIFS(Schedule!AC$87:AC$291,Schedule!$K$87:$K$291,Reservoir,Schedule!AB$87:AB$291,Q$88,Schedule!AA$87:AA$291,P92,Schedule!$G$87:$G$291,Schedule!$F$10,Schedule!$I$87:$I$291,"I"))+(SUMIFS(Schedule!AC$87:AC$291,Schedule!$K$87:$K$291,Reservoir,Schedule!AB$87:AB$291,Q$88,Schedule!AA$87:AA$291,P92,Schedule!$G$87:$G$291,Schedule!$F$11,Schedule!$I$87:$I$291,"")+SUMIFS(Schedule!AC$87:AC$291,Schedule!$K$87:$K$291,Reservoir,Schedule!AB$87:AB$291,Q$88,Schedule!AA$87:AA$291,P92,Schedule!$G$87:$G$291,Schedule!$F$11,Schedule!$I$87:$I$291,"I"))+(SUMIFS(Schedule!AC$87:AC$291,Schedule!$K$87:$K$291,Reservoir,Schedule!AB$87:AB$291,Q$88,Schedule!AA$87:AA$291,P92,Schedule!$G$87:$G$291,Schedule!$F$8,Schedule!$I$87:$I$291,"")+SUMIFS(Schedule!AC$87:AC$291,Schedule!$K$87:$K$291,Reservoir,Schedule!AB$87:AB$291,Q$88,Schedule!AA$87:AA$291,P92,Schedule!$G$87:$G$291,Schedule!$F$8,Schedule!$I$87:$I$291,"I"))))</f>
        <v>0</v>
      </c>
      <c r="S92" s="290">
        <v>5</v>
      </c>
      <c r="T92" s="291"/>
      <c r="U92" s="292">
        <f>IF($C$3="",(SUMIFS(Schedule!AF$87:AF$291,Schedule!$K$87:$K$291,Reservoir,Schedule!AE$87:AE$291,T$88,Schedule!AD$87:AD$291,S92,Schedule!$G$87:$G$291,Schedule!$F$9,Schedule!$I$87:$I$291,"")+SUMIFS(Schedule!AF$87:AF$291,Schedule!$K$87:$K$291,Reservoir,Schedule!AE$87:AE$291,T$88,Schedule!AD$87:AD$291,S92,Schedule!$G$87:$G$291,Schedule!$F$9,Schedule!$I$87:$I$291,"I"))+(SUMIFS(Schedule!AF$87:AF$291,Schedule!$K$87:$K$291,Reservoir,Schedule!AE$87:AE$291,T$88,Schedule!AD$87:AD$291,S92,Schedule!$G$87:$G$291,Schedule!$F$10,Schedule!$I$87:$I$291,"")+SUMIFS(Schedule!AF$87:AF$291,Schedule!$K$87:$K$291,Reservoir,Schedule!AE$87:AE$291,T$88,Schedule!AD$87:AD$291,S92,Schedule!$G$87:$G$291,Schedule!$F$10,Schedule!$I$87:$I$291,"I"))+(SUMIFS(Schedule!AF$87:AF$291,Schedule!$K$87:$K$291,Reservoir,Schedule!AE$87:AE$291,T$88,Schedule!AD$87:AD$291,S92,Schedule!$G$87:$G$291,Schedule!$F$11,Schedule!$I$87:$I$291,"")+SUMIFS(Schedule!AF$87:AF$291,Schedule!$K$87:$K$291,Reservoir,Schedule!AE$87:AE$291,T$88,Schedule!AD$87:AD$291,S92,Schedule!$G$87:$G$291,Schedule!$F$11,Schedule!$I$87:$I$291,"I")),IF($C$3='Sum Res'!$S$5,(SUMIFS(Schedule!AF$87:AF$291,Schedule!$K$87:$K$291,Reservoir,Schedule!AE$87:AE$291,T$88,Schedule!AD$87:AD$291,S92,Schedule!$G$87:$G$291,Schedule!$F$9,Schedule!$I$87:$I$291,"")+SUMIFS(Schedule!AF$87:AF$291,Schedule!$K$87:$K$291,Reservoir,Schedule!AE$87:AE$291,T$88,Schedule!AD$87:AD$291,S92,Schedule!$G$87:$G$291,Schedule!$F$9,Schedule!$I$87:$I$291,"I"))+(SUMIFS(Schedule!AF$87:AF$291,Schedule!$K$87:$K$291,Reservoir,Schedule!AE$87:AE$291,T$88,Schedule!AD$87:AD$291,S92,Schedule!$G$87:$G$291,Schedule!$F$10,Schedule!$I$87:$I$291,"")+SUMIFS(Schedule!AF$87:AF$291,Schedule!$K$87:$K$291,Reservoir,Schedule!AE$87:AE$291,T$88,Schedule!AD$87:AD$291,S92,Schedule!$G$87:$G$291,Schedule!$F$10,Schedule!$I$87:$I$291,"I"))+(SUMIFS(Schedule!AF$87:AF$291,Schedule!$K$87:$K$291,Reservoir,Schedule!AE$87:AE$291,T$88,Schedule!AD$87:AD$291,S92,Schedule!$G$87:$G$291,Schedule!$F$11,Schedule!$I$87:$I$291,"")+SUMIFS(Schedule!AF$87:AF$291,Schedule!$K$87:$K$291,Reservoir,Schedule!AE$87:AE$291,T$88,Schedule!AD$87:AD$291,S92,Schedule!$G$87:$G$291,Schedule!$F$11,Schedule!$I$87:$I$291,"I")),(SUMIFS(Schedule!AF$87:AF$291,Schedule!$K$87:$K$291,Reservoir,Schedule!AE$87:AE$291,T$88,Schedule!AD$87:AD$291,S92,Schedule!$G$87:$G$291,Schedule!$F$9,Schedule!$I$87:$I$291,"")+SUMIFS(Schedule!AF$87:AF$291,Schedule!$K$87:$K$291,Reservoir,Schedule!AE$87:AE$291,T$88,Schedule!AD$87:AD$291,S92,Schedule!$G$87:$G$291,Schedule!$F$9,Schedule!$I$87:$I$291,"I"))+(SUMIFS(Schedule!AF$87:AF$291,Schedule!$K$87:$K$291,Reservoir,Schedule!AE$87:AE$291,T$88,Schedule!AD$87:AD$291,S92,Schedule!$G$87:$G$291,Schedule!$F$10,Schedule!$I$87:$I$291,"")+SUMIFS(Schedule!AF$87:AF$291,Schedule!$K$87:$K$291,Reservoir,Schedule!AE$87:AE$291,T$88,Schedule!AD$87:AD$291,S92,Schedule!$G$87:$G$291,Schedule!$F$10,Schedule!$I$87:$I$291,"I"))+(SUMIFS(Schedule!AF$87:AF$291,Schedule!$K$87:$K$291,Reservoir,Schedule!AE$87:AE$291,T$88,Schedule!AD$87:AD$291,S92,Schedule!$G$87:$G$291,Schedule!$F$11,Schedule!$I$87:$I$291,"")+SUMIFS(Schedule!AF$87:AF$291,Schedule!$K$87:$K$291,Reservoir,Schedule!AE$87:AE$291,T$88,Schedule!AD$87:AD$291,S92,Schedule!$G$87:$G$291,Schedule!$F$11,Schedule!$I$87:$I$291,"I"))+(SUMIFS(Schedule!AF$87:AF$291,Schedule!$K$87:$K$291,Reservoir,Schedule!AE$87:AE$291,T$88,Schedule!AD$87:AD$291,S92,Schedule!$G$87:$G$291,Schedule!$F$8,Schedule!$I$87:$I$291,"")+SUMIFS(Schedule!AF$87:AF$291,Schedule!$K$87:$K$291,Reservoir,Schedule!AE$87:AE$291,T$88,Schedule!AD$87:AD$291,S92,Schedule!$G$87:$G$291,Schedule!$F$8,Schedule!$I$87:$I$291,"I"))))</f>
        <v>0</v>
      </c>
      <c r="V92" s="290">
        <v>5</v>
      </c>
      <c r="W92" s="291"/>
      <c r="X92" s="292">
        <f>IF($C$3="",(SUMIFS(Schedule!AI$87:AI$291,Schedule!$K$87:$K$291,Reservoir,Schedule!AH$87:AH$291,W$88,Schedule!AG$87:AG$291,V92,Schedule!$G$87:$G$291,Schedule!$F$9,Schedule!$I$87:$I$291,"")+SUMIFS(Schedule!AI$87:AI$291,Schedule!$K$87:$K$291,Reservoir,Schedule!AH$87:AH$291,W$88,Schedule!AG$87:AG$291,V92,Schedule!$G$87:$G$291,Schedule!$F$9,Schedule!$I$87:$I$291,"I"))+(SUMIFS(Schedule!AI$87:AI$291,Schedule!$K$87:$K$291,Reservoir,Schedule!AH$87:AH$291,W$88,Schedule!AG$87:AG$291,V92,Schedule!$G$87:$G$291,Schedule!$F$10,Schedule!$I$87:$I$291,"")+SUMIFS(Schedule!AI$87:AI$291,Schedule!$K$87:$K$291,Reservoir,Schedule!AH$87:AH$291,W$88,Schedule!AG$87:AG$291,V92,Schedule!$G$87:$G$291,Schedule!$F$10,Schedule!$I$87:$I$291,"I"))+(SUMIFS(Schedule!AI$87:AI$291,Schedule!$K$87:$K$291,Reservoir,Schedule!AH$87:AH$291,W$88,Schedule!AG$87:AG$291,V92,Schedule!$G$87:$G$291,Schedule!$F$11,Schedule!$I$87:$I$291,"")+SUMIFS(Schedule!AI$87:AI$291,Schedule!$K$87:$K$291,Reservoir,Schedule!AH$87:AH$291,W$88,Schedule!AG$87:AG$291,V92,Schedule!$G$87:$G$291,Schedule!$F$11,Schedule!$I$87:$I$291,"I")),IF($C$3='Sum Res'!$S$5,(SUMIFS(Schedule!AI$87:AI$291,Schedule!$K$87:$K$291,Reservoir,Schedule!AH$87:AH$291,W$88,Schedule!AG$87:AG$291,V92,Schedule!$G$87:$G$291,Schedule!$F$9,Schedule!$I$87:$I$291,"")+SUMIFS(Schedule!AI$87:AI$291,Schedule!$K$87:$K$291,Reservoir,Schedule!AH$87:AH$291,W$88,Schedule!AG$87:AG$291,V92,Schedule!$G$87:$G$291,Schedule!$F$9,Schedule!$I$87:$I$291,"I"))+(SUMIFS(Schedule!AI$87:AI$291,Schedule!$K$87:$K$291,Reservoir,Schedule!AH$87:AH$291,W$88,Schedule!AG$87:AG$291,V92,Schedule!$G$87:$G$291,Schedule!$F$10,Schedule!$I$87:$I$291,"")+SUMIFS(Schedule!AI$87:AI$291,Schedule!$K$87:$K$291,Reservoir,Schedule!AH$87:AH$291,W$88,Schedule!AG$87:AG$291,V92,Schedule!$G$87:$G$291,Schedule!$F$10,Schedule!$I$87:$I$291,"I"))+(SUMIFS(Schedule!AI$87:AI$291,Schedule!$K$87:$K$291,Reservoir,Schedule!AH$87:AH$291,W$88,Schedule!AG$87:AG$291,V92,Schedule!$G$87:$G$291,Schedule!$F$11,Schedule!$I$87:$I$291,"")+SUMIFS(Schedule!AI$87:AI$291,Schedule!$K$87:$K$291,Reservoir,Schedule!AH$87:AH$291,W$88,Schedule!AG$87:AG$291,V92,Schedule!$G$87:$G$291,Schedule!$F$11,Schedule!$I$87:$I$291,"I")),(SUMIFS(Schedule!AI$87:AI$291,Schedule!$K$87:$K$291,Reservoir,Schedule!AH$87:AH$291,W$88,Schedule!AG$87:AG$291,V92,Schedule!$G$87:$G$291,Schedule!$F$9,Schedule!$I$87:$I$291,"")+SUMIFS(Schedule!AI$87:AI$291,Schedule!$K$87:$K$291,Reservoir,Schedule!AH$87:AH$291,W$88,Schedule!AG$87:AG$291,V92,Schedule!$G$87:$G$291,Schedule!$F$9,Schedule!$I$87:$I$291,"I"))+(SUMIFS(Schedule!AI$87:AI$291,Schedule!$K$87:$K$291,Reservoir,Schedule!AH$87:AH$291,W$88,Schedule!AG$87:AG$291,V92,Schedule!$G$87:$G$291,Schedule!$F$10,Schedule!$I$87:$I$291,"")+SUMIFS(Schedule!AI$87:AI$291,Schedule!$K$87:$K$291,Reservoir,Schedule!AH$87:AH$291,W$88,Schedule!AG$87:AG$291,V92,Schedule!$G$87:$G$291,Schedule!$F$10,Schedule!$I$87:$I$291,"I"))+(SUMIFS(Schedule!AI$87:AI$291,Schedule!$K$87:$K$291,Reservoir,Schedule!AH$87:AH$291,W$88,Schedule!AG$87:AG$291,V92,Schedule!$G$87:$G$291,Schedule!$F$11,Schedule!$I$87:$I$291,"")+SUMIFS(Schedule!AI$87:AI$291,Schedule!$K$87:$K$291,Reservoir,Schedule!AH$87:AH$291,W$88,Schedule!AG$87:AG$291,V92,Schedule!$G$87:$G$291,Schedule!$F$11,Schedule!$I$87:$I$291,"I"))+(SUMIFS(Schedule!AI$87:AI$291,Schedule!$K$87:$K$291,Reservoir,Schedule!AH$87:AH$291,W$88,Schedule!AG$87:AG$291,V92,Schedule!$G$87:$G$291,Schedule!$F$8,Schedule!$I$87:$I$291,"")+SUMIFS(Schedule!AI$87:AI$291,Schedule!$K$87:$K$291,Reservoir,Schedule!AH$87:AH$291,W$88,Schedule!AG$87:AG$291,V92,Schedule!$G$87:$G$291,Schedule!$F$8,Schedule!$I$87:$I$291,"I"))))</f>
        <v>0</v>
      </c>
      <c r="Y92" s="290">
        <v>5</v>
      </c>
      <c r="Z92" s="291"/>
      <c r="AA92" s="292">
        <f>IF($C$3="",(SUMIFS(Schedule!AL$87:AL$291,Schedule!$K$87:$K$291,Reservoir,Schedule!AK$87:AK$291,Z$88,Schedule!AJ$87:AJ$291,Y92,Schedule!$G$87:$G$291,Schedule!$F$9,Schedule!$I$87:$I$291,"")+SUMIFS(Schedule!AL$87:AL$291,Schedule!$K$87:$K$291,Reservoir,Schedule!AK$87:AK$291,Z$88,Schedule!AJ$87:AJ$291,Y92,Schedule!$G$87:$G$291,Schedule!$F$9,Schedule!$I$87:$I$291,"I"))+(SUMIFS(Schedule!AL$87:AL$291,Schedule!$K$87:$K$291,Reservoir,Schedule!AK$87:AK$291,Z$88,Schedule!AJ$87:AJ$291,Y92,Schedule!$G$87:$G$291,Schedule!$F$10,Schedule!$I$87:$I$291,"")+SUMIFS(Schedule!AL$87:AL$291,Schedule!$K$87:$K$291,Reservoir,Schedule!AK$87:AK$291,Z$88,Schedule!AJ$87:AJ$291,Y92,Schedule!$G$87:$G$291,Schedule!$F$10,Schedule!$I$87:$I$291,"I"))+(SUMIFS(Schedule!AL$87:AL$291,Schedule!$K$87:$K$291,Reservoir,Schedule!AK$87:AK$291,Z$88,Schedule!AJ$87:AJ$291,Y92,Schedule!$G$87:$G$291,Schedule!$F$11,Schedule!$I$87:$I$291,"")+SUMIFS(Schedule!AL$87:AL$291,Schedule!$K$87:$K$291,Reservoir,Schedule!AK$87:AK$291,Z$88,Schedule!AJ$87:AJ$291,Y92,Schedule!$G$87:$G$291,Schedule!$F$11,Schedule!$I$87:$I$291,"I")),IF($C$3='Sum Res'!$S$5,(SUMIFS(Schedule!AL$87:AL$291,Schedule!$K$87:$K$291,Reservoir,Schedule!AK$87:AK$291,Z$88,Schedule!AJ$87:AJ$291,Y92,Schedule!$G$87:$G$291,Schedule!$F$9,Schedule!$I$87:$I$291,"")+SUMIFS(Schedule!AL$87:AL$291,Schedule!$K$87:$K$291,Reservoir,Schedule!AK$87:AK$291,Z$88,Schedule!AJ$87:AJ$291,Y92,Schedule!$G$87:$G$291,Schedule!$F$9,Schedule!$I$87:$I$291,"I"))+(SUMIFS(Schedule!AL$87:AL$291,Schedule!$K$87:$K$291,Reservoir,Schedule!AK$87:AK$291,Z$88,Schedule!AJ$87:AJ$291,Y92,Schedule!$G$87:$G$291,Schedule!$F$10,Schedule!$I$87:$I$291,"")+SUMIFS(Schedule!AL$87:AL$291,Schedule!$K$87:$K$291,Reservoir,Schedule!AK$87:AK$291,Z$88,Schedule!AJ$87:AJ$291,Y92,Schedule!$G$87:$G$291,Schedule!$F$10,Schedule!$I$87:$I$291,"I"))+(SUMIFS(Schedule!AL$87:AL$291,Schedule!$K$87:$K$291,Reservoir,Schedule!AK$87:AK$291,Z$88,Schedule!AJ$87:AJ$291,Y92,Schedule!$G$87:$G$291,Schedule!$F$11,Schedule!$I$87:$I$291,"")+SUMIFS(Schedule!AL$87:AL$291,Schedule!$K$87:$K$291,Reservoir,Schedule!AK$87:AK$291,Z$88,Schedule!AJ$87:AJ$291,Y92,Schedule!$G$87:$G$291,Schedule!$F$11,Schedule!$I$87:$I$291,"I")),(SUMIFS(Schedule!AL$87:AL$291,Schedule!$K$87:$K$291,Reservoir,Schedule!AK$87:AK$291,Z$88,Schedule!AJ$87:AJ$291,Y92,Schedule!$G$87:$G$291,Schedule!$F$9,Schedule!$I$87:$I$291,"")+SUMIFS(Schedule!AL$87:AL$291,Schedule!$K$87:$K$291,Reservoir,Schedule!AK$87:AK$291,Z$88,Schedule!AJ$87:AJ$291,Y92,Schedule!$G$87:$G$291,Schedule!$F$9,Schedule!$I$87:$I$291,"I"))+(SUMIFS(Schedule!AL$87:AL$291,Schedule!$K$87:$K$291,Reservoir,Schedule!AK$87:AK$291,Z$88,Schedule!AJ$87:AJ$291,Y92,Schedule!$G$87:$G$291,Schedule!$F$10,Schedule!$I$87:$I$291,"")+SUMIFS(Schedule!AL$87:AL$291,Schedule!$K$87:$K$291,Reservoir,Schedule!AK$87:AK$291,Z$88,Schedule!AJ$87:AJ$291,Y92,Schedule!$G$87:$G$291,Schedule!$F$10,Schedule!$I$87:$I$291,"I"))+(SUMIFS(Schedule!AL$87:AL$291,Schedule!$K$87:$K$291,Reservoir,Schedule!AK$87:AK$291,Z$88,Schedule!AJ$87:AJ$291,Y92,Schedule!$G$87:$G$291,Schedule!$F$11,Schedule!$I$87:$I$291,"")+SUMIFS(Schedule!AL$87:AL$291,Schedule!$K$87:$K$291,Reservoir,Schedule!AK$87:AK$291,Z$88,Schedule!AJ$87:AJ$291,Y92,Schedule!$G$87:$G$291,Schedule!$F$11,Schedule!$I$87:$I$291,"I"))+(SUMIFS(Schedule!AL$87:AL$291,Schedule!$K$87:$K$291,Reservoir,Schedule!AK$87:AK$291,Z$88,Schedule!AJ$87:AJ$291,Y92,Schedule!$G$87:$G$291,Schedule!$F$8,Schedule!$I$87:$I$291,"")+SUMIFS(Schedule!AL$87:AL$291,Schedule!$K$87:$K$291,Reservoir,Schedule!AK$87:AK$291,Z$88,Schedule!AJ$87:AJ$291,Y92,Schedule!$G$87:$G$291,Schedule!$F$8,Schedule!$I$87:$I$291,"I"))))</f>
        <v>0</v>
      </c>
      <c r="AB92" s="290">
        <v>5</v>
      </c>
      <c r="AC92" s="291"/>
      <c r="AD92" s="292">
        <f>IF($C$3="",(SUMIFS(Schedule!AO$87:AO$291,Schedule!$K$87:$K$291,Reservoir,Schedule!AN$87:AN$291,AC$88,Schedule!AM$87:AM$291,AB92,Schedule!$G$87:$G$291,Schedule!$F$9,Schedule!$I$87:$I$291,"")+SUMIFS(Schedule!AO$87:AO$291,Schedule!$K$87:$K$291,Reservoir,Schedule!AN$87:AN$291,AC$88,Schedule!AM$87:AM$291,AB92,Schedule!$G$87:$G$291,Schedule!$F$9,Schedule!$I$87:$I$291,"I"))+(SUMIFS(Schedule!AO$87:AO$291,Schedule!$K$87:$K$291,Reservoir,Schedule!AN$87:AN$291,AC$88,Schedule!AM$87:AM$291,AB92,Schedule!$G$87:$G$291,Schedule!$F$10,Schedule!$I$87:$I$291,"")+SUMIFS(Schedule!AO$87:AO$291,Schedule!$K$87:$K$291,Reservoir,Schedule!AN$87:AN$291,AC$88,Schedule!AM$87:AM$291,AB92,Schedule!$G$87:$G$291,Schedule!$F$10,Schedule!$I$87:$I$291,"I"))+(SUMIFS(Schedule!AO$87:AO$291,Schedule!$K$87:$K$291,Reservoir,Schedule!AN$87:AN$291,AC$88,Schedule!AM$87:AM$291,AB92,Schedule!$G$87:$G$291,Schedule!$F$11,Schedule!$I$87:$I$291,"")+SUMIFS(Schedule!AO$87:AO$291,Schedule!$K$87:$K$291,Reservoir,Schedule!AN$87:AN$291,AC$88,Schedule!AM$87:AM$291,AB92,Schedule!$G$87:$G$291,Schedule!$F$11,Schedule!$I$87:$I$291,"I")),IF($C$3='Sum Res'!$S$5,(SUMIFS(Schedule!AO$87:AO$291,Schedule!$K$87:$K$291,Reservoir,Schedule!AN$87:AN$291,AC$88,Schedule!AM$87:AM$291,AB92,Schedule!$G$87:$G$291,Schedule!$F$9,Schedule!$I$87:$I$291,"")+SUMIFS(Schedule!AO$87:AO$291,Schedule!$K$87:$K$291,Reservoir,Schedule!AN$87:AN$291,AC$88,Schedule!AM$87:AM$291,AB92,Schedule!$G$87:$G$291,Schedule!$F$9,Schedule!$I$87:$I$291,"I"))+(SUMIFS(Schedule!AO$87:AO$291,Schedule!$K$87:$K$291,Reservoir,Schedule!AN$87:AN$291,AC$88,Schedule!AM$87:AM$291,AB92,Schedule!$G$87:$G$291,Schedule!$F$10,Schedule!$I$87:$I$291,"")+SUMIFS(Schedule!AO$87:AO$291,Schedule!$K$87:$K$291,Reservoir,Schedule!AN$87:AN$291,AC$88,Schedule!AM$87:AM$291,AB92,Schedule!$G$87:$G$291,Schedule!$F$10,Schedule!$I$87:$I$291,"I"))+(SUMIFS(Schedule!AO$87:AO$291,Schedule!$K$87:$K$291,Reservoir,Schedule!AN$87:AN$291,AC$88,Schedule!AM$87:AM$291,AB92,Schedule!$G$87:$G$291,Schedule!$F$11,Schedule!$I$87:$I$291,"")+SUMIFS(Schedule!AO$87:AO$291,Schedule!$K$87:$K$291,Reservoir,Schedule!AN$87:AN$291,AC$88,Schedule!AM$87:AM$291,AB92,Schedule!$G$87:$G$291,Schedule!$F$11,Schedule!$I$87:$I$291,"I")),(SUMIFS(Schedule!AO$87:AO$291,Schedule!$K$87:$K$291,Reservoir,Schedule!AN$87:AN$291,AC$88,Schedule!AM$87:AM$291,AB92,Schedule!$G$87:$G$291,Schedule!$F$9,Schedule!$I$87:$I$291,"")+SUMIFS(Schedule!AO$87:AO$291,Schedule!$K$87:$K$291,Reservoir,Schedule!AN$87:AN$291,AC$88,Schedule!AM$87:AM$291,AB92,Schedule!$G$87:$G$291,Schedule!$F$9,Schedule!$I$87:$I$291,"I"))+(SUMIFS(Schedule!AO$87:AO$291,Schedule!$K$87:$K$291,Reservoir,Schedule!AN$87:AN$291,AC$88,Schedule!AM$87:AM$291,AB92,Schedule!$G$87:$G$291,Schedule!$F$10,Schedule!$I$87:$I$291,"")+SUMIFS(Schedule!AO$87:AO$291,Schedule!$K$87:$K$291,Reservoir,Schedule!AN$87:AN$291,AC$88,Schedule!AM$87:AM$291,AB92,Schedule!$G$87:$G$291,Schedule!$F$10,Schedule!$I$87:$I$291,"I"))+(SUMIFS(Schedule!AO$87:AO$291,Schedule!$K$87:$K$291,Reservoir,Schedule!AN$87:AN$291,AC$88,Schedule!AM$87:AM$291,AB92,Schedule!$G$87:$G$291,Schedule!$F$11,Schedule!$I$87:$I$291,"")+SUMIFS(Schedule!AO$87:AO$291,Schedule!$K$87:$K$291,Reservoir,Schedule!AN$87:AN$291,AC$88,Schedule!AM$87:AM$291,AB92,Schedule!$G$87:$G$291,Schedule!$F$11,Schedule!$I$87:$I$291,"I"))+(SUMIFS(Schedule!AO$87:AO$291,Schedule!$K$87:$K$291,Reservoir,Schedule!AN$87:AN$291,AC$88,Schedule!AM$87:AM$291,AB92,Schedule!$G$87:$G$291,Schedule!$F$8,Schedule!$I$87:$I$291,"")+SUMIFS(Schedule!AO$87:AO$291,Schedule!$K$87:$K$291,Reservoir,Schedule!AN$87:AN$291,AC$88,Schedule!AM$87:AM$291,AB92,Schedule!$G$87:$G$291,Schedule!$F$8,Schedule!$I$87:$I$291,"I"))))</f>
        <v>0</v>
      </c>
      <c r="AE92" s="293">
        <f>AD92+AA92+X92+U92+R92+O92+L92+I92+F92</f>
        <v>0</v>
      </c>
      <c r="AF92" s="288">
        <f t="shared" si="21"/>
        <v>0</v>
      </c>
    </row>
    <row r="93" spans="2:36" ht="15.75" thickBot="1" x14ac:dyDescent="0.3">
      <c r="B93" s="580"/>
      <c r="C93" s="304" t="s">
        <v>17</v>
      </c>
      <c r="D93" s="295"/>
      <c r="E93" s="296"/>
      <c r="F93" s="297">
        <f>SUM(F88:F92)</f>
        <v>0</v>
      </c>
      <c r="G93" s="295"/>
      <c r="H93" s="296"/>
      <c r="I93" s="297">
        <f>SUM(I88:I92)</f>
        <v>0</v>
      </c>
      <c r="J93" s="295"/>
      <c r="K93" s="296"/>
      <c r="L93" s="297">
        <f>SUM(L88:L92)</f>
        <v>0</v>
      </c>
      <c r="M93" s="295"/>
      <c r="N93" s="296"/>
      <c r="O93" s="297">
        <f>SUM(O88:O92)</f>
        <v>0</v>
      </c>
      <c r="P93" s="295"/>
      <c r="Q93" s="296"/>
      <c r="R93" s="297">
        <f>SUM(R88:R92)</f>
        <v>0</v>
      </c>
      <c r="S93" s="295"/>
      <c r="T93" s="296"/>
      <c r="U93" s="297">
        <f>SUM(U88:U92)</f>
        <v>0</v>
      </c>
      <c r="V93" s="295"/>
      <c r="W93" s="296"/>
      <c r="X93" s="297">
        <f>SUM(X88:X92)</f>
        <v>0</v>
      </c>
      <c r="Y93" s="295"/>
      <c r="Z93" s="296"/>
      <c r="AA93" s="297">
        <f>SUM(AA88:AA92)</f>
        <v>0</v>
      </c>
      <c r="AB93" s="295"/>
      <c r="AC93" s="296"/>
      <c r="AD93" s="297">
        <f>SUM(AD88:AD92)</f>
        <v>0</v>
      </c>
      <c r="AE93" s="297">
        <f>AD93+AA93+X93+U93+R93+O93+L93+I93+F93</f>
        <v>0</v>
      </c>
      <c r="AF93" s="298">
        <f t="shared" si="21"/>
        <v>0</v>
      </c>
    </row>
    <row r="94" spans="2:36" ht="15" x14ac:dyDescent="0.2">
      <c r="B94" s="580"/>
      <c r="C94" s="582" t="s">
        <v>39</v>
      </c>
      <c r="D94" s="273">
        <v>1</v>
      </c>
      <c r="E94" s="274" t="s">
        <v>12</v>
      </c>
      <c r="F94" s="275">
        <f>IF($C$3="",(SUMIFS(Schedule!Q$87:Q$291,Schedule!$K$87:$K$291,Reservoir,Schedule!P$87:P$291,E$94,Schedule!O$87:O$291,D94,Schedule!$G$87:$G$291,Schedule!$F$9,Schedule!$I$87:$I$291,"")+SUMIFS(Schedule!Q$87:Q$291,Schedule!$K$87:$K$291,Reservoir,Schedule!P$87:P$291,E$94,Schedule!O$87:O$291,D94,Schedule!$G$87:$G$291,Schedule!$F$9,Schedule!$I$87:$I$291,"I"))+(SUMIFS(Schedule!Q$87:Q$291,Schedule!$K$87:$K$291,Reservoir,Schedule!P$87:P$291,E$94,Schedule!O$87:O$291,D94,Schedule!$G$87:$G$291,Schedule!$F$10,Schedule!$I$87:$I$291,"")+SUMIFS(Schedule!Q$87:Q$291,Schedule!$K$87:$K$291,Reservoir,Schedule!P$87:P$291,E$94,Schedule!O$87:O$291,D94,Schedule!$G$87:$G$291,Schedule!$F$10,Schedule!$I$87:$I$291,"I"))+(SUMIFS(Schedule!Q$87:Q$291,Schedule!$K$87:$K$291,Reservoir,Schedule!P$87:P$291,E$94,Schedule!O$87:O$291,D94,Schedule!$G$87:$G$291,Schedule!$F$11,Schedule!$I$87:$I$291,"")+SUMIFS(Schedule!Q$87:Q$291,Schedule!$K$87:$K$291,Reservoir,Schedule!P$87:P$291,E$94,Schedule!O$87:O$291,D94,Schedule!$G$87:$G$291,Schedule!$F$11,Schedule!$I$87:$I$291,"I")),IF($C$3='Sum Res'!$S$5,(SUMIFS(Schedule!Q$87:Q$291,Schedule!$K$87:$K$291,Reservoir,Schedule!P$87:P$291,E$94,Schedule!O$87:O$291,D94,Schedule!$G$87:$G$291,Schedule!$F$9,Schedule!$I$87:$I$291,"")+SUMIFS(Schedule!Q$87:Q$291,Schedule!$K$87:$K$291,Reservoir,Schedule!P$87:P$291,E$94,Schedule!O$87:O$291,D94,Schedule!$G$87:$G$291,Schedule!$F$9,Schedule!$I$87:$I$291,"I"))+(SUMIFS(Schedule!Q$87:Q$291,Schedule!$K$87:$K$291,Reservoir,Schedule!P$87:P$291,E$94,Schedule!O$87:O$291,D94,Schedule!$G$87:$G$291,Schedule!$F$10,Schedule!$I$87:$I$291,"")+SUMIFS(Schedule!Q$87:Q$291,Schedule!$K$87:$K$291,Reservoir,Schedule!P$87:P$291,E$94,Schedule!O$87:O$291,D94,Schedule!$G$87:$G$291,Schedule!$F$10,Schedule!$I$87:$I$291,"I"))+(SUMIFS(Schedule!Q$87:Q$291,Schedule!$K$87:$K$291,Reservoir,Schedule!P$87:P$291,E$94,Schedule!O$87:O$291,D94,Schedule!$G$87:$G$291,Schedule!$F$11,Schedule!$I$87:$I$291,"")+SUMIFS(Schedule!Q$87:Q$291,Schedule!$K$87:$K$291,Reservoir,Schedule!P$87:P$291,E$94,Schedule!O$87:O$291,D94,Schedule!$G$87:$G$291,Schedule!$F$11,Schedule!$I$87:$I$291,"I")),(SUMIFS(Schedule!Q$87:Q$291,Schedule!$K$87:$K$291,Reservoir,Schedule!P$87:P$291,E$94,Schedule!O$87:O$291,D94,Schedule!$G$87:$G$291,Schedule!$F$9,Schedule!$I$87:$I$291,"")+SUMIFS(Schedule!Q$87:Q$291,Schedule!$K$87:$K$291,Reservoir,Schedule!P$87:P$291,E$94,Schedule!O$87:O$291,D94,Schedule!$G$87:$G$291,Schedule!$F$9,Schedule!$I$87:$I$291,"I"))+(SUMIFS(Schedule!Q$87:Q$291,Schedule!$K$87:$K$291,Reservoir,Schedule!P$87:P$291,E$94,Schedule!O$87:O$291,D94,Schedule!$G$87:$G$291,Schedule!$F$10,Schedule!$I$87:$I$291,"")+SUMIFS(Schedule!Q$87:Q$291,Schedule!$K$87:$K$291,Reservoir,Schedule!P$87:P$291,E$94,Schedule!O$87:O$291,D94,Schedule!$G$87:$G$291,Schedule!$F$10,Schedule!$I$87:$I$291,"I"))+(SUMIFS(Schedule!Q$87:Q$291,Schedule!$K$87:$K$291,Reservoir,Schedule!P$87:P$291,E$94,Schedule!O$87:O$291,D94,Schedule!$G$87:$G$291,Schedule!$F$11,Schedule!$I$87:$I$291,"")+SUMIFS(Schedule!Q$87:Q$291,Schedule!$K$87:$K$291,Reservoir,Schedule!P$87:P$291,E$94,Schedule!O$87:O$291,D94,Schedule!$G$87:$G$291,Schedule!$F$11,Schedule!$I$87:$I$291,"I"))+(SUMIFS(Schedule!Q$87:Q$291,Schedule!$K$87:$K$291,Reservoir,Schedule!P$87:P$291,E$94,Schedule!O$87:O$291,D94,Schedule!$G$87:$G$291,Schedule!$F$8,Schedule!$I$87:$I$291,"")+SUMIFS(Schedule!Q$87:Q$291,Schedule!$K$87:$K$291,Reservoir,Schedule!P$87:P$291,E$94,Schedule!O$87:O$291,D94,Schedule!$G$87:$G$291,Schedule!$F$8,Schedule!$I$87:$I$291,"I"))))</f>
        <v>0</v>
      </c>
      <c r="G94" s="273">
        <v>1</v>
      </c>
      <c r="H94" s="274" t="s">
        <v>12</v>
      </c>
      <c r="I94" s="275">
        <f>IF($C$3="",(SUMIFS(Schedule!T$87:T$291,Schedule!$K$87:$K$291,Reservoir,Schedule!S$87:S$291,H$94,Schedule!R$87:R$291,G94,Schedule!$G$87:$G$291,Schedule!$F$9,Schedule!$I$87:$I$291,"")+SUMIFS(Schedule!T$87:T$291,Schedule!$K$87:$K$291,Reservoir,Schedule!S$87:S$291,H$94,Schedule!R$87:R$291,G94,Schedule!$G$87:$G$291,Schedule!$F$9,Schedule!$I$87:$I$291,"I"))+(SUMIFS(Schedule!T$87:T$291,Schedule!$K$87:$K$291,Reservoir,Schedule!S$87:S$291,H$94,Schedule!R$87:R$291,G94,Schedule!$G$87:$G$291,Schedule!$F$10,Schedule!$I$87:$I$291,"")+SUMIFS(Schedule!T$87:T$291,Schedule!$K$87:$K$291,Reservoir,Schedule!S$87:S$291,H$94,Schedule!R$87:R$291,G94,Schedule!$G$87:$G$291,Schedule!$F$10,Schedule!$I$87:$I$291,"I"))+(SUMIFS(Schedule!T$87:T$291,Schedule!$K$87:$K$291,Reservoir,Schedule!S$87:S$291,H$94,Schedule!R$87:R$291,G94,Schedule!$G$87:$G$291,Schedule!$F$11,Schedule!$I$87:$I$291,"")+SUMIFS(Schedule!T$87:T$291,Schedule!$K$87:$K$291,Reservoir,Schedule!S$87:S$291,H$94,Schedule!R$87:R$291,G94,Schedule!$G$87:$G$291,Schedule!$F$11,Schedule!$I$87:$I$291,"I")),IF($C$3='Sum Res'!$S$5,(SUMIFS(Schedule!T$87:T$291,Schedule!$K$87:$K$291,Reservoir,Schedule!S$87:S$291,H$94,Schedule!R$87:R$291,G94,Schedule!$G$87:$G$291,Schedule!$F$9,Schedule!$I$87:$I$291,"")+SUMIFS(Schedule!T$87:T$291,Schedule!$K$87:$K$291,Reservoir,Schedule!S$87:S$291,H$94,Schedule!R$87:R$291,G94,Schedule!$G$87:$G$291,Schedule!$F$9,Schedule!$I$87:$I$291,"I"))+(SUMIFS(Schedule!T$87:T$291,Schedule!$K$87:$K$291,Reservoir,Schedule!S$87:S$291,H$94,Schedule!R$87:R$291,G94,Schedule!$G$87:$G$291,Schedule!$F$10,Schedule!$I$87:$I$291,"")+SUMIFS(Schedule!T$87:T$291,Schedule!$K$87:$K$291,Reservoir,Schedule!S$87:S$291,H$94,Schedule!R$87:R$291,G94,Schedule!$G$87:$G$291,Schedule!$F$10,Schedule!$I$87:$I$291,"I"))+(SUMIFS(Schedule!T$87:T$291,Schedule!$K$87:$K$291,Reservoir,Schedule!S$87:S$291,H$94,Schedule!R$87:R$291,G94,Schedule!$G$87:$G$291,Schedule!$F$11,Schedule!$I$87:$I$291,"")+SUMIFS(Schedule!T$87:T$291,Schedule!$K$87:$K$291,Reservoir,Schedule!S$87:S$291,H$94,Schedule!R$87:R$291,G94,Schedule!$G$87:$G$291,Schedule!$F$11,Schedule!$I$87:$I$291,"I")),(SUMIFS(Schedule!T$87:T$291,Schedule!$K$87:$K$291,Reservoir,Schedule!S$87:S$291,H$94,Schedule!R$87:R$291,G94,Schedule!$G$87:$G$291,Schedule!$F$9,Schedule!$I$87:$I$291,"")+SUMIFS(Schedule!T$87:T$291,Schedule!$K$87:$K$291,Reservoir,Schedule!S$87:S$291,H$94,Schedule!R$87:R$291,G94,Schedule!$G$87:$G$291,Schedule!$F$9,Schedule!$I$87:$I$291,"I"))+(SUMIFS(Schedule!T$87:T$291,Schedule!$K$87:$K$291,Reservoir,Schedule!S$87:S$291,H$94,Schedule!R$87:R$291,G94,Schedule!$G$87:$G$291,Schedule!$F$10,Schedule!$I$87:$I$291,"")+SUMIFS(Schedule!T$87:T$291,Schedule!$K$87:$K$291,Reservoir,Schedule!S$87:S$291,H$94,Schedule!R$87:R$291,G94,Schedule!$G$87:$G$291,Schedule!$F$10,Schedule!$I$87:$I$291,"I"))+(SUMIFS(Schedule!T$87:T$291,Schedule!$K$87:$K$291,Reservoir,Schedule!S$87:S$291,H$94,Schedule!R$87:R$291,G94,Schedule!$G$87:$G$291,Schedule!$F$11,Schedule!$I$87:$I$291,"")+SUMIFS(Schedule!T$87:T$291,Schedule!$K$87:$K$291,Reservoir,Schedule!S$87:S$291,H$94,Schedule!R$87:R$291,G94,Schedule!$G$87:$G$291,Schedule!$F$11,Schedule!$I$87:$I$291,"I"))+(SUMIFS(Schedule!T$87:T$291,Schedule!$K$87:$K$291,Reservoir,Schedule!S$87:S$291,H$94,Schedule!R$87:R$291,G94,Schedule!$G$87:$G$291,Schedule!$F$8,Schedule!$I$87:$I$291,"")+SUMIFS(Schedule!T$87:T$291,Schedule!$K$87:$K$291,Reservoir,Schedule!S$87:S$291,H$94,Schedule!R$87:R$291,G94,Schedule!$G$87:$G$291,Schedule!$F$8,Schedule!$I$87:$I$291,"I"))))</f>
        <v>0</v>
      </c>
      <c r="J94" s="273">
        <v>1</v>
      </c>
      <c r="K94" s="274" t="s">
        <v>12</v>
      </c>
      <c r="L94" s="275">
        <f>IF($C$3="",(SUMIFS(Schedule!W$87:W$291,Schedule!$K$87:$K$291,Reservoir,Schedule!V$87:V$291,K$94,Schedule!U$87:U$291,J94,Schedule!$G$87:$G$291,Schedule!$F$9,Schedule!$I$87:$I$291,"")+SUMIFS(Schedule!W$87:W$291,Schedule!$K$87:$K$291,Reservoir,Schedule!V$87:V$291,K$94,Schedule!U$87:U$291,J94,Schedule!$G$87:$G$291,Schedule!$F$9,Schedule!$I$87:$I$291,"I"))+(SUMIFS(Schedule!W$87:W$291,Schedule!$K$87:$K$291,Reservoir,Schedule!V$87:V$291,K$94,Schedule!U$87:U$291,J94,Schedule!$G$87:$G$291,Schedule!$F$10,Schedule!$I$87:$I$291,"")+SUMIFS(Schedule!W$87:W$291,Schedule!$K$87:$K$291,Reservoir,Schedule!V$87:V$291,K$94,Schedule!U$87:U$291,J94,Schedule!$G$87:$G$291,Schedule!$F$10,Schedule!$I$87:$I$291,"I"))+(SUMIFS(Schedule!W$87:W$291,Schedule!$K$87:$K$291,Reservoir,Schedule!V$87:V$291,K$94,Schedule!U$87:U$291,J94,Schedule!$G$87:$G$291,Schedule!$F$11,Schedule!$I$87:$I$291,"")+SUMIFS(Schedule!W$87:W$291,Schedule!$K$87:$K$291,Reservoir,Schedule!V$87:V$291,K$94,Schedule!U$87:U$291,J94,Schedule!$G$87:$G$291,Schedule!$F$11,Schedule!$I$87:$I$291,"I")),IF($C$3='Sum Res'!$S$5,(SUMIFS(Schedule!W$87:W$291,Schedule!$K$87:$K$291,Reservoir,Schedule!V$87:V$291,K$94,Schedule!U$87:U$291,J94,Schedule!$G$87:$G$291,Schedule!$F$9,Schedule!$I$87:$I$291,"")+SUMIFS(Schedule!W$87:W$291,Schedule!$K$87:$K$291,Reservoir,Schedule!V$87:V$291,K$94,Schedule!U$87:U$291,J94,Schedule!$G$87:$G$291,Schedule!$F$9,Schedule!$I$87:$I$291,"I"))+(SUMIFS(Schedule!W$87:W$291,Schedule!$K$87:$K$291,Reservoir,Schedule!V$87:V$291,K$94,Schedule!U$87:U$291,J94,Schedule!$G$87:$G$291,Schedule!$F$10,Schedule!$I$87:$I$291,"")+SUMIFS(Schedule!W$87:W$291,Schedule!$K$87:$K$291,Reservoir,Schedule!V$87:V$291,K$94,Schedule!U$87:U$291,J94,Schedule!$G$87:$G$291,Schedule!$F$10,Schedule!$I$87:$I$291,"I"))+(SUMIFS(Schedule!W$87:W$291,Schedule!$K$87:$K$291,Reservoir,Schedule!V$87:V$291,K$94,Schedule!U$87:U$291,J94,Schedule!$G$87:$G$291,Schedule!$F$11,Schedule!$I$87:$I$291,"")+SUMIFS(Schedule!W$87:W$291,Schedule!$K$87:$K$291,Reservoir,Schedule!V$87:V$291,K$94,Schedule!U$87:U$291,J94,Schedule!$G$87:$G$291,Schedule!$F$11,Schedule!$I$87:$I$291,"I")),(SUMIFS(Schedule!W$87:W$291,Schedule!$K$87:$K$291,Reservoir,Schedule!V$87:V$291,K$94,Schedule!U$87:U$291,J94,Schedule!$G$87:$G$291,Schedule!$F$9,Schedule!$I$87:$I$291,"")+SUMIFS(Schedule!W$87:W$291,Schedule!$K$87:$K$291,Reservoir,Schedule!V$87:V$291,K$94,Schedule!U$87:U$291,J94,Schedule!$G$87:$G$291,Schedule!$F$9,Schedule!$I$87:$I$291,"I"))+(SUMIFS(Schedule!W$87:W$291,Schedule!$K$87:$K$291,Reservoir,Schedule!V$87:V$291,K$94,Schedule!U$87:U$291,J94,Schedule!$G$87:$G$291,Schedule!$F$10,Schedule!$I$87:$I$291,"")+SUMIFS(Schedule!W$87:W$291,Schedule!$K$87:$K$291,Reservoir,Schedule!V$87:V$291,K$94,Schedule!U$87:U$291,J94,Schedule!$G$87:$G$291,Schedule!$F$10,Schedule!$I$87:$I$291,"I"))+(SUMIFS(Schedule!W$87:W$291,Schedule!$K$87:$K$291,Reservoir,Schedule!V$87:V$291,K$94,Schedule!U$87:U$291,J94,Schedule!$G$87:$G$291,Schedule!$F$11,Schedule!$I$87:$I$291,"")+SUMIFS(Schedule!W$87:W$291,Schedule!$K$87:$K$291,Reservoir,Schedule!V$87:V$291,K$94,Schedule!U$87:U$291,J94,Schedule!$G$87:$G$291,Schedule!$F$11,Schedule!$I$87:$I$291,"I"))+(SUMIFS(Schedule!W$87:W$291,Schedule!$K$87:$K$291,Reservoir,Schedule!V$87:V$291,K$94,Schedule!U$87:U$291,J94,Schedule!$G$87:$G$291,Schedule!$F$8,Schedule!$I$87:$I$291,"")+SUMIFS(Schedule!W$87:W$291,Schedule!$K$87:$K$291,Reservoir,Schedule!V$87:V$291,K$94,Schedule!U$87:U$291,J94,Schedule!$G$87:$G$291,Schedule!$F$8,Schedule!$I$87:$I$291,"I"))))</f>
        <v>0</v>
      </c>
      <c r="M94" s="273">
        <v>1</v>
      </c>
      <c r="N94" s="274" t="s">
        <v>12</v>
      </c>
      <c r="O94" s="275">
        <f>IF($C$3="",(SUMIFS(Schedule!Z$87:Z$291,Schedule!$K$87:$K$291,Reservoir,Schedule!Y$87:Y$291,N$94,Schedule!X$87:X$291,M94,Schedule!$G$87:$G$291,Schedule!$F$9,Schedule!$I$87:$I$291,"")+SUMIFS(Schedule!Z$87:Z$291,Schedule!$K$87:$K$291,Reservoir,Schedule!Y$87:Y$291,N$94,Schedule!X$87:X$291,M94,Schedule!$G$87:$G$291,Schedule!$F$9,Schedule!$I$87:$I$291,"I"))+(SUMIFS(Schedule!Z$87:Z$291,Schedule!$K$87:$K$291,Reservoir,Schedule!Y$87:Y$291,N$94,Schedule!X$87:X$291,M94,Schedule!$G$87:$G$291,Schedule!$F$10,Schedule!$I$87:$I$291,"")+SUMIFS(Schedule!Z$87:Z$291,Schedule!$K$87:$K$291,Reservoir,Schedule!Y$87:Y$291,N$94,Schedule!X$87:X$291,M94,Schedule!$G$87:$G$291,Schedule!$F$10,Schedule!$I$87:$I$291,"I"))+(SUMIFS(Schedule!Z$87:Z$291,Schedule!$K$87:$K$291,Reservoir,Schedule!Y$87:Y$291,N$94,Schedule!X$87:X$291,M94,Schedule!$G$87:$G$291,Schedule!$F$11,Schedule!$I$87:$I$291,"")+SUMIFS(Schedule!Z$87:Z$291,Schedule!$K$87:$K$291,Reservoir,Schedule!Y$87:Y$291,N$94,Schedule!X$87:X$291,M94,Schedule!$G$87:$G$291,Schedule!$F$11,Schedule!$I$87:$I$291,"I")),IF($C$3='Sum Res'!$S$5,(SUMIFS(Schedule!Z$87:Z$291,Schedule!$K$87:$K$291,Reservoir,Schedule!Y$87:Y$291,N$94,Schedule!X$87:X$291,M94,Schedule!$G$87:$G$291,Schedule!$F$9,Schedule!$I$87:$I$291,"")+SUMIFS(Schedule!Z$87:Z$291,Schedule!$K$87:$K$291,Reservoir,Schedule!Y$87:Y$291,N$94,Schedule!X$87:X$291,M94,Schedule!$G$87:$G$291,Schedule!$F$9,Schedule!$I$87:$I$291,"I"))+(SUMIFS(Schedule!Z$87:Z$291,Schedule!$K$87:$K$291,Reservoir,Schedule!Y$87:Y$291,N$94,Schedule!X$87:X$291,M94,Schedule!$G$87:$G$291,Schedule!$F$10,Schedule!$I$87:$I$291,"")+SUMIFS(Schedule!Z$87:Z$291,Schedule!$K$87:$K$291,Reservoir,Schedule!Y$87:Y$291,N$94,Schedule!X$87:X$291,M94,Schedule!$G$87:$G$291,Schedule!$F$10,Schedule!$I$87:$I$291,"I"))+(SUMIFS(Schedule!Z$87:Z$291,Schedule!$K$87:$K$291,Reservoir,Schedule!Y$87:Y$291,N$94,Schedule!X$87:X$291,M94,Schedule!$G$87:$G$291,Schedule!$F$11,Schedule!$I$87:$I$291,"")+SUMIFS(Schedule!Z$87:Z$291,Schedule!$K$87:$K$291,Reservoir,Schedule!Y$87:Y$291,N$94,Schedule!X$87:X$291,M94,Schedule!$G$87:$G$291,Schedule!$F$11,Schedule!$I$87:$I$291,"I")),(SUMIFS(Schedule!Z$87:Z$291,Schedule!$K$87:$K$291,Reservoir,Schedule!Y$87:Y$291,N$94,Schedule!X$87:X$291,M94,Schedule!$G$87:$G$291,Schedule!$F$9,Schedule!$I$87:$I$291,"")+SUMIFS(Schedule!Z$87:Z$291,Schedule!$K$87:$K$291,Reservoir,Schedule!Y$87:Y$291,N$94,Schedule!X$87:X$291,M94,Schedule!$G$87:$G$291,Schedule!$F$9,Schedule!$I$87:$I$291,"I"))+(SUMIFS(Schedule!Z$87:Z$291,Schedule!$K$87:$K$291,Reservoir,Schedule!Y$87:Y$291,N$94,Schedule!X$87:X$291,M94,Schedule!$G$87:$G$291,Schedule!$F$10,Schedule!$I$87:$I$291,"")+SUMIFS(Schedule!Z$87:Z$291,Schedule!$K$87:$K$291,Reservoir,Schedule!Y$87:Y$291,N$94,Schedule!X$87:X$291,M94,Schedule!$G$87:$G$291,Schedule!$F$10,Schedule!$I$87:$I$291,"I"))+(SUMIFS(Schedule!Z$87:Z$291,Schedule!$K$87:$K$291,Reservoir,Schedule!Y$87:Y$291,N$94,Schedule!X$87:X$291,M94,Schedule!$G$87:$G$291,Schedule!$F$11,Schedule!$I$87:$I$291,"")+SUMIFS(Schedule!Z$87:Z$291,Schedule!$K$87:$K$291,Reservoir,Schedule!Y$87:Y$291,N$94,Schedule!X$87:X$291,M94,Schedule!$G$87:$G$291,Schedule!$F$11,Schedule!$I$87:$I$291,"I"))+(SUMIFS(Schedule!Z$87:Z$291,Schedule!$K$87:$K$291,Reservoir,Schedule!Y$87:Y$291,N$94,Schedule!X$87:X$291,M94,Schedule!$G$87:$G$291,Schedule!$F$8,Schedule!$I$87:$I$291,"")+SUMIFS(Schedule!Z$87:Z$291,Schedule!$K$87:$K$291,Reservoir,Schedule!Y$87:Y$291,N$94,Schedule!X$87:X$291,M94,Schedule!$G$87:$G$291,Schedule!$F$8,Schedule!$I$87:$I$291,"I"))))</f>
        <v>0</v>
      </c>
      <c r="P94" s="273">
        <v>1</v>
      </c>
      <c r="Q94" s="274" t="s">
        <v>12</v>
      </c>
      <c r="R94" s="275">
        <f>IF($C$3="",(SUMIFS(Schedule!AC$87:AC$291,Schedule!$K$87:$K$291,Reservoir,Schedule!AB$87:AB$291,Q$94,Schedule!AA$87:AA$291,P94,Schedule!$G$87:$G$291,Schedule!$F$9,Schedule!$I$87:$I$291,"")+SUMIFS(Schedule!AC$87:AC$291,Schedule!$K$87:$K$291,Reservoir,Schedule!AB$87:AB$291,Q$94,Schedule!AA$87:AA$291,P94,Schedule!$G$87:$G$291,Schedule!$F$9,Schedule!$I$87:$I$291,"I"))+(SUMIFS(Schedule!AC$87:AC$291,Schedule!$K$87:$K$291,Reservoir,Schedule!AB$87:AB$291,Q$94,Schedule!AA$87:AA$291,P94,Schedule!$G$87:$G$291,Schedule!$F$10,Schedule!$I$87:$I$291,"")+SUMIFS(Schedule!AC$87:AC$291,Schedule!$K$87:$K$291,Reservoir,Schedule!AB$87:AB$291,Q$94,Schedule!AA$87:AA$291,P94,Schedule!$G$87:$G$291,Schedule!$F$10,Schedule!$I$87:$I$291,"I"))+(SUMIFS(Schedule!AC$87:AC$291,Schedule!$K$87:$K$291,Reservoir,Schedule!AB$87:AB$291,Q$94,Schedule!AA$87:AA$291,P94,Schedule!$G$87:$G$291,Schedule!$F$11,Schedule!$I$87:$I$291,"")+SUMIFS(Schedule!AC$87:AC$291,Schedule!$K$87:$K$291,Reservoir,Schedule!AB$87:AB$291,Q$94,Schedule!AA$87:AA$291,P94,Schedule!$G$87:$G$291,Schedule!$F$11,Schedule!$I$87:$I$291,"I")),IF($C$3='Sum Res'!$S$5,(SUMIFS(Schedule!AC$87:AC$291,Schedule!$K$87:$K$291,Reservoir,Schedule!AB$87:AB$291,Q$94,Schedule!AA$87:AA$291,P94,Schedule!$G$87:$G$291,Schedule!$F$9,Schedule!$I$87:$I$291,"")+SUMIFS(Schedule!AC$87:AC$291,Schedule!$K$87:$K$291,Reservoir,Schedule!AB$87:AB$291,Q$94,Schedule!AA$87:AA$291,P94,Schedule!$G$87:$G$291,Schedule!$F$9,Schedule!$I$87:$I$291,"I"))+(SUMIFS(Schedule!AC$87:AC$291,Schedule!$K$87:$K$291,Reservoir,Schedule!AB$87:AB$291,Q$94,Schedule!AA$87:AA$291,P94,Schedule!$G$87:$G$291,Schedule!$F$10,Schedule!$I$87:$I$291,"")+SUMIFS(Schedule!AC$87:AC$291,Schedule!$K$87:$K$291,Reservoir,Schedule!AB$87:AB$291,Q$94,Schedule!AA$87:AA$291,P94,Schedule!$G$87:$G$291,Schedule!$F$10,Schedule!$I$87:$I$291,"I"))+(SUMIFS(Schedule!AC$87:AC$291,Schedule!$K$87:$K$291,Reservoir,Schedule!AB$87:AB$291,Q$94,Schedule!AA$87:AA$291,P94,Schedule!$G$87:$G$291,Schedule!$F$11,Schedule!$I$87:$I$291,"")+SUMIFS(Schedule!AC$87:AC$291,Schedule!$K$87:$K$291,Reservoir,Schedule!AB$87:AB$291,Q$94,Schedule!AA$87:AA$291,P94,Schedule!$G$87:$G$291,Schedule!$F$11,Schedule!$I$87:$I$291,"I")),(SUMIFS(Schedule!AC$87:AC$291,Schedule!$K$87:$K$291,Reservoir,Schedule!AB$87:AB$291,Q$94,Schedule!AA$87:AA$291,P94,Schedule!$G$87:$G$291,Schedule!$F$9,Schedule!$I$87:$I$291,"")+SUMIFS(Schedule!AC$87:AC$291,Schedule!$K$87:$K$291,Reservoir,Schedule!AB$87:AB$291,Q$94,Schedule!AA$87:AA$291,P94,Schedule!$G$87:$G$291,Schedule!$F$9,Schedule!$I$87:$I$291,"I"))+(SUMIFS(Schedule!AC$87:AC$291,Schedule!$K$87:$K$291,Reservoir,Schedule!AB$87:AB$291,Q$94,Schedule!AA$87:AA$291,P94,Schedule!$G$87:$G$291,Schedule!$F$10,Schedule!$I$87:$I$291,"")+SUMIFS(Schedule!AC$87:AC$291,Schedule!$K$87:$K$291,Reservoir,Schedule!AB$87:AB$291,Q$94,Schedule!AA$87:AA$291,P94,Schedule!$G$87:$G$291,Schedule!$F$10,Schedule!$I$87:$I$291,"I"))+(SUMIFS(Schedule!AC$87:AC$291,Schedule!$K$87:$K$291,Reservoir,Schedule!AB$87:AB$291,Q$94,Schedule!AA$87:AA$291,P94,Schedule!$G$87:$G$291,Schedule!$F$11,Schedule!$I$87:$I$291,"")+SUMIFS(Schedule!AC$87:AC$291,Schedule!$K$87:$K$291,Reservoir,Schedule!AB$87:AB$291,Q$94,Schedule!AA$87:AA$291,P94,Schedule!$G$87:$G$291,Schedule!$F$11,Schedule!$I$87:$I$291,"I"))+(SUMIFS(Schedule!AC$87:AC$291,Schedule!$K$87:$K$291,Reservoir,Schedule!AB$87:AB$291,Q$94,Schedule!AA$87:AA$291,P94,Schedule!$G$87:$G$291,Schedule!$F$8,Schedule!$I$87:$I$291,"")+SUMIFS(Schedule!AC$87:AC$291,Schedule!$K$87:$K$291,Reservoir,Schedule!AB$87:AB$291,Q$94,Schedule!AA$87:AA$291,P94,Schedule!$G$87:$G$291,Schedule!$F$8,Schedule!$I$87:$I$291,"I"))))</f>
        <v>0</v>
      </c>
      <c r="S94" s="273">
        <v>1</v>
      </c>
      <c r="T94" s="274" t="s">
        <v>12</v>
      </c>
      <c r="U94" s="275">
        <f>IF($C$3="",(SUMIFS(Schedule!AF$87:AF$291,Schedule!$K$87:$K$291,Reservoir,Schedule!AE$87:AE$291,T$94,Schedule!AD$87:AD$291,S94,Schedule!$G$87:$G$291,Schedule!$F$9,Schedule!$I$87:$I$291,"")+SUMIFS(Schedule!AF$87:AF$291,Schedule!$K$87:$K$291,Reservoir,Schedule!AE$87:AE$291,T$94,Schedule!AD$87:AD$291,S94,Schedule!$G$87:$G$291,Schedule!$F$9,Schedule!$I$87:$I$291,"I"))+(SUMIFS(Schedule!AF$87:AF$291,Schedule!$K$87:$K$291,Reservoir,Schedule!AE$87:AE$291,T$94,Schedule!AD$87:AD$291,S94,Schedule!$G$87:$G$291,Schedule!$F$10,Schedule!$I$87:$I$291,"")+SUMIFS(Schedule!AF$87:AF$291,Schedule!$K$87:$K$291,Reservoir,Schedule!AE$87:AE$291,T$94,Schedule!AD$87:AD$291,S94,Schedule!$G$87:$G$291,Schedule!$F$10,Schedule!$I$87:$I$291,"I"))+(SUMIFS(Schedule!AF$87:AF$291,Schedule!$K$87:$K$291,Reservoir,Schedule!AE$87:AE$291,T$94,Schedule!AD$87:AD$291,S94,Schedule!$G$87:$G$291,Schedule!$F$11,Schedule!$I$87:$I$291,"")+SUMIFS(Schedule!AF$87:AF$291,Schedule!$K$87:$K$291,Reservoir,Schedule!AE$87:AE$291,T$94,Schedule!AD$87:AD$291,S94,Schedule!$G$87:$G$291,Schedule!$F$11,Schedule!$I$87:$I$291,"I")),IF($C$3='Sum Res'!$S$5,(SUMIFS(Schedule!AF$87:AF$291,Schedule!$K$87:$K$291,Reservoir,Schedule!AE$87:AE$291,T$94,Schedule!AD$87:AD$291,S94,Schedule!$G$87:$G$291,Schedule!$F$9,Schedule!$I$87:$I$291,"")+SUMIFS(Schedule!AF$87:AF$291,Schedule!$K$87:$K$291,Reservoir,Schedule!AE$87:AE$291,T$94,Schedule!AD$87:AD$291,S94,Schedule!$G$87:$G$291,Schedule!$F$9,Schedule!$I$87:$I$291,"I"))+(SUMIFS(Schedule!AF$87:AF$291,Schedule!$K$87:$K$291,Reservoir,Schedule!AE$87:AE$291,T$94,Schedule!AD$87:AD$291,S94,Schedule!$G$87:$G$291,Schedule!$F$10,Schedule!$I$87:$I$291,"")+SUMIFS(Schedule!AF$87:AF$291,Schedule!$K$87:$K$291,Reservoir,Schedule!AE$87:AE$291,T$94,Schedule!AD$87:AD$291,S94,Schedule!$G$87:$G$291,Schedule!$F$10,Schedule!$I$87:$I$291,"I"))+(SUMIFS(Schedule!AF$87:AF$291,Schedule!$K$87:$K$291,Reservoir,Schedule!AE$87:AE$291,T$94,Schedule!AD$87:AD$291,S94,Schedule!$G$87:$G$291,Schedule!$F$11,Schedule!$I$87:$I$291,"")+SUMIFS(Schedule!AF$87:AF$291,Schedule!$K$87:$K$291,Reservoir,Schedule!AE$87:AE$291,T$94,Schedule!AD$87:AD$291,S94,Schedule!$G$87:$G$291,Schedule!$F$11,Schedule!$I$87:$I$291,"I")),(SUMIFS(Schedule!AF$87:AF$291,Schedule!$K$87:$K$291,Reservoir,Schedule!AE$87:AE$291,T$94,Schedule!AD$87:AD$291,S94,Schedule!$G$87:$G$291,Schedule!$F$9,Schedule!$I$87:$I$291,"")+SUMIFS(Schedule!AF$87:AF$291,Schedule!$K$87:$K$291,Reservoir,Schedule!AE$87:AE$291,T$94,Schedule!AD$87:AD$291,S94,Schedule!$G$87:$G$291,Schedule!$F$9,Schedule!$I$87:$I$291,"I"))+(SUMIFS(Schedule!AF$87:AF$291,Schedule!$K$87:$K$291,Reservoir,Schedule!AE$87:AE$291,T$94,Schedule!AD$87:AD$291,S94,Schedule!$G$87:$G$291,Schedule!$F$10,Schedule!$I$87:$I$291,"")+SUMIFS(Schedule!AF$87:AF$291,Schedule!$K$87:$K$291,Reservoir,Schedule!AE$87:AE$291,T$94,Schedule!AD$87:AD$291,S94,Schedule!$G$87:$G$291,Schedule!$F$10,Schedule!$I$87:$I$291,"I"))+(SUMIFS(Schedule!AF$87:AF$291,Schedule!$K$87:$K$291,Reservoir,Schedule!AE$87:AE$291,T$94,Schedule!AD$87:AD$291,S94,Schedule!$G$87:$G$291,Schedule!$F$11,Schedule!$I$87:$I$291,"")+SUMIFS(Schedule!AF$87:AF$291,Schedule!$K$87:$K$291,Reservoir,Schedule!AE$87:AE$291,T$94,Schedule!AD$87:AD$291,S94,Schedule!$G$87:$G$291,Schedule!$F$11,Schedule!$I$87:$I$291,"I"))+(SUMIFS(Schedule!AF$87:AF$291,Schedule!$K$87:$K$291,Reservoir,Schedule!AE$87:AE$291,T$94,Schedule!AD$87:AD$291,S94,Schedule!$G$87:$G$291,Schedule!$F$8,Schedule!$I$87:$I$291,"")+SUMIFS(Schedule!AF$87:AF$291,Schedule!$K$87:$K$291,Reservoir,Schedule!AE$87:AE$291,T$94,Schedule!AD$87:AD$291,S94,Schedule!$G$87:$G$291,Schedule!$F$8,Schedule!$I$87:$I$291,"I"))))</f>
        <v>0</v>
      </c>
      <c r="V94" s="273">
        <v>1</v>
      </c>
      <c r="W94" s="274" t="s">
        <v>12</v>
      </c>
      <c r="X94" s="275">
        <f>IF($C$3="",(SUMIFS(Schedule!AI$87:AI$291,Schedule!$K$87:$K$291,Reservoir,Schedule!AH$87:AH$291,W$94,Schedule!AG$87:AG$291,V94,Schedule!$G$87:$G$291,Schedule!$F$9,Schedule!$I$87:$I$291,"")+SUMIFS(Schedule!AI$87:AI$291,Schedule!$K$87:$K$291,Reservoir,Schedule!AH$87:AH$291,W$94,Schedule!AG$87:AG$291,V94,Schedule!$G$87:$G$291,Schedule!$F$9,Schedule!$I$87:$I$291,"I"))+(SUMIFS(Schedule!AI$87:AI$291,Schedule!$K$87:$K$291,Reservoir,Schedule!AH$87:AH$291,W$94,Schedule!AG$87:AG$291,V94,Schedule!$G$87:$G$291,Schedule!$F$10,Schedule!$I$87:$I$291,"")+SUMIFS(Schedule!AI$87:AI$291,Schedule!$K$87:$K$291,Reservoir,Schedule!AH$87:AH$291,W$94,Schedule!AG$87:AG$291,V94,Schedule!$G$87:$G$291,Schedule!$F$10,Schedule!$I$87:$I$291,"I"))+(SUMIFS(Schedule!AI$87:AI$291,Schedule!$K$87:$K$291,Reservoir,Schedule!AH$87:AH$291,W$94,Schedule!AG$87:AG$291,V94,Schedule!$G$87:$G$291,Schedule!$F$11,Schedule!$I$87:$I$291,"")+SUMIFS(Schedule!AI$87:AI$291,Schedule!$K$87:$K$291,Reservoir,Schedule!AH$87:AH$291,W$94,Schedule!AG$87:AG$291,V94,Schedule!$G$87:$G$291,Schedule!$F$11,Schedule!$I$87:$I$291,"I")),IF($C$3='Sum Res'!$S$5,(SUMIFS(Schedule!AI$87:AI$291,Schedule!$K$87:$K$291,Reservoir,Schedule!AH$87:AH$291,W$94,Schedule!AG$87:AG$291,V94,Schedule!$G$87:$G$291,Schedule!$F$9,Schedule!$I$87:$I$291,"")+SUMIFS(Schedule!AI$87:AI$291,Schedule!$K$87:$K$291,Reservoir,Schedule!AH$87:AH$291,W$94,Schedule!AG$87:AG$291,V94,Schedule!$G$87:$G$291,Schedule!$F$9,Schedule!$I$87:$I$291,"I"))+(SUMIFS(Schedule!AI$87:AI$291,Schedule!$K$87:$K$291,Reservoir,Schedule!AH$87:AH$291,W$94,Schedule!AG$87:AG$291,V94,Schedule!$G$87:$G$291,Schedule!$F$10,Schedule!$I$87:$I$291,"")+SUMIFS(Schedule!AI$87:AI$291,Schedule!$K$87:$K$291,Reservoir,Schedule!AH$87:AH$291,W$94,Schedule!AG$87:AG$291,V94,Schedule!$G$87:$G$291,Schedule!$F$10,Schedule!$I$87:$I$291,"I"))+(SUMIFS(Schedule!AI$87:AI$291,Schedule!$K$87:$K$291,Reservoir,Schedule!AH$87:AH$291,W$94,Schedule!AG$87:AG$291,V94,Schedule!$G$87:$G$291,Schedule!$F$11,Schedule!$I$87:$I$291,"")+SUMIFS(Schedule!AI$87:AI$291,Schedule!$K$87:$K$291,Reservoir,Schedule!AH$87:AH$291,W$94,Schedule!AG$87:AG$291,V94,Schedule!$G$87:$G$291,Schedule!$F$11,Schedule!$I$87:$I$291,"I")),(SUMIFS(Schedule!AI$87:AI$291,Schedule!$K$87:$K$291,Reservoir,Schedule!AH$87:AH$291,W$94,Schedule!AG$87:AG$291,V94,Schedule!$G$87:$G$291,Schedule!$F$9,Schedule!$I$87:$I$291,"")+SUMIFS(Schedule!AI$87:AI$291,Schedule!$K$87:$K$291,Reservoir,Schedule!AH$87:AH$291,W$94,Schedule!AG$87:AG$291,V94,Schedule!$G$87:$G$291,Schedule!$F$9,Schedule!$I$87:$I$291,"I"))+(SUMIFS(Schedule!AI$87:AI$291,Schedule!$K$87:$K$291,Reservoir,Schedule!AH$87:AH$291,W$94,Schedule!AG$87:AG$291,V94,Schedule!$G$87:$G$291,Schedule!$F$10,Schedule!$I$87:$I$291,"")+SUMIFS(Schedule!AI$87:AI$291,Schedule!$K$87:$K$291,Reservoir,Schedule!AH$87:AH$291,W$94,Schedule!AG$87:AG$291,V94,Schedule!$G$87:$G$291,Schedule!$F$10,Schedule!$I$87:$I$291,"I"))+(SUMIFS(Schedule!AI$87:AI$291,Schedule!$K$87:$K$291,Reservoir,Schedule!AH$87:AH$291,W$94,Schedule!AG$87:AG$291,V94,Schedule!$G$87:$G$291,Schedule!$F$11,Schedule!$I$87:$I$291,"")+SUMIFS(Schedule!AI$87:AI$291,Schedule!$K$87:$K$291,Reservoir,Schedule!AH$87:AH$291,W$94,Schedule!AG$87:AG$291,V94,Schedule!$G$87:$G$291,Schedule!$F$11,Schedule!$I$87:$I$291,"I"))+(SUMIFS(Schedule!AI$87:AI$291,Schedule!$K$87:$K$291,Reservoir,Schedule!AH$87:AH$291,W$94,Schedule!AG$87:AG$291,V94,Schedule!$G$87:$G$291,Schedule!$F$8,Schedule!$I$87:$I$291,"")+SUMIFS(Schedule!AI$87:AI$291,Schedule!$K$87:$K$291,Reservoir,Schedule!AH$87:AH$291,W$94,Schedule!AG$87:AG$291,V94,Schedule!$G$87:$G$291,Schedule!$F$8,Schedule!$I$87:$I$291,"I"))))</f>
        <v>0</v>
      </c>
      <c r="Y94" s="273">
        <v>1</v>
      </c>
      <c r="Z94" s="274" t="s">
        <v>12</v>
      </c>
      <c r="AA94" s="275">
        <f>IF($C$3="",(SUMIFS(Schedule!AL$87:AL$291,Schedule!$K$87:$K$291,Reservoir,Schedule!AK$87:AK$291,Z$94,Schedule!AJ$87:AJ$291,Y94,Schedule!$G$87:$G$291,Schedule!$F$9,Schedule!$I$87:$I$291,"")+SUMIFS(Schedule!AL$87:AL$291,Schedule!$K$87:$K$291,Reservoir,Schedule!AK$87:AK$291,Z$94,Schedule!AJ$87:AJ$291,Y94,Schedule!$G$87:$G$291,Schedule!$F$9,Schedule!$I$87:$I$291,"I"))+(SUMIFS(Schedule!AL$87:AL$291,Schedule!$K$87:$K$291,Reservoir,Schedule!AK$87:AK$291,Z$94,Schedule!AJ$87:AJ$291,Y94,Schedule!$G$87:$G$291,Schedule!$F$10,Schedule!$I$87:$I$291,"")+SUMIFS(Schedule!AL$87:AL$291,Schedule!$K$87:$K$291,Reservoir,Schedule!AK$87:AK$291,Z$94,Schedule!AJ$87:AJ$291,Y94,Schedule!$G$87:$G$291,Schedule!$F$10,Schedule!$I$87:$I$291,"I"))+(SUMIFS(Schedule!AL$87:AL$291,Schedule!$K$87:$K$291,Reservoir,Schedule!AK$87:AK$291,Z$94,Schedule!AJ$87:AJ$291,Y94,Schedule!$G$87:$G$291,Schedule!$F$11,Schedule!$I$87:$I$291,"")+SUMIFS(Schedule!AL$87:AL$291,Schedule!$K$87:$K$291,Reservoir,Schedule!AK$87:AK$291,Z$94,Schedule!AJ$87:AJ$291,Y94,Schedule!$G$87:$G$291,Schedule!$F$11,Schedule!$I$87:$I$291,"I")),IF($C$3='Sum Res'!$S$5,(SUMIFS(Schedule!AL$87:AL$291,Schedule!$K$87:$K$291,Reservoir,Schedule!AK$87:AK$291,Z$94,Schedule!AJ$87:AJ$291,Y94,Schedule!$G$87:$G$291,Schedule!$F$9,Schedule!$I$87:$I$291,"")+SUMIFS(Schedule!AL$87:AL$291,Schedule!$K$87:$K$291,Reservoir,Schedule!AK$87:AK$291,Z$94,Schedule!AJ$87:AJ$291,Y94,Schedule!$G$87:$G$291,Schedule!$F$9,Schedule!$I$87:$I$291,"I"))+(SUMIFS(Schedule!AL$87:AL$291,Schedule!$K$87:$K$291,Reservoir,Schedule!AK$87:AK$291,Z$94,Schedule!AJ$87:AJ$291,Y94,Schedule!$G$87:$G$291,Schedule!$F$10,Schedule!$I$87:$I$291,"")+SUMIFS(Schedule!AL$87:AL$291,Schedule!$K$87:$K$291,Reservoir,Schedule!AK$87:AK$291,Z$94,Schedule!AJ$87:AJ$291,Y94,Schedule!$G$87:$G$291,Schedule!$F$10,Schedule!$I$87:$I$291,"I"))+(SUMIFS(Schedule!AL$87:AL$291,Schedule!$K$87:$K$291,Reservoir,Schedule!AK$87:AK$291,Z$94,Schedule!AJ$87:AJ$291,Y94,Schedule!$G$87:$G$291,Schedule!$F$11,Schedule!$I$87:$I$291,"")+SUMIFS(Schedule!AL$87:AL$291,Schedule!$K$87:$K$291,Reservoir,Schedule!AK$87:AK$291,Z$94,Schedule!AJ$87:AJ$291,Y94,Schedule!$G$87:$G$291,Schedule!$F$11,Schedule!$I$87:$I$291,"I")),(SUMIFS(Schedule!AL$87:AL$291,Schedule!$K$87:$K$291,Reservoir,Schedule!AK$87:AK$291,Z$94,Schedule!AJ$87:AJ$291,Y94,Schedule!$G$87:$G$291,Schedule!$F$9,Schedule!$I$87:$I$291,"")+SUMIFS(Schedule!AL$87:AL$291,Schedule!$K$87:$K$291,Reservoir,Schedule!AK$87:AK$291,Z$94,Schedule!AJ$87:AJ$291,Y94,Schedule!$G$87:$G$291,Schedule!$F$9,Schedule!$I$87:$I$291,"I"))+(SUMIFS(Schedule!AL$87:AL$291,Schedule!$K$87:$K$291,Reservoir,Schedule!AK$87:AK$291,Z$94,Schedule!AJ$87:AJ$291,Y94,Schedule!$G$87:$G$291,Schedule!$F$10,Schedule!$I$87:$I$291,"")+SUMIFS(Schedule!AL$87:AL$291,Schedule!$K$87:$K$291,Reservoir,Schedule!AK$87:AK$291,Z$94,Schedule!AJ$87:AJ$291,Y94,Schedule!$G$87:$G$291,Schedule!$F$10,Schedule!$I$87:$I$291,"I"))+(SUMIFS(Schedule!AL$87:AL$291,Schedule!$K$87:$K$291,Reservoir,Schedule!AK$87:AK$291,Z$94,Schedule!AJ$87:AJ$291,Y94,Schedule!$G$87:$G$291,Schedule!$F$11,Schedule!$I$87:$I$291,"")+SUMIFS(Schedule!AL$87:AL$291,Schedule!$K$87:$K$291,Reservoir,Schedule!AK$87:AK$291,Z$94,Schedule!AJ$87:AJ$291,Y94,Schedule!$G$87:$G$291,Schedule!$F$11,Schedule!$I$87:$I$291,"I"))+(SUMIFS(Schedule!AL$87:AL$291,Schedule!$K$87:$K$291,Reservoir,Schedule!AK$87:AK$291,Z$94,Schedule!AJ$87:AJ$291,Y94,Schedule!$G$87:$G$291,Schedule!$F$8,Schedule!$I$87:$I$291,"")+SUMIFS(Schedule!AL$87:AL$291,Schedule!$K$87:$K$291,Reservoir,Schedule!AK$87:AK$291,Z$94,Schedule!AJ$87:AJ$291,Y94,Schedule!$G$87:$G$291,Schedule!$F$8,Schedule!$I$87:$I$291,"I"))))</f>
        <v>0</v>
      </c>
      <c r="AB94" s="273">
        <v>1</v>
      </c>
      <c r="AC94" s="274" t="s">
        <v>12</v>
      </c>
      <c r="AD94" s="275">
        <f>IF($C$3="",(SUMIFS(Schedule!AO$87:AO$291,Schedule!$K$87:$K$291,Reservoir,Schedule!AN$87:AN$291,AC$94,Schedule!AM$87:AM$291,AB94,Schedule!$G$87:$G$291,Schedule!$F$9,Schedule!$I$87:$I$291,"")+SUMIFS(Schedule!AO$87:AO$291,Schedule!$K$87:$K$291,Reservoir,Schedule!AN$87:AN$291,AC$94,Schedule!AM$87:AM$291,AB94,Schedule!$G$87:$G$291,Schedule!$F$9,Schedule!$I$87:$I$291,"I"))+(SUMIFS(Schedule!AO$87:AO$291,Schedule!$K$87:$K$291,Reservoir,Schedule!AN$87:AN$291,AC$94,Schedule!AM$87:AM$291,AB94,Schedule!$G$87:$G$291,Schedule!$F$10,Schedule!$I$87:$I$291,"")+SUMIFS(Schedule!AO$87:AO$291,Schedule!$K$87:$K$291,Reservoir,Schedule!AN$87:AN$291,AC$94,Schedule!AM$87:AM$291,AB94,Schedule!$G$87:$G$291,Schedule!$F$10,Schedule!$I$87:$I$291,"I"))+(SUMIFS(Schedule!AO$87:AO$291,Schedule!$K$87:$K$291,Reservoir,Schedule!AN$87:AN$291,AC$94,Schedule!AM$87:AM$291,AB94,Schedule!$G$87:$G$291,Schedule!$F$11,Schedule!$I$87:$I$291,"")+SUMIFS(Schedule!AO$87:AO$291,Schedule!$K$87:$K$291,Reservoir,Schedule!AN$87:AN$291,AC$94,Schedule!AM$87:AM$291,AB94,Schedule!$G$87:$G$291,Schedule!$F$11,Schedule!$I$87:$I$291,"I")),IF($C$3='Sum Res'!$S$5,(SUMIFS(Schedule!AO$87:AO$291,Schedule!$K$87:$K$291,Reservoir,Schedule!AN$87:AN$291,AC$94,Schedule!AM$87:AM$291,AB94,Schedule!$G$87:$G$291,Schedule!$F$9,Schedule!$I$87:$I$291,"")+SUMIFS(Schedule!AO$87:AO$291,Schedule!$K$87:$K$291,Reservoir,Schedule!AN$87:AN$291,AC$94,Schedule!AM$87:AM$291,AB94,Schedule!$G$87:$G$291,Schedule!$F$9,Schedule!$I$87:$I$291,"I"))+(SUMIFS(Schedule!AO$87:AO$291,Schedule!$K$87:$K$291,Reservoir,Schedule!AN$87:AN$291,AC$94,Schedule!AM$87:AM$291,AB94,Schedule!$G$87:$G$291,Schedule!$F$10,Schedule!$I$87:$I$291,"")+SUMIFS(Schedule!AO$87:AO$291,Schedule!$K$87:$K$291,Reservoir,Schedule!AN$87:AN$291,AC$94,Schedule!AM$87:AM$291,AB94,Schedule!$G$87:$G$291,Schedule!$F$10,Schedule!$I$87:$I$291,"I"))+(SUMIFS(Schedule!AO$87:AO$291,Schedule!$K$87:$K$291,Reservoir,Schedule!AN$87:AN$291,AC$94,Schedule!AM$87:AM$291,AB94,Schedule!$G$87:$G$291,Schedule!$F$11,Schedule!$I$87:$I$291,"")+SUMIFS(Schedule!AO$87:AO$291,Schedule!$K$87:$K$291,Reservoir,Schedule!AN$87:AN$291,AC$94,Schedule!AM$87:AM$291,AB94,Schedule!$G$87:$G$291,Schedule!$F$11,Schedule!$I$87:$I$291,"I")),(SUMIFS(Schedule!AO$87:AO$291,Schedule!$K$87:$K$291,Reservoir,Schedule!AN$87:AN$291,AC$94,Schedule!AM$87:AM$291,AB94,Schedule!$G$87:$G$291,Schedule!$F$9,Schedule!$I$87:$I$291,"")+SUMIFS(Schedule!AO$87:AO$291,Schedule!$K$87:$K$291,Reservoir,Schedule!AN$87:AN$291,AC$94,Schedule!AM$87:AM$291,AB94,Schedule!$G$87:$G$291,Schedule!$F$9,Schedule!$I$87:$I$291,"I"))+(SUMIFS(Schedule!AO$87:AO$291,Schedule!$K$87:$K$291,Reservoir,Schedule!AN$87:AN$291,AC$94,Schedule!AM$87:AM$291,AB94,Schedule!$G$87:$G$291,Schedule!$F$10,Schedule!$I$87:$I$291,"")+SUMIFS(Schedule!AO$87:AO$291,Schedule!$K$87:$K$291,Reservoir,Schedule!AN$87:AN$291,AC$94,Schedule!AM$87:AM$291,AB94,Schedule!$G$87:$G$291,Schedule!$F$10,Schedule!$I$87:$I$291,"I"))+(SUMIFS(Schedule!AO$87:AO$291,Schedule!$K$87:$K$291,Reservoir,Schedule!AN$87:AN$291,AC$94,Schedule!AM$87:AM$291,AB94,Schedule!$G$87:$G$291,Schedule!$F$11,Schedule!$I$87:$I$291,"")+SUMIFS(Schedule!AO$87:AO$291,Schedule!$K$87:$K$291,Reservoir,Schedule!AN$87:AN$291,AC$94,Schedule!AM$87:AM$291,AB94,Schedule!$G$87:$G$291,Schedule!$F$11,Schedule!$I$87:$I$291,"I"))+(SUMIFS(Schedule!AO$87:AO$291,Schedule!$K$87:$K$291,Reservoir,Schedule!AN$87:AN$291,AC$94,Schedule!AM$87:AM$291,AB94,Schedule!$G$87:$G$291,Schedule!$F$8,Schedule!$I$87:$I$291,"")+SUMIFS(Schedule!AO$87:AO$291,Schedule!$K$87:$K$291,Reservoir,Schedule!AN$87:AN$291,AC$94,Schedule!AM$87:AM$291,AB94,Schedule!$G$87:$G$291,Schedule!$F$8,Schedule!$I$87:$I$291,"I"))))</f>
        <v>0</v>
      </c>
      <c r="AE94" s="276">
        <f t="shared" ref="AE94:AE97" si="22">AD94+AA94+X94+U94+R94+O94+L94+I94+F94</f>
        <v>0</v>
      </c>
      <c r="AF94" s="277">
        <f t="shared" si="21"/>
        <v>0</v>
      </c>
    </row>
    <row r="95" spans="2:36" ht="15" x14ac:dyDescent="0.2">
      <c r="B95" s="580"/>
      <c r="C95" s="583"/>
      <c r="D95" s="289">
        <v>2</v>
      </c>
      <c r="E95" s="280"/>
      <c r="F95" s="281">
        <f>IF($C$3="",(SUMIFS(Schedule!Q$87:Q$291,Schedule!$K$87:$K$291,Reservoir,Schedule!P$87:P$291,E$94,Schedule!O$87:O$291,D95,Schedule!$G$87:$G$291,Schedule!$F$9,Schedule!$I$87:$I$291,"")+SUMIFS(Schedule!Q$87:Q$291,Schedule!$K$87:$K$291,Reservoir,Schedule!P$87:P$291,E$94,Schedule!O$87:O$291,D95,Schedule!$G$87:$G$291,Schedule!$F$9,Schedule!$I$87:$I$291,"I"))+(SUMIFS(Schedule!Q$87:Q$291,Schedule!$K$87:$K$291,Reservoir,Schedule!P$87:P$291,E$94,Schedule!O$87:O$291,D95,Schedule!$G$87:$G$291,Schedule!$F$10,Schedule!$I$87:$I$291,"")+SUMIFS(Schedule!Q$87:Q$291,Schedule!$K$87:$K$291,Reservoir,Schedule!P$87:P$291,E$94,Schedule!O$87:O$291,D95,Schedule!$G$87:$G$291,Schedule!$F$10,Schedule!$I$87:$I$291,"I"))+(SUMIFS(Schedule!Q$87:Q$291,Schedule!$K$87:$K$291,Reservoir,Schedule!P$87:P$291,E$94,Schedule!O$87:O$291,D95,Schedule!$G$87:$G$291,Schedule!$F$11,Schedule!$I$87:$I$291,"")+SUMIFS(Schedule!Q$87:Q$291,Schedule!$K$87:$K$291,Reservoir,Schedule!P$87:P$291,E$94,Schedule!O$87:O$291,D95,Schedule!$G$87:$G$291,Schedule!$F$11,Schedule!$I$87:$I$291,"I")),IF($C$3='Sum Res'!$S$5,(SUMIFS(Schedule!Q$87:Q$291,Schedule!$K$87:$K$291,Reservoir,Schedule!P$87:P$291,E$94,Schedule!O$87:O$291,D95,Schedule!$G$87:$G$291,Schedule!$F$9,Schedule!$I$87:$I$291,"")+SUMIFS(Schedule!Q$87:Q$291,Schedule!$K$87:$K$291,Reservoir,Schedule!P$87:P$291,E$94,Schedule!O$87:O$291,D95,Schedule!$G$87:$G$291,Schedule!$F$9,Schedule!$I$87:$I$291,"I"))+(SUMIFS(Schedule!Q$87:Q$291,Schedule!$K$87:$K$291,Reservoir,Schedule!P$87:P$291,E$94,Schedule!O$87:O$291,D95,Schedule!$G$87:$G$291,Schedule!$F$10,Schedule!$I$87:$I$291,"")+SUMIFS(Schedule!Q$87:Q$291,Schedule!$K$87:$K$291,Reservoir,Schedule!P$87:P$291,E$94,Schedule!O$87:O$291,D95,Schedule!$G$87:$G$291,Schedule!$F$10,Schedule!$I$87:$I$291,"I"))+(SUMIFS(Schedule!Q$87:Q$291,Schedule!$K$87:$K$291,Reservoir,Schedule!P$87:P$291,E$94,Schedule!O$87:O$291,D95,Schedule!$G$87:$G$291,Schedule!$F$11,Schedule!$I$87:$I$291,"")+SUMIFS(Schedule!Q$87:Q$291,Schedule!$K$87:$K$291,Reservoir,Schedule!P$87:P$291,E$94,Schedule!O$87:O$291,D95,Schedule!$G$87:$G$291,Schedule!$F$11,Schedule!$I$87:$I$291,"I")),(SUMIFS(Schedule!Q$87:Q$291,Schedule!$K$87:$K$291,Reservoir,Schedule!P$87:P$291,E$94,Schedule!O$87:O$291,D95,Schedule!$G$87:$G$291,Schedule!$F$9,Schedule!$I$87:$I$291,"")+SUMIFS(Schedule!Q$87:Q$291,Schedule!$K$87:$K$291,Reservoir,Schedule!P$87:P$291,E$94,Schedule!O$87:O$291,D95,Schedule!$G$87:$G$291,Schedule!$F$9,Schedule!$I$87:$I$291,"I"))+(SUMIFS(Schedule!Q$87:Q$291,Schedule!$K$87:$K$291,Reservoir,Schedule!P$87:P$291,E$94,Schedule!O$87:O$291,D95,Schedule!$G$87:$G$291,Schedule!$F$10,Schedule!$I$87:$I$291,"")+SUMIFS(Schedule!Q$87:Q$291,Schedule!$K$87:$K$291,Reservoir,Schedule!P$87:P$291,E$94,Schedule!O$87:O$291,D95,Schedule!$G$87:$G$291,Schedule!$F$10,Schedule!$I$87:$I$291,"I"))+(SUMIFS(Schedule!Q$87:Q$291,Schedule!$K$87:$K$291,Reservoir,Schedule!P$87:P$291,E$94,Schedule!O$87:O$291,D95,Schedule!$G$87:$G$291,Schedule!$F$11,Schedule!$I$87:$I$291,"")+SUMIFS(Schedule!Q$87:Q$291,Schedule!$K$87:$K$291,Reservoir,Schedule!P$87:P$291,E$94,Schedule!O$87:O$291,D95,Schedule!$G$87:$G$291,Schedule!$F$11,Schedule!$I$87:$I$291,"I"))+(SUMIFS(Schedule!Q$87:Q$291,Schedule!$K$87:$K$291,Reservoir,Schedule!P$87:P$291,E$94,Schedule!O$87:O$291,D95,Schedule!$G$87:$G$291,Schedule!$F$8,Schedule!$I$87:$I$291,"")+SUMIFS(Schedule!Q$87:Q$291,Schedule!$K$87:$K$291,Reservoir,Schedule!P$87:P$291,E$94,Schedule!O$87:O$291,D95,Schedule!$G$87:$G$291,Schedule!$F$8,Schedule!$I$87:$I$291,"I"))))</f>
        <v>0</v>
      </c>
      <c r="G95" s="289">
        <v>2</v>
      </c>
      <c r="H95" s="280"/>
      <c r="I95" s="281">
        <f>IF($C$3="",(SUMIFS(Schedule!T$87:T$291,Schedule!$K$87:$K$291,Reservoir,Schedule!S$87:S$291,H$94,Schedule!R$87:R$291,G95,Schedule!$G$87:$G$291,Schedule!$F$9,Schedule!$I$87:$I$291,"")+SUMIFS(Schedule!T$87:T$291,Schedule!$K$87:$K$291,Reservoir,Schedule!S$87:S$291,H$94,Schedule!R$87:R$291,G95,Schedule!$G$87:$G$291,Schedule!$F$9,Schedule!$I$87:$I$291,"I"))+(SUMIFS(Schedule!T$87:T$291,Schedule!$K$87:$K$291,Reservoir,Schedule!S$87:S$291,H$94,Schedule!R$87:R$291,G95,Schedule!$G$87:$G$291,Schedule!$F$10,Schedule!$I$87:$I$291,"")+SUMIFS(Schedule!T$87:T$291,Schedule!$K$87:$K$291,Reservoir,Schedule!S$87:S$291,H$94,Schedule!R$87:R$291,G95,Schedule!$G$87:$G$291,Schedule!$F$10,Schedule!$I$87:$I$291,"I"))+(SUMIFS(Schedule!T$87:T$291,Schedule!$K$87:$K$291,Reservoir,Schedule!S$87:S$291,H$94,Schedule!R$87:R$291,G95,Schedule!$G$87:$G$291,Schedule!$F$11,Schedule!$I$87:$I$291,"")+SUMIFS(Schedule!T$87:T$291,Schedule!$K$87:$K$291,Reservoir,Schedule!S$87:S$291,H$94,Schedule!R$87:R$291,G95,Schedule!$G$87:$G$291,Schedule!$F$11,Schedule!$I$87:$I$291,"I")),IF($C$3='Sum Res'!$S$5,(SUMIFS(Schedule!T$87:T$291,Schedule!$K$87:$K$291,Reservoir,Schedule!S$87:S$291,H$94,Schedule!R$87:R$291,G95,Schedule!$G$87:$G$291,Schedule!$F$9,Schedule!$I$87:$I$291,"")+SUMIFS(Schedule!T$87:T$291,Schedule!$K$87:$K$291,Reservoir,Schedule!S$87:S$291,H$94,Schedule!R$87:R$291,G95,Schedule!$G$87:$G$291,Schedule!$F$9,Schedule!$I$87:$I$291,"I"))+(SUMIFS(Schedule!T$87:T$291,Schedule!$K$87:$K$291,Reservoir,Schedule!S$87:S$291,H$94,Schedule!R$87:R$291,G95,Schedule!$G$87:$G$291,Schedule!$F$10,Schedule!$I$87:$I$291,"")+SUMIFS(Schedule!T$87:T$291,Schedule!$K$87:$K$291,Reservoir,Schedule!S$87:S$291,H$94,Schedule!R$87:R$291,G95,Schedule!$G$87:$G$291,Schedule!$F$10,Schedule!$I$87:$I$291,"I"))+(SUMIFS(Schedule!T$87:T$291,Schedule!$K$87:$K$291,Reservoir,Schedule!S$87:S$291,H$94,Schedule!R$87:R$291,G95,Schedule!$G$87:$G$291,Schedule!$F$11,Schedule!$I$87:$I$291,"")+SUMIFS(Schedule!T$87:T$291,Schedule!$K$87:$K$291,Reservoir,Schedule!S$87:S$291,H$94,Schedule!R$87:R$291,G95,Schedule!$G$87:$G$291,Schedule!$F$11,Schedule!$I$87:$I$291,"I")),(SUMIFS(Schedule!T$87:T$291,Schedule!$K$87:$K$291,Reservoir,Schedule!S$87:S$291,H$94,Schedule!R$87:R$291,G95,Schedule!$G$87:$G$291,Schedule!$F$9,Schedule!$I$87:$I$291,"")+SUMIFS(Schedule!T$87:T$291,Schedule!$K$87:$K$291,Reservoir,Schedule!S$87:S$291,H$94,Schedule!R$87:R$291,G95,Schedule!$G$87:$G$291,Schedule!$F$9,Schedule!$I$87:$I$291,"I"))+(SUMIFS(Schedule!T$87:T$291,Schedule!$K$87:$K$291,Reservoir,Schedule!S$87:S$291,H$94,Schedule!R$87:R$291,G95,Schedule!$G$87:$G$291,Schedule!$F$10,Schedule!$I$87:$I$291,"")+SUMIFS(Schedule!T$87:T$291,Schedule!$K$87:$K$291,Reservoir,Schedule!S$87:S$291,H$94,Schedule!R$87:R$291,G95,Schedule!$G$87:$G$291,Schedule!$F$10,Schedule!$I$87:$I$291,"I"))+(SUMIFS(Schedule!T$87:T$291,Schedule!$K$87:$K$291,Reservoir,Schedule!S$87:S$291,H$94,Schedule!R$87:R$291,G95,Schedule!$G$87:$G$291,Schedule!$F$11,Schedule!$I$87:$I$291,"")+SUMIFS(Schedule!T$87:T$291,Schedule!$K$87:$K$291,Reservoir,Schedule!S$87:S$291,H$94,Schedule!R$87:R$291,G95,Schedule!$G$87:$G$291,Schedule!$F$11,Schedule!$I$87:$I$291,"I"))+(SUMIFS(Schedule!T$87:T$291,Schedule!$K$87:$K$291,Reservoir,Schedule!S$87:S$291,H$94,Schedule!R$87:R$291,G95,Schedule!$G$87:$G$291,Schedule!$F$8,Schedule!$I$87:$I$291,"")+SUMIFS(Schedule!T$87:T$291,Schedule!$K$87:$K$291,Reservoir,Schedule!S$87:S$291,H$94,Schedule!R$87:R$291,G95,Schedule!$G$87:$G$291,Schedule!$F$8,Schedule!$I$87:$I$291,"I"))))</f>
        <v>0</v>
      </c>
      <c r="J95" s="289">
        <v>2</v>
      </c>
      <c r="K95" s="280"/>
      <c r="L95" s="281">
        <f>IF($C$3="",(SUMIFS(Schedule!W$87:W$291,Schedule!$K$87:$K$291,Reservoir,Schedule!V$87:V$291,K$94,Schedule!U$87:U$291,J95,Schedule!$G$87:$G$291,Schedule!$F$9,Schedule!$I$87:$I$291,"")+SUMIFS(Schedule!W$87:W$291,Schedule!$K$87:$K$291,Reservoir,Schedule!V$87:V$291,K$94,Schedule!U$87:U$291,J95,Schedule!$G$87:$G$291,Schedule!$F$9,Schedule!$I$87:$I$291,"I"))+(SUMIFS(Schedule!W$87:W$291,Schedule!$K$87:$K$291,Reservoir,Schedule!V$87:V$291,K$94,Schedule!U$87:U$291,J95,Schedule!$G$87:$G$291,Schedule!$F$10,Schedule!$I$87:$I$291,"")+SUMIFS(Schedule!W$87:W$291,Schedule!$K$87:$K$291,Reservoir,Schedule!V$87:V$291,K$94,Schedule!U$87:U$291,J95,Schedule!$G$87:$G$291,Schedule!$F$10,Schedule!$I$87:$I$291,"I"))+(SUMIFS(Schedule!W$87:W$291,Schedule!$K$87:$K$291,Reservoir,Schedule!V$87:V$291,K$94,Schedule!U$87:U$291,J95,Schedule!$G$87:$G$291,Schedule!$F$11,Schedule!$I$87:$I$291,"")+SUMIFS(Schedule!W$87:W$291,Schedule!$K$87:$K$291,Reservoir,Schedule!V$87:V$291,K$94,Schedule!U$87:U$291,J95,Schedule!$G$87:$G$291,Schedule!$F$11,Schedule!$I$87:$I$291,"I")),IF($C$3='Sum Res'!$S$5,(SUMIFS(Schedule!W$87:W$291,Schedule!$K$87:$K$291,Reservoir,Schedule!V$87:V$291,K$94,Schedule!U$87:U$291,J95,Schedule!$G$87:$G$291,Schedule!$F$9,Schedule!$I$87:$I$291,"")+SUMIFS(Schedule!W$87:W$291,Schedule!$K$87:$K$291,Reservoir,Schedule!V$87:V$291,K$94,Schedule!U$87:U$291,J95,Schedule!$G$87:$G$291,Schedule!$F$9,Schedule!$I$87:$I$291,"I"))+(SUMIFS(Schedule!W$87:W$291,Schedule!$K$87:$K$291,Reservoir,Schedule!V$87:V$291,K$94,Schedule!U$87:U$291,J95,Schedule!$G$87:$G$291,Schedule!$F$10,Schedule!$I$87:$I$291,"")+SUMIFS(Schedule!W$87:W$291,Schedule!$K$87:$K$291,Reservoir,Schedule!V$87:V$291,K$94,Schedule!U$87:U$291,J95,Schedule!$G$87:$G$291,Schedule!$F$10,Schedule!$I$87:$I$291,"I"))+(SUMIFS(Schedule!W$87:W$291,Schedule!$K$87:$K$291,Reservoir,Schedule!V$87:V$291,K$94,Schedule!U$87:U$291,J95,Schedule!$G$87:$G$291,Schedule!$F$11,Schedule!$I$87:$I$291,"")+SUMIFS(Schedule!W$87:W$291,Schedule!$K$87:$K$291,Reservoir,Schedule!V$87:V$291,K$94,Schedule!U$87:U$291,J95,Schedule!$G$87:$G$291,Schedule!$F$11,Schedule!$I$87:$I$291,"I")),(SUMIFS(Schedule!W$87:W$291,Schedule!$K$87:$K$291,Reservoir,Schedule!V$87:V$291,K$94,Schedule!U$87:U$291,J95,Schedule!$G$87:$G$291,Schedule!$F$9,Schedule!$I$87:$I$291,"")+SUMIFS(Schedule!W$87:W$291,Schedule!$K$87:$K$291,Reservoir,Schedule!V$87:V$291,K$94,Schedule!U$87:U$291,J95,Schedule!$G$87:$G$291,Schedule!$F$9,Schedule!$I$87:$I$291,"I"))+(SUMIFS(Schedule!W$87:W$291,Schedule!$K$87:$K$291,Reservoir,Schedule!V$87:V$291,K$94,Schedule!U$87:U$291,J95,Schedule!$G$87:$G$291,Schedule!$F$10,Schedule!$I$87:$I$291,"")+SUMIFS(Schedule!W$87:W$291,Schedule!$K$87:$K$291,Reservoir,Schedule!V$87:V$291,K$94,Schedule!U$87:U$291,J95,Schedule!$G$87:$G$291,Schedule!$F$10,Schedule!$I$87:$I$291,"I"))+(SUMIFS(Schedule!W$87:W$291,Schedule!$K$87:$K$291,Reservoir,Schedule!V$87:V$291,K$94,Schedule!U$87:U$291,J95,Schedule!$G$87:$G$291,Schedule!$F$11,Schedule!$I$87:$I$291,"")+SUMIFS(Schedule!W$87:W$291,Schedule!$K$87:$K$291,Reservoir,Schedule!V$87:V$291,K$94,Schedule!U$87:U$291,J95,Schedule!$G$87:$G$291,Schedule!$F$11,Schedule!$I$87:$I$291,"I"))+(SUMIFS(Schedule!W$87:W$291,Schedule!$K$87:$K$291,Reservoir,Schedule!V$87:V$291,K$94,Schedule!U$87:U$291,J95,Schedule!$G$87:$G$291,Schedule!$F$8,Schedule!$I$87:$I$291,"")+SUMIFS(Schedule!W$87:W$291,Schedule!$K$87:$K$291,Reservoir,Schedule!V$87:V$291,K$94,Schedule!U$87:U$291,J95,Schedule!$G$87:$G$291,Schedule!$F$8,Schedule!$I$87:$I$291,"I"))))</f>
        <v>0</v>
      </c>
      <c r="M95" s="289">
        <v>2</v>
      </c>
      <c r="N95" s="280"/>
      <c r="O95" s="281">
        <f>IF($C$3="",(SUMIFS(Schedule!Z$87:Z$291,Schedule!$K$87:$K$291,Reservoir,Schedule!Y$87:Y$291,N$94,Schedule!X$87:X$291,M95,Schedule!$G$87:$G$291,Schedule!$F$9,Schedule!$I$87:$I$291,"")+SUMIFS(Schedule!Z$87:Z$291,Schedule!$K$87:$K$291,Reservoir,Schedule!Y$87:Y$291,N$94,Schedule!X$87:X$291,M95,Schedule!$G$87:$G$291,Schedule!$F$9,Schedule!$I$87:$I$291,"I"))+(SUMIFS(Schedule!Z$87:Z$291,Schedule!$K$87:$K$291,Reservoir,Schedule!Y$87:Y$291,N$94,Schedule!X$87:X$291,M95,Schedule!$G$87:$G$291,Schedule!$F$10,Schedule!$I$87:$I$291,"")+SUMIFS(Schedule!Z$87:Z$291,Schedule!$K$87:$K$291,Reservoir,Schedule!Y$87:Y$291,N$94,Schedule!X$87:X$291,M95,Schedule!$G$87:$G$291,Schedule!$F$10,Schedule!$I$87:$I$291,"I"))+(SUMIFS(Schedule!Z$87:Z$291,Schedule!$K$87:$K$291,Reservoir,Schedule!Y$87:Y$291,N$94,Schedule!X$87:X$291,M95,Schedule!$G$87:$G$291,Schedule!$F$11,Schedule!$I$87:$I$291,"")+SUMIFS(Schedule!Z$87:Z$291,Schedule!$K$87:$K$291,Reservoir,Schedule!Y$87:Y$291,N$94,Schedule!X$87:X$291,M95,Schedule!$G$87:$G$291,Schedule!$F$11,Schedule!$I$87:$I$291,"I")),IF($C$3='Sum Res'!$S$5,(SUMIFS(Schedule!Z$87:Z$291,Schedule!$K$87:$K$291,Reservoir,Schedule!Y$87:Y$291,N$94,Schedule!X$87:X$291,M95,Schedule!$G$87:$G$291,Schedule!$F$9,Schedule!$I$87:$I$291,"")+SUMIFS(Schedule!Z$87:Z$291,Schedule!$K$87:$K$291,Reservoir,Schedule!Y$87:Y$291,N$94,Schedule!X$87:X$291,M95,Schedule!$G$87:$G$291,Schedule!$F$9,Schedule!$I$87:$I$291,"I"))+(SUMIFS(Schedule!Z$87:Z$291,Schedule!$K$87:$K$291,Reservoir,Schedule!Y$87:Y$291,N$94,Schedule!X$87:X$291,M95,Schedule!$G$87:$G$291,Schedule!$F$10,Schedule!$I$87:$I$291,"")+SUMIFS(Schedule!Z$87:Z$291,Schedule!$K$87:$K$291,Reservoir,Schedule!Y$87:Y$291,N$94,Schedule!X$87:X$291,M95,Schedule!$G$87:$G$291,Schedule!$F$10,Schedule!$I$87:$I$291,"I"))+(SUMIFS(Schedule!Z$87:Z$291,Schedule!$K$87:$K$291,Reservoir,Schedule!Y$87:Y$291,N$94,Schedule!X$87:X$291,M95,Schedule!$G$87:$G$291,Schedule!$F$11,Schedule!$I$87:$I$291,"")+SUMIFS(Schedule!Z$87:Z$291,Schedule!$K$87:$K$291,Reservoir,Schedule!Y$87:Y$291,N$94,Schedule!X$87:X$291,M95,Schedule!$G$87:$G$291,Schedule!$F$11,Schedule!$I$87:$I$291,"I")),(SUMIFS(Schedule!Z$87:Z$291,Schedule!$K$87:$K$291,Reservoir,Schedule!Y$87:Y$291,N$94,Schedule!X$87:X$291,M95,Schedule!$G$87:$G$291,Schedule!$F$9,Schedule!$I$87:$I$291,"")+SUMIFS(Schedule!Z$87:Z$291,Schedule!$K$87:$K$291,Reservoir,Schedule!Y$87:Y$291,N$94,Schedule!X$87:X$291,M95,Schedule!$G$87:$G$291,Schedule!$F$9,Schedule!$I$87:$I$291,"I"))+(SUMIFS(Schedule!Z$87:Z$291,Schedule!$K$87:$K$291,Reservoir,Schedule!Y$87:Y$291,N$94,Schedule!X$87:X$291,M95,Schedule!$G$87:$G$291,Schedule!$F$10,Schedule!$I$87:$I$291,"")+SUMIFS(Schedule!Z$87:Z$291,Schedule!$K$87:$K$291,Reservoir,Schedule!Y$87:Y$291,N$94,Schedule!X$87:X$291,M95,Schedule!$G$87:$G$291,Schedule!$F$10,Schedule!$I$87:$I$291,"I"))+(SUMIFS(Schedule!Z$87:Z$291,Schedule!$K$87:$K$291,Reservoir,Schedule!Y$87:Y$291,N$94,Schedule!X$87:X$291,M95,Schedule!$G$87:$G$291,Schedule!$F$11,Schedule!$I$87:$I$291,"")+SUMIFS(Schedule!Z$87:Z$291,Schedule!$K$87:$K$291,Reservoir,Schedule!Y$87:Y$291,N$94,Schedule!X$87:X$291,M95,Schedule!$G$87:$G$291,Schedule!$F$11,Schedule!$I$87:$I$291,"I"))+(SUMIFS(Schedule!Z$87:Z$291,Schedule!$K$87:$K$291,Reservoir,Schedule!Y$87:Y$291,N$94,Schedule!X$87:X$291,M95,Schedule!$G$87:$G$291,Schedule!$F$8,Schedule!$I$87:$I$291,"")+SUMIFS(Schedule!Z$87:Z$291,Schedule!$K$87:$K$291,Reservoir,Schedule!Y$87:Y$291,N$94,Schedule!X$87:X$291,M95,Schedule!$G$87:$G$291,Schedule!$F$8,Schedule!$I$87:$I$291,"I"))))</f>
        <v>0</v>
      </c>
      <c r="P95" s="289">
        <v>2</v>
      </c>
      <c r="Q95" s="280"/>
      <c r="R95" s="281">
        <f>IF($C$3="",(SUMIFS(Schedule!AC$87:AC$291,Schedule!$K$87:$K$291,Reservoir,Schedule!AB$87:AB$291,Q$94,Schedule!AA$87:AA$291,P95,Schedule!$G$87:$G$291,Schedule!$F$9,Schedule!$I$87:$I$291,"")+SUMIFS(Schedule!AC$87:AC$291,Schedule!$K$87:$K$291,Reservoir,Schedule!AB$87:AB$291,Q$94,Schedule!AA$87:AA$291,P95,Schedule!$G$87:$G$291,Schedule!$F$9,Schedule!$I$87:$I$291,"I"))+(SUMIFS(Schedule!AC$87:AC$291,Schedule!$K$87:$K$291,Reservoir,Schedule!AB$87:AB$291,Q$94,Schedule!AA$87:AA$291,P95,Schedule!$G$87:$G$291,Schedule!$F$10,Schedule!$I$87:$I$291,"")+SUMIFS(Schedule!AC$87:AC$291,Schedule!$K$87:$K$291,Reservoir,Schedule!AB$87:AB$291,Q$94,Schedule!AA$87:AA$291,P95,Schedule!$G$87:$G$291,Schedule!$F$10,Schedule!$I$87:$I$291,"I"))+(SUMIFS(Schedule!AC$87:AC$291,Schedule!$K$87:$K$291,Reservoir,Schedule!AB$87:AB$291,Q$94,Schedule!AA$87:AA$291,P95,Schedule!$G$87:$G$291,Schedule!$F$11,Schedule!$I$87:$I$291,"")+SUMIFS(Schedule!AC$87:AC$291,Schedule!$K$87:$K$291,Reservoir,Schedule!AB$87:AB$291,Q$94,Schedule!AA$87:AA$291,P95,Schedule!$G$87:$G$291,Schedule!$F$11,Schedule!$I$87:$I$291,"I")),IF($C$3='Sum Res'!$S$5,(SUMIFS(Schedule!AC$87:AC$291,Schedule!$K$87:$K$291,Reservoir,Schedule!AB$87:AB$291,Q$94,Schedule!AA$87:AA$291,P95,Schedule!$G$87:$G$291,Schedule!$F$9,Schedule!$I$87:$I$291,"")+SUMIFS(Schedule!AC$87:AC$291,Schedule!$K$87:$K$291,Reservoir,Schedule!AB$87:AB$291,Q$94,Schedule!AA$87:AA$291,P95,Schedule!$G$87:$G$291,Schedule!$F$9,Schedule!$I$87:$I$291,"I"))+(SUMIFS(Schedule!AC$87:AC$291,Schedule!$K$87:$K$291,Reservoir,Schedule!AB$87:AB$291,Q$94,Schedule!AA$87:AA$291,P95,Schedule!$G$87:$G$291,Schedule!$F$10,Schedule!$I$87:$I$291,"")+SUMIFS(Schedule!AC$87:AC$291,Schedule!$K$87:$K$291,Reservoir,Schedule!AB$87:AB$291,Q$94,Schedule!AA$87:AA$291,P95,Schedule!$G$87:$G$291,Schedule!$F$10,Schedule!$I$87:$I$291,"I"))+(SUMIFS(Schedule!AC$87:AC$291,Schedule!$K$87:$K$291,Reservoir,Schedule!AB$87:AB$291,Q$94,Schedule!AA$87:AA$291,P95,Schedule!$G$87:$G$291,Schedule!$F$11,Schedule!$I$87:$I$291,"")+SUMIFS(Schedule!AC$87:AC$291,Schedule!$K$87:$K$291,Reservoir,Schedule!AB$87:AB$291,Q$94,Schedule!AA$87:AA$291,P95,Schedule!$G$87:$G$291,Schedule!$F$11,Schedule!$I$87:$I$291,"I")),(SUMIFS(Schedule!AC$87:AC$291,Schedule!$K$87:$K$291,Reservoir,Schedule!AB$87:AB$291,Q$94,Schedule!AA$87:AA$291,P95,Schedule!$G$87:$G$291,Schedule!$F$9,Schedule!$I$87:$I$291,"")+SUMIFS(Schedule!AC$87:AC$291,Schedule!$K$87:$K$291,Reservoir,Schedule!AB$87:AB$291,Q$94,Schedule!AA$87:AA$291,P95,Schedule!$G$87:$G$291,Schedule!$F$9,Schedule!$I$87:$I$291,"I"))+(SUMIFS(Schedule!AC$87:AC$291,Schedule!$K$87:$K$291,Reservoir,Schedule!AB$87:AB$291,Q$94,Schedule!AA$87:AA$291,P95,Schedule!$G$87:$G$291,Schedule!$F$10,Schedule!$I$87:$I$291,"")+SUMIFS(Schedule!AC$87:AC$291,Schedule!$K$87:$K$291,Reservoir,Schedule!AB$87:AB$291,Q$94,Schedule!AA$87:AA$291,P95,Schedule!$G$87:$G$291,Schedule!$F$10,Schedule!$I$87:$I$291,"I"))+(SUMIFS(Schedule!AC$87:AC$291,Schedule!$K$87:$K$291,Reservoir,Schedule!AB$87:AB$291,Q$94,Schedule!AA$87:AA$291,P95,Schedule!$G$87:$G$291,Schedule!$F$11,Schedule!$I$87:$I$291,"")+SUMIFS(Schedule!AC$87:AC$291,Schedule!$K$87:$K$291,Reservoir,Schedule!AB$87:AB$291,Q$94,Schedule!AA$87:AA$291,P95,Schedule!$G$87:$G$291,Schedule!$F$11,Schedule!$I$87:$I$291,"I"))+(SUMIFS(Schedule!AC$87:AC$291,Schedule!$K$87:$K$291,Reservoir,Schedule!AB$87:AB$291,Q$94,Schedule!AA$87:AA$291,P95,Schedule!$G$87:$G$291,Schedule!$F$8,Schedule!$I$87:$I$291,"")+SUMIFS(Schedule!AC$87:AC$291,Schedule!$K$87:$K$291,Reservoir,Schedule!AB$87:AB$291,Q$94,Schedule!AA$87:AA$291,P95,Schedule!$G$87:$G$291,Schedule!$F$8,Schedule!$I$87:$I$291,"I"))))</f>
        <v>0</v>
      </c>
      <c r="S95" s="289">
        <v>2</v>
      </c>
      <c r="T95" s="280"/>
      <c r="U95" s="281">
        <f>IF($C$3="",(SUMIFS(Schedule!AF$87:AF$291,Schedule!$K$87:$K$291,Reservoir,Schedule!AE$87:AE$291,T$94,Schedule!AD$87:AD$291,S95,Schedule!$G$87:$G$291,Schedule!$F$9,Schedule!$I$87:$I$291,"")+SUMIFS(Schedule!AF$87:AF$291,Schedule!$K$87:$K$291,Reservoir,Schedule!AE$87:AE$291,T$94,Schedule!AD$87:AD$291,S95,Schedule!$G$87:$G$291,Schedule!$F$9,Schedule!$I$87:$I$291,"I"))+(SUMIFS(Schedule!AF$87:AF$291,Schedule!$K$87:$K$291,Reservoir,Schedule!AE$87:AE$291,T$94,Schedule!AD$87:AD$291,S95,Schedule!$G$87:$G$291,Schedule!$F$10,Schedule!$I$87:$I$291,"")+SUMIFS(Schedule!AF$87:AF$291,Schedule!$K$87:$K$291,Reservoir,Schedule!AE$87:AE$291,T$94,Schedule!AD$87:AD$291,S95,Schedule!$G$87:$G$291,Schedule!$F$10,Schedule!$I$87:$I$291,"I"))+(SUMIFS(Schedule!AF$87:AF$291,Schedule!$K$87:$K$291,Reservoir,Schedule!AE$87:AE$291,T$94,Schedule!AD$87:AD$291,S95,Schedule!$G$87:$G$291,Schedule!$F$11,Schedule!$I$87:$I$291,"")+SUMIFS(Schedule!AF$87:AF$291,Schedule!$K$87:$K$291,Reservoir,Schedule!AE$87:AE$291,T$94,Schedule!AD$87:AD$291,S95,Schedule!$G$87:$G$291,Schedule!$F$11,Schedule!$I$87:$I$291,"I")),IF($C$3='Sum Res'!$S$5,(SUMIFS(Schedule!AF$87:AF$291,Schedule!$K$87:$K$291,Reservoir,Schedule!AE$87:AE$291,T$94,Schedule!AD$87:AD$291,S95,Schedule!$G$87:$G$291,Schedule!$F$9,Schedule!$I$87:$I$291,"")+SUMIFS(Schedule!AF$87:AF$291,Schedule!$K$87:$K$291,Reservoir,Schedule!AE$87:AE$291,T$94,Schedule!AD$87:AD$291,S95,Schedule!$G$87:$G$291,Schedule!$F$9,Schedule!$I$87:$I$291,"I"))+(SUMIFS(Schedule!AF$87:AF$291,Schedule!$K$87:$K$291,Reservoir,Schedule!AE$87:AE$291,T$94,Schedule!AD$87:AD$291,S95,Schedule!$G$87:$G$291,Schedule!$F$10,Schedule!$I$87:$I$291,"")+SUMIFS(Schedule!AF$87:AF$291,Schedule!$K$87:$K$291,Reservoir,Schedule!AE$87:AE$291,T$94,Schedule!AD$87:AD$291,S95,Schedule!$G$87:$G$291,Schedule!$F$10,Schedule!$I$87:$I$291,"I"))+(SUMIFS(Schedule!AF$87:AF$291,Schedule!$K$87:$K$291,Reservoir,Schedule!AE$87:AE$291,T$94,Schedule!AD$87:AD$291,S95,Schedule!$G$87:$G$291,Schedule!$F$11,Schedule!$I$87:$I$291,"")+SUMIFS(Schedule!AF$87:AF$291,Schedule!$K$87:$K$291,Reservoir,Schedule!AE$87:AE$291,T$94,Schedule!AD$87:AD$291,S95,Schedule!$G$87:$G$291,Schedule!$F$11,Schedule!$I$87:$I$291,"I")),(SUMIFS(Schedule!AF$87:AF$291,Schedule!$K$87:$K$291,Reservoir,Schedule!AE$87:AE$291,T$94,Schedule!AD$87:AD$291,S95,Schedule!$G$87:$G$291,Schedule!$F$9,Schedule!$I$87:$I$291,"")+SUMIFS(Schedule!AF$87:AF$291,Schedule!$K$87:$K$291,Reservoir,Schedule!AE$87:AE$291,T$94,Schedule!AD$87:AD$291,S95,Schedule!$G$87:$G$291,Schedule!$F$9,Schedule!$I$87:$I$291,"I"))+(SUMIFS(Schedule!AF$87:AF$291,Schedule!$K$87:$K$291,Reservoir,Schedule!AE$87:AE$291,T$94,Schedule!AD$87:AD$291,S95,Schedule!$G$87:$G$291,Schedule!$F$10,Schedule!$I$87:$I$291,"")+SUMIFS(Schedule!AF$87:AF$291,Schedule!$K$87:$K$291,Reservoir,Schedule!AE$87:AE$291,T$94,Schedule!AD$87:AD$291,S95,Schedule!$G$87:$G$291,Schedule!$F$10,Schedule!$I$87:$I$291,"I"))+(SUMIFS(Schedule!AF$87:AF$291,Schedule!$K$87:$K$291,Reservoir,Schedule!AE$87:AE$291,T$94,Schedule!AD$87:AD$291,S95,Schedule!$G$87:$G$291,Schedule!$F$11,Schedule!$I$87:$I$291,"")+SUMIFS(Schedule!AF$87:AF$291,Schedule!$K$87:$K$291,Reservoir,Schedule!AE$87:AE$291,T$94,Schedule!AD$87:AD$291,S95,Schedule!$G$87:$G$291,Schedule!$F$11,Schedule!$I$87:$I$291,"I"))+(SUMIFS(Schedule!AF$87:AF$291,Schedule!$K$87:$K$291,Reservoir,Schedule!AE$87:AE$291,T$94,Schedule!AD$87:AD$291,S95,Schedule!$G$87:$G$291,Schedule!$F$8,Schedule!$I$87:$I$291,"")+SUMIFS(Schedule!AF$87:AF$291,Schedule!$K$87:$K$291,Reservoir,Schedule!AE$87:AE$291,T$94,Schedule!AD$87:AD$291,S95,Schedule!$G$87:$G$291,Schedule!$F$8,Schedule!$I$87:$I$291,"I"))))</f>
        <v>0</v>
      </c>
      <c r="V95" s="289">
        <v>2</v>
      </c>
      <c r="W95" s="280"/>
      <c r="X95" s="281">
        <f>IF($C$3="",(SUMIFS(Schedule!AI$87:AI$291,Schedule!$K$87:$K$291,Reservoir,Schedule!AH$87:AH$291,W$94,Schedule!AG$87:AG$291,V95,Schedule!$G$87:$G$291,Schedule!$F$9,Schedule!$I$87:$I$291,"")+SUMIFS(Schedule!AI$87:AI$291,Schedule!$K$87:$K$291,Reservoir,Schedule!AH$87:AH$291,W$94,Schedule!AG$87:AG$291,V95,Schedule!$G$87:$G$291,Schedule!$F$9,Schedule!$I$87:$I$291,"I"))+(SUMIFS(Schedule!AI$87:AI$291,Schedule!$K$87:$K$291,Reservoir,Schedule!AH$87:AH$291,W$94,Schedule!AG$87:AG$291,V95,Schedule!$G$87:$G$291,Schedule!$F$10,Schedule!$I$87:$I$291,"")+SUMIFS(Schedule!AI$87:AI$291,Schedule!$K$87:$K$291,Reservoir,Schedule!AH$87:AH$291,W$94,Schedule!AG$87:AG$291,V95,Schedule!$G$87:$G$291,Schedule!$F$10,Schedule!$I$87:$I$291,"I"))+(SUMIFS(Schedule!AI$87:AI$291,Schedule!$K$87:$K$291,Reservoir,Schedule!AH$87:AH$291,W$94,Schedule!AG$87:AG$291,V95,Schedule!$G$87:$G$291,Schedule!$F$11,Schedule!$I$87:$I$291,"")+SUMIFS(Schedule!AI$87:AI$291,Schedule!$K$87:$K$291,Reservoir,Schedule!AH$87:AH$291,W$94,Schedule!AG$87:AG$291,V95,Schedule!$G$87:$G$291,Schedule!$F$11,Schedule!$I$87:$I$291,"I")),IF($C$3='Sum Res'!$S$5,(SUMIFS(Schedule!AI$87:AI$291,Schedule!$K$87:$K$291,Reservoir,Schedule!AH$87:AH$291,W$94,Schedule!AG$87:AG$291,V95,Schedule!$G$87:$G$291,Schedule!$F$9,Schedule!$I$87:$I$291,"")+SUMIFS(Schedule!AI$87:AI$291,Schedule!$K$87:$K$291,Reservoir,Schedule!AH$87:AH$291,W$94,Schedule!AG$87:AG$291,V95,Schedule!$G$87:$G$291,Schedule!$F$9,Schedule!$I$87:$I$291,"I"))+(SUMIFS(Schedule!AI$87:AI$291,Schedule!$K$87:$K$291,Reservoir,Schedule!AH$87:AH$291,W$94,Schedule!AG$87:AG$291,V95,Schedule!$G$87:$G$291,Schedule!$F$10,Schedule!$I$87:$I$291,"")+SUMIFS(Schedule!AI$87:AI$291,Schedule!$K$87:$K$291,Reservoir,Schedule!AH$87:AH$291,W$94,Schedule!AG$87:AG$291,V95,Schedule!$G$87:$G$291,Schedule!$F$10,Schedule!$I$87:$I$291,"I"))+(SUMIFS(Schedule!AI$87:AI$291,Schedule!$K$87:$K$291,Reservoir,Schedule!AH$87:AH$291,W$94,Schedule!AG$87:AG$291,V95,Schedule!$G$87:$G$291,Schedule!$F$11,Schedule!$I$87:$I$291,"")+SUMIFS(Schedule!AI$87:AI$291,Schedule!$K$87:$K$291,Reservoir,Schedule!AH$87:AH$291,W$94,Schedule!AG$87:AG$291,V95,Schedule!$G$87:$G$291,Schedule!$F$11,Schedule!$I$87:$I$291,"I")),(SUMIFS(Schedule!AI$87:AI$291,Schedule!$K$87:$K$291,Reservoir,Schedule!AH$87:AH$291,W$94,Schedule!AG$87:AG$291,V95,Schedule!$G$87:$G$291,Schedule!$F$9,Schedule!$I$87:$I$291,"")+SUMIFS(Schedule!AI$87:AI$291,Schedule!$K$87:$K$291,Reservoir,Schedule!AH$87:AH$291,W$94,Schedule!AG$87:AG$291,V95,Schedule!$G$87:$G$291,Schedule!$F$9,Schedule!$I$87:$I$291,"I"))+(SUMIFS(Schedule!AI$87:AI$291,Schedule!$K$87:$K$291,Reservoir,Schedule!AH$87:AH$291,W$94,Schedule!AG$87:AG$291,V95,Schedule!$G$87:$G$291,Schedule!$F$10,Schedule!$I$87:$I$291,"")+SUMIFS(Schedule!AI$87:AI$291,Schedule!$K$87:$K$291,Reservoir,Schedule!AH$87:AH$291,W$94,Schedule!AG$87:AG$291,V95,Schedule!$G$87:$G$291,Schedule!$F$10,Schedule!$I$87:$I$291,"I"))+(SUMIFS(Schedule!AI$87:AI$291,Schedule!$K$87:$K$291,Reservoir,Schedule!AH$87:AH$291,W$94,Schedule!AG$87:AG$291,V95,Schedule!$G$87:$G$291,Schedule!$F$11,Schedule!$I$87:$I$291,"")+SUMIFS(Schedule!AI$87:AI$291,Schedule!$K$87:$K$291,Reservoir,Schedule!AH$87:AH$291,W$94,Schedule!AG$87:AG$291,V95,Schedule!$G$87:$G$291,Schedule!$F$11,Schedule!$I$87:$I$291,"I"))+(SUMIFS(Schedule!AI$87:AI$291,Schedule!$K$87:$K$291,Reservoir,Schedule!AH$87:AH$291,W$94,Schedule!AG$87:AG$291,V95,Schedule!$G$87:$G$291,Schedule!$F$8,Schedule!$I$87:$I$291,"")+SUMIFS(Schedule!AI$87:AI$291,Schedule!$K$87:$K$291,Reservoir,Schedule!AH$87:AH$291,W$94,Schedule!AG$87:AG$291,V95,Schedule!$G$87:$G$291,Schedule!$F$8,Schedule!$I$87:$I$291,"I"))))</f>
        <v>0</v>
      </c>
      <c r="Y95" s="289">
        <v>2</v>
      </c>
      <c r="Z95" s="280"/>
      <c r="AA95" s="281">
        <f>IF($C$3="",(SUMIFS(Schedule!AL$87:AL$291,Schedule!$K$87:$K$291,Reservoir,Schedule!AK$87:AK$291,Z$94,Schedule!AJ$87:AJ$291,Y95,Schedule!$G$87:$G$291,Schedule!$F$9,Schedule!$I$87:$I$291,"")+SUMIFS(Schedule!AL$87:AL$291,Schedule!$K$87:$K$291,Reservoir,Schedule!AK$87:AK$291,Z$94,Schedule!AJ$87:AJ$291,Y95,Schedule!$G$87:$G$291,Schedule!$F$9,Schedule!$I$87:$I$291,"I"))+(SUMIFS(Schedule!AL$87:AL$291,Schedule!$K$87:$K$291,Reservoir,Schedule!AK$87:AK$291,Z$94,Schedule!AJ$87:AJ$291,Y95,Schedule!$G$87:$G$291,Schedule!$F$10,Schedule!$I$87:$I$291,"")+SUMIFS(Schedule!AL$87:AL$291,Schedule!$K$87:$K$291,Reservoir,Schedule!AK$87:AK$291,Z$94,Schedule!AJ$87:AJ$291,Y95,Schedule!$G$87:$G$291,Schedule!$F$10,Schedule!$I$87:$I$291,"I"))+(SUMIFS(Schedule!AL$87:AL$291,Schedule!$K$87:$K$291,Reservoir,Schedule!AK$87:AK$291,Z$94,Schedule!AJ$87:AJ$291,Y95,Schedule!$G$87:$G$291,Schedule!$F$11,Schedule!$I$87:$I$291,"")+SUMIFS(Schedule!AL$87:AL$291,Schedule!$K$87:$K$291,Reservoir,Schedule!AK$87:AK$291,Z$94,Schedule!AJ$87:AJ$291,Y95,Schedule!$G$87:$G$291,Schedule!$F$11,Schedule!$I$87:$I$291,"I")),IF($C$3='Sum Res'!$S$5,(SUMIFS(Schedule!AL$87:AL$291,Schedule!$K$87:$K$291,Reservoir,Schedule!AK$87:AK$291,Z$94,Schedule!AJ$87:AJ$291,Y95,Schedule!$G$87:$G$291,Schedule!$F$9,Schedule!$I$87:$I$291,"")+SUMIFS(Schedule!AL$87:AL$291,Schedule!$K$87:$K$291,Reservoir,Schedule!AK$87:AK$291,Z$94,Schedule!AJ$87:AJ$291,Y95,Schedule!$G$87:$G$291,Schedule!$F$9,Schedule!$I$87:$I$291,"I"))+(SUMIFS(Schedule!AL$87:AL$291,Schedule!$K$87:$K$291,Reservoir,Schedule!AK$87:AK$291,Z$94,Schedule!AJ$87:AJ$291,Y95,Schedule!$G$87:$G$291,Schedule!$F$10,Schedule!$I$87:$I$291,"")+SUMIFS(Schedule!AL$87:AL$291,Schedule!$K$87:$K$291,Reservoir,Schedule!AK$87:AK$291,Z$94,Schedule!AJ$87:AJ$291,Y95,Schedule!$G$87:$G$291,Schedule!$F$10,Schedule!$I$87:$I$291,"I"))+(SUMIFS(Schedule!AL$87:AL$291,Schedule!$K$87:$K$291,Reservoir,Schedule!AK$87:AK$291,Z$94,Schedule!AJ$87:AJ$291,Y95,Schedule!$G$87:$G$291,Schedule!$F$11,Schedule!$I$87:$I$291,"")+SUMIFS(Schedule!AL$87:AL$291,Schedule!$K$87:$K$291,Reservoir,Schedule!AK$87:AK$291,Z$94,Schedule!AJ$87:AJ$291,Y95,Schedule!$G$87:$G$291,Schedule!$F$11,Schedule!$I$87:$I$291,"I")),(SUMIFS(Schedule!AL$87:AL$291,Schedule!$K$87:$K$291,Reservoir,Schedule!AK$87:AK$291,Z$94,Schedule!AJ$87:AJ$291,Y95,Schedule!$G$87:$G$291,Schedule!$F$9,Schedule!$I$87:$I$291,"")+SUMIFS(Schedule!AL$87:AL$291,Schedule!$K$87:$K$291,Reservoir,Schedule!AK$87:AK$291,Z$94,Schedule!AJ$87:AJ$291,Y95,Schedule!$G$87:$G$291,Schedule!$F$9,Schedule!$I$87:$I$291,"I"))+(SUMIFS(Schedule!AL$87:AL$291,Schedule!$K$87:$K$291,Reservoir,Schedule!AK$87:AK$291,Z$94,Schedule!AJ$87:AJ$291,Y95,Schedule!$G$87:$G$291,Schedule!$F$10,Schedule!$I$87:$I$291,"")+SUMIFS(Schedule!AL$87:AL$291,Schedule!$K$87:$K$291,Reservoir,Schedule!AK$87:AK$291,Z$94,Schedule!AJ$87:AJ$291,Y95,Schedule!$G$87:$G$291,Schedule!$F$10,Schedule!$I$87:$I$291,"I"))+(SUMIFS(Schedule!AL$87:AL$291,Schedule!$K$87:$K$291,Reservoir,Schedule!AK$87:AK$291,Z$94,Schedule!AJ$87:AJ$291,Y95,Schedule!$G$87:$G$291,Schedule!$F$11,Schedule!$I$87:$I$291,"")+SUMIFS(Schedule!AL$87:AL$291,Schedule!$K$87:$K$291,Reservoir,Schedule!AK$87:AK$291,Z$94,Schedule!AJ$87:AJ$291,Y95,Schedule!$G$87:$G$291,Schedule!$F$11,Schedule!$I$87:$I$291,"I"))+(SUMIFS(Schedule!AL$87:AL$291,Schedule!$K$87:$K$291,Reservoir,Schedule!AK$87:AK$291,Z$94,Schedule!AJ$87:AJ$291,Y95,Schedule!$G$87:$G$291,Schedule!$F$8,Schedule!$I$87:$I$291,"")+SUMIFS(Schedule!AL$87:AL$291,Schedule!$K$87:$K$291,Reservoir,Schedule!AK$87:AK$291,Z$94,Schedule!AJ$87:AJ$291,Y95,Schedule!$G$87:$G$291,Schedule!$F$8,Schedule!$I$87:$I$291,"I"))))</f>
        <v>0</v>
      </c>
      <c r="AB95" s="289">
        <v>2</v>
      </c>
      <c r="AC95" s="280"/>
      <c r="AD95" s="281">
        <f>IF($C$3="",(SUMIFS(Schedule!AO$87:AO$291,Schedule!$K$87:$K$291,Reservoir,Schedule!AN$87:AN$291,AC$94,Schedule!AM$87:AM$291,AB95,Schedule!$G$87:$G$291,Schedule!$F$9,Schedule!$I$87:$I$291,"")+SUMIFS(Schedule!AO$87:AO$291,Schedule!$K$87:$K$291,Reservoir,Schedule!AN$87:AN$291,AC$94,Schedule!AM$87:AM$291,AB95,Schedule!$G$87:$G$291,Schedule!$F$9,Schedule!$I$87:$I$291,"I"))+(SUMIFS(Schedule!AO$87:AO$291,Schedule!$K$87:$K$291,Reservoir,Schedule!AN$87:AN$291,AC$94,Schedule!AM$87:AM$291,AB95,Schedule!$G$87:$G$291,Schedule!$F$10,Schedule!$I$87:$I$291,"")+SUMIFS(Schedule!AO$87:AO$291,Schedule!$K$87:$K$291,Reservoir,Schedule!AN$87:AN$291,AC$94,Schedule!AM$87:AM$291,AB95,Schedule!$G$87:$G$291,Schedule!$F$10,Schedule!$I$87:$I$291,"I"))+(SUMIFS(Schedule!AO$87:AO$291,Schedule!$K$87:$K$291,Reservoir,Schedule!AN$87:AN$291,AC$94,Schedule!AM$87:AM$291,AB95,Schedule!$G$87:$G$291,Schedule!$F$11,Schedule!$I$87:$I$291,"")+SUMIFS(Schedule!AO$87:AO$291,Schedule!$K$87:$K$291,Reservoir,Schedule!AN$87:AN$291,AC$94,Schedule!AM$87:AM$291,AB95,Schedule!$G$87:$G$291,Schedule!$F$11,Schedule!$I$87:$I$291,"I")),IF($C$3='Sum Res'!$S$5,(SUMIFS(Schedule!AO$87:AO$291,Schedule!$K$87:$K$291,Reservoir,Schedule!AN$87:AN$291,AC$94,Schedule!AM$87:AM$291,AB95,Schedule!$G$87:$G$291,Schedule!$F$9,Schedule!$I$87:$I$291,"")+SUMIFS(Schedule!AO$87:AO$291,Schedule!$K$87:$K$291,Reservoir,Schedule!AN$87:AN$291,AC$94,Schedule!AM$87:AM$291,AB95,Schedule!$G$87:$G$291,Schedule!$F$9,Schedule!$I$87:$I$291,"I"))+(SUMIFS(Schedule!AO$87:AO$291,Schedule!$K$87:$K$291,Reservoir,Schedule!AN$87:AN$291,AC$94,Schedule!AM$87:AM$291,AB95,Schedule!$G$87:$G$291,Schedule!$F$10,Schedule!$I$87:$I$291,"")+SUMIFS(Schedule!AO$87:AO$291,Schedule!$K$87:$K$291,Reservoir,Schedule!AN$87:AN$291,AC$94,Schedule!AM$87:AM$291,AB95,Schedule!$G$87:$G$291,Schedule!$F$10,Schedule!$I$87:$I$291,"I"))+(SUMIFS(Schedule!AO$87:AO$291,Schedule!$K$87:$K$291,Reservoir,Schedule!AN$87:AN$291,AC$94,Schedule!AM$87:AM$291,AB95,Schedule!$G$87:$G$291,Schedule!$F$11,Schedule!$I$87:$I$291,"")+SUMIFS(Schedule!AO$87:AO$291,Schedule!$K$87:$K$291,Reservoir,Schedule!AN$87:AN$291,AC$94,Schedule!AM$87:AM$291,AB95,Schedule!$G$87:$G$291,Schedule!$F$11,Schedule!$I$87:$I$291,"I")),(SUMIFS(Schedule!AO$87:AO$291,Schedule!$K$87:$K$291,Reservoir,Schedule!AN$87:AN$291,AC$94,Schedule!AM$87:AM$291,AB95,Schedule!$G$87:$G$291,Schedule!$F$9,Schedule!$I$87:$I$291,"")+SUMIFS(Schedule!AO$87:AO$291,Schedule!$K$87:$K$291,Reservoir,Schedule!AN$87:AN$291,AC$94,Schedule!AM$87:AM$291,AB95,Schedule!$G$87:$G$291,Schedule!$F$9,Schedule!$I$87:$I$291,"I"))+(SUMIFS(Schedule!AO$87:AO$291,Schedule!$K$87:$K$291,Reservoir,Schedule!AN$87:AN$291,AC$94,Schedule!AM$87:AM$291,AB95,Schedule!$G$87:$G$291,Schedule!$F$10,Schedule!$I$87:$I$291,"")+SUMIFS(Schedule!AO$87:AO$291,Schedule!$K$87:$K$291,Reservoir,Schedule!AN$87:AN$291,AC$94,Schedule!AM$87:AM$291,AB95,Schedule!$G$87:$G$291,Schedule!$F$10,Schedule!$I$87:$I$291,"I"))+(SUMIFS(Schedule!AO$87:AO$291,Schedule!$K$87:$K$291,Reservoir,Schedule!AN$87:AN$291,AC$94,Schedule!AM$87:AM$291,AB95,Schedule!$G$87:$G$291,Schedule!$F$11,Schedule!$I$87:$I$291,"")+SUMIFS(Schedule!AO$87:AO$291,Schedule!$K$87:$K$291,Reservoir,Schedule!AN$87:AN$291,AC$94,Schedule!AM$87:AM$291,AB95,Schedule!$G$87:$G$291,Schedule!$F$11,Schedule!$I$87:$I$291,"I"))+(SUMIFS(Schedule!AO$87:AO$291,Schedule!$K$87:$K$291,Reservoir,Schedule!AN$87:AN$291,AC$94,Schedule!AM$87:AM$291,AB95,Schedule!$G$87:$G$291,Schedule!$F$8,Schedule!$I$87:$I$291,"")+SUMIFS(Schedule!AO$87:AO$291,Schedule!$K$87:$K$291,Reservoir,Schedule!AN$87:AN$291,AC$94,Schedule!AM$87:AM$291,AB95,Schedule!$G$87:$G$291,Schedule!$F$8,Schedule!$I$87:$I$291,"I"))))</f>
        <v>0</v>
      </c>
      <c r="AE95" s="282">
        <f t="shared" si="22"/>
        <v>0</v>
      </c>
      <c r="AF95" s="283">
        <f t="shared" si="21"/>
        <v>0</v>
      </c>
    </row>
    <row r="96" spans="2:36" ht="15" x14ac:dyDescent="0.2">
      <c r="B96" s="580"/>
      <c r="C96" s="583"/>
      <c r="D96" s="284">
        <v>3</v>
      </c>
      <c r="E96" s="285"/>
      <c r="F96" s="286">
        <f>IF($C$3="",(SUMIFS(Schedule!Q$87:Q$291,Schedule!$K$87:$K$291,Reservoir,Schedule!P$87:P$291,E$94,Schedule!O$87:O$291,D96,Schedule!$G$87:$G$291,Schedule!$F$9,Schedule!$I$87:$I$291,"")+SUMIFS(Schedule!Q$87:Q$291,Schedule!$K$87:$K$291,Reservoir,Schedule!P$87:P$291,E$94,Schedule!O$87:O$291,D96,Schedule!$G$87:$G$291,Schedule!$F$9,Schedule!$I$87:$I$291,"I"))+(SUMIFS(Schedule!Q$87:Q$291,Schedule!$K$87:$K$291,Reservoir,Schedule!P$87:P$291,E$94,Schedule!O$87:O$291,D96,Schedule!$G$87:$G$291,Schedule!$F$10,Schedule!$I$87:$I$291,"")+SUMIFS(Schedule!Q$87:Q$291,Schedule!$K$87:$K$291,Reservoir,Schedule!P$87:P$291,E$94,Schedule!O$87:O$291,D96,Schedule!$G$87:$G$291,Schedule!$F$10,Schedule!$I$87:$I$291,"I"))+(SUMIFS(Schedule!Q$87:Q$291,Schedule!$K$87:$K$291,Reservoir,Schedule!P$87:P$291,E$94,Schedule!O$87:O$291,D96,Schedule!$G$87:$G$291,Schedule!$F$11,Schedule!$I$87:$I$291,"")+SUMIFS(Schedule!Q$87:Q$291,Schedule!$K$87:$K$291,Reservoir,Schedule!P$87:P$291,E$94,Schedule!O$87:O$291,D96,Schedule!$G$87:$G$291,Schedule!$F$11,Schedule!$I$87:$I$291,"I")),IF($C$3='Sum Res'!$S$5,(SUMIFS(Schedule!Q$87:Q$291,Schedule!$K$87:$K$291,Reservoir,Schedule!P$87:P$291,E$94,Schedule!O$87:O$291,D96,Schedule!$G$87:$G$291,Schedule!$F$9,Schedule!$I$87:$I$291,"")+SUMIFS(Schedule!Q$87:Q$291,Schedule!$K$87:$K$291,Reservoir,Schedule!P$87:P$291,E$94,Schedule!O$87:O$291,D96,Schedule!$G$87:$G$291,Schedule!$F$9,Schedule!$I$87:$I$291,"I"))+(SUMIFS(Schedule!Q$87:Q$291,Schedule!$K$87:$K$291,Reservoir,Schedule!P$87:P$291,E$94,Schedule!O$87:O$291,D96,Schedule!$G$87:$G$291,Schedule!$F$10,Schedule!$I$87:$I$291,"")+SUMIFS(Schedule!Q$87:Q$291,Schedule!$K$87:$K$291,Reservoir,Schedule!P$87:P$291,E$94,Schedule!O$87:O$291,D96,Schedule!$G$87:$G$291,Schedule!$F$10,Schedule!$I$87:$I$291,"I"))+(SUMIFS(Schedule!Q$87:Q$291,Schedule!$K$87:$K$291,Reservoir,Schedule!P$87:P$291,E$94,Schedule!O$87:O$291,D96,Schedule!$G$87:$G$291,Schedule!$F$11,Schedule!$I$87:$I$291,"")+SUMIFS(Schedule!Q$87:Q$291,Schedule!$K$87:$K$291,Reservoir,Schedule!P$87:P$291,E$94,Schedule!O$87:O$291,D96,Schedule!$G$87:$G$291,Schedule!$F$11,Schedule!$I$87:$I$291,"I")),(SUMIFS(Schedule!Q$87:Q$291,Schedule!$K$87:$K$291,Reservoir,Schedule!P$87:P$291,E$94,Schedule!O$87:O$291,D96,Schedule!$G$87:$G$291,Schedule!$F$9,Schedule!$I$87:$I$291,"")+SUMIFS(Schedule!Q$87:Q$291,Schedule!$K$87:$K$291,Reservoir,Schedule!P$87:P$291,E$94,Schedule!O$87:O$291,D96,Schedule!$G$87:$G$291,Schedule!$F$9,Schedule!$I$87:$I$291,"I"))+(SUMIFS(Schedule!Q$87:Q$291,Schedule!$K$87:$K$291,Reservoir,Schedule!P$87:P$291,E$94,Schedule!O$87:O$291,D96,Schedule!$G$87:$G$291,Schedule!$F$10,Schedule!$I$87:$I$291,"")+SUMIFS(Schedule!Q$87:Q$291,Schedule!$K$87:$K$291,Reservoir,Schedule!P$87:P$291,E$94,Schedule!O$87:O$291,D96,Schedule!$G$87:$G$291,Schedule!$F$10,Schedule!$I$87:$I$291,"I"))+(SUMIFS(Schedule!Q$87:Q$291,Schedule!$K$87:$K$291,Reservoir,Schedule!P$87:P$291,E$94,Schedule!O$87:O$291,D96,Schedule!$G$87:$G$291,Schedule!$F$11,Schedule!$I$87:$I$291,"")+SUMIFS(Schedule!Q$87:Q$291,Schedule!$K$87:$K$291,Reservoir,Schedule!P$87:P$291,E$94,Schedule!O$87:O$291,D96,Schedule!$G$87:$G$291,Schedule!$F$11,Schedule!$I$87:$I$291,"I"))+(SUMIFS(Schedule!Q$87:Q$291,Schedule!$K$87:$K$291,Reservoir,Schedule!P$87:P$291,E$94,Schedule!O$87:O$291,D96,Schedule!$G$87:$G$291,Schedule!$F$8,Schedule!$I$87:$I$291,"")+SUMIFS(Schedule!Q$87:Q$291,Schedule!$K$87:$K$291,Reservoir,Schedule!P$87:P$291,E$94,Schedule!O$87:O$291,D96,Schedule!$G$87:$G$291,Schedule!$F$8,Schedule!$I$87:$I$291,"I"))))</f>
        <v>0</v>
      </c>
      <c r="G96" s="284">
        <v>3</v>
      </c>
      <c r="H96" s="285"/>
      <c r="I96" s="286">
        <f>IF($C$3="",(SUMIFS(Schedule!T$87:T$291,Schedule!$K$87:$K$291,Reservoir,Schedule!S$87:S$291,H$94,Schedule!R$87:R$291,G96,Schedule!$G$87:$G$291,Schedule!$F$9,Schedule!$I$87:$I$291,"")+SUMIFS(Schedule!T$87:T$291,Schedule!$K$87:$K$291,Reservoir,Schedule!S$87:S$291,H$94,Schedule!R$87:R$291,G96,Schedule!$G$87:$G$291,Schedule!$F$9,Schedule!$I$87:$I$291,"I"))+(SUMIFS(Schedule!T$87:T$291,Schedule!$K$87:$K$291,Reservoir,Schedule!S$87:S$291,H$94,Schedule!R$87:R$291,G96,Schedule!$G$87:$G$291,Schedule!$F$10,Schedule!$I$87:$I$291,"")+SUMIFS(Schedule!T$87:T$291,Schedule!$K$87:$K$291,Reservoir,Schedule!S$87:S$291,H$94,Schedule!R$87:R$291,G96,Schedule!$G$87:$G$291,Schedule!$F$10,Schedule!$I$87:$I$291,"I"))+(SUMIFS(Schedule!T$87:T$291,Schedule!$K$87:$K$291,Reservoir,Schedule!S$87:S$291,H$94,Schedule!R$87:R$291,G96,Schedule!$G$87:$G$291,Schedule!$F$11,Schedule!$I$87:$I$291,"")+SUMIFS(Schedule!T$87:T$291,Schedule!$K$87:$K$291,Reservoir,Schedule!S$87:S$291,H$94,Schedule!R$87:R$291,G96,Schedule!$G$87:$G$291,Schedule!$F$11,Schedule!$I$87:$I$291,"I")),IF($C$3='Sum Res'!$S$5,(SUMIFS(Schedule!T$87:T$291,Schedule!$K$87:$K$291,Reservoir,Schedule!S$87:S$291,H$94,Schedule!R$87:R$291,G96,Schedule!$G$87:$G$291,Schedule!$F$9,Schedule!$I$87:$I$291,"")+SUMIFS(Schedule!T$87:T$291,Schedule!$K$87:$K$291,Reservoir,Schedule!S$87:S$291,H$94,Schedule!R$87:R$291,G96,Schedule!$G$87:$G$291,Schedule!$F$9,Schedule!$I$87:$I$291,"I"))+(SUMIFS(Schedule!T$87:T$291,Schedule!$K$87:$K$291,Reservoir,Schedule!S$87:S$291,H$94,Schedule!R$87:R$291,G96,Schedule!$G$87:$G$291,Schedule!$F$10,Schedule!$I$87:$I$291,"")+SUMIFS(Schedule!T$87:T$291,Schedule!$K$87:$K$291,Reservoir,Schedule!S$87:S$291,H$94,Schedule!R$87:R$291,G96,Schedule!$G$87:$G$291,Schedule!$F$10,Schedule!$I$87:$I$291,"I"))+(SUMIFS(Schedule!T$87:T$291,Schedule!$K$87:$K$291,Reservoir,Schedule!S$87:S$291,H$94,Schedule!R$87:R$291,G96,Schedule!$G$87:$G$291,Schedule!$F$11,Schedule!$I$87:$I$291,"")+SUMIFS(Schedule!T$87:T$291,Schedule!$K$87:$K$291,Reservoir,Schedule!S$87:S$291,H$94,Schedule!R$87:R$291,G96,Schedule!$G$87:$G$291,Schedule!$F$11,Schedule!$I$87:$I$291,"I")),(SUMIFS(Schedule!T$87:T$291,Schedule!$K$87:$K$291,Reservoir,Schedule!S$87:S$291,H$94,Schedule!R$87:R$291,G96,Schedule!$G$87:$G$291,Schedule!$F$9,Schedule!$I$87:$I$291,"")+SUMIFS(Schedule!T$87:T$291,Schedule!$K$87:$K$291,Reservoir,Schedule!S$87:S$291,H$94,Schedule!R$87:R$291,G96,Schedule!$G$87:$G$291,Schedule!$F$9,Schedule!$I$87:$I$291,"I"))+(SUMIFS(Schedule!T$87:T$291,Schedule!$K$87:$K$291,Reservoir,Schedule!S$87:S$291,H$94,Schedule!R$87:R$291,G96,Schedule!$G$87:$G$291,Schedule!$F$10,Schedule!$I$87:$I$291,"")+SUMIFS(Schedule!T$87:T$291,Schedule!$K$87:$K$291,Reservoir,Schedule!S$87:S$291,H$94,Schedule!R$87:R$291,G96,Schedule!$G$87:$G$291,Schedule!$F$10,Schedule!$I$87:$I$291,"I"))+(SUMIFS(Schedule!T$87:T$291,Schedule!$K$87:$K$291,Reservoir,Schedule!S$87:S$291,H$94,Schedule!R$87:R$291,G96,Schedule!$G$87:$G$291,Schedule!$F$11,Schedule!$I$87:$I$291,"")+SUMIFS(Schedule!T$87:T$291,Schedule!$K$87:$K$291,Reservoir,Schedule!S$87:S$291,H$94,Schedule!R$87:R$291,G96,Schedule!$G$87:$G$291,Schedule!$F$11,Schedule!$I$87:$I$291,"I"))+(SUMIFS(Schedule!T$87:T$291,Schedule!$K$87:$K$291,Reservoir,Schedule!S$87:S$291,H$94,Schedule!R$87:R$291,G96,Schedule!$G$87:$G$291,Schedule!$F$8,Schedule!$I$87:$I$291,"")+SUMIFS(Schedule!T$87:T$291,Schedule!$K$87:$K$291,Reservoir,Schedule!S$87:S$291,H$94,Schedule!R$87:R$291,G96,Schedule!$G$87:$G$291,Schedule!$F$8,Schedule!$I$87:$I$291,"I"))))</f>
        <v>0</v>
      </c>
      <c r="J96" s="284">
        <v>3</v>
      </c>
      <c r="K96" s="285"/>
      <c r="L96" s="286">
        <f>IF($C$3="",(SUMIFS(Schedule!W$87:W$291,Schedule!$K$87:$K$291,Reservoir,Schedule!V$87:V$291,K$94,Schedule!U$87:U$291,J96,Schedule!$G$87:$G$291,Schedule!$F$9,Schedule!$I$87:$I$291,"")+SUMIFS(Schedule!W$87:W$291,Schedule!$K$87:$K$291,Reservoir,Schedule!V$87:V$291,K$94,Schedule!U$87:U$291,J96,Schedule!$G$87:$G$291,Schedule!$F$9,Schedule!$I$87:$I$291,"I"))+(SUMIFS(Schedule!W$87:W$291,Schedule!$K$87:$K$291,Reservoir,Schedule!V$87:V$291,K$94,Schedule!U$87:U$291,J96,Schedule!$G$87:$G$291,Schedule!$F$10,Schedule!$I$87:$I$291,"")+SUMIFS(Schedule!W$87:W$291,Schedule!$K$87:$K$291,Reservoir,Schedule!V$87:V$291,K$94,Schedule!U$87:U$291,J96,Schedule!$G$87:$G$291,Schedule!$F$10,Schedule!$I$87:$I$291,"I"))+(SUMIFS(Schedule!W$87:W$291,Schedule!$K$87:$K$291,Reservoir,Schedule!V$87:V$291,K$94,Schedule!U$87:U$291,J96,Schedule!$G$87:$G$291,Schedule!$F$11,Schedule!$I$87:$I$291,"")+SUMIFS(Schedule!W$87:W$291,Schedule!$K$87:$K$291,Reservoir,Schedule!V$87:V$291,K$94,Schedule!U$87:U$291,J96,Schedule!$G$87:$G$291,Schedule!$F$11,Schedule!$I$87:$I$291,"I")),IF($C$3='Sum Res'!$S$5,(SUMIFS(Schedule!W$87:W$291,Schedule!$K$87:$K$291,Reservoir,Schedule!V$87:V$291,K$94,Schedule!U$87:U$291,J96,Schedule!$G$87:$G$291,Schedule!$F$9,Schedule!$I$87:$I$291,"")+SUMIFS(Schedule!W$87:W$291,Schedule!$K$87:$K$291,Reservoir,Schedule!V$87:V$291,K$94,Schedule!U$87:U$291,J96,Schedule!$G$87:$G$291,Schedule!$F$9,Schedule!$I$87:$I$291,"I"))+(SUMIFS(Schedule!W$87:W$291,Schedule!$K$87:$K$291,Reservoir,Schedule!V$87:V$291,K$94,Schedule!U$87:U$291,J96,Schedule!$G$87:$G$291,Schedule!$F$10,Schedule!$I$87:$I$291,"")+SUMIFS(Schedule!W$87:W$291,Schedule!$K$87:$K$291,Reservoir,Schedule!V$87:V$291,K$94,Schedule!U$87:U$291,J96,Schedule!$G$87:$G$291,Schedule!$F$10,Schedule!$I$87:$I$291,"I"))+(SUMIFS(Schedule!W$87:W$291,Schedule!$K$87:$K$291,Reservoir,Schedule!V$87:V$291,K$94,Schedule!U$87:U$291,J96,Schedule!$G$87:$G$291,Schedule!$F$11,Schedule!$I$87:$I$291,"")+SUMIFS(Schedule!W$87:W$291,Schedule!$K$87:$K$291,Reservoir,Schedule!V$87:V$291,K$94,Schedule!U$87:U$291,J96,Schedule!$G$87:$G$291,Schedule!$F$11,Schedule!$I$87:$I$291,"I")),(SUMIFS(Schedule!W$87:W$291,Schedule!$K$87:$K$291,Reservoir,Schedule!V$87:V$291,K$94,Schedule!U$87:U$291,J96,Schedule!$G$87:$G$291,Schedule!$F$9,Schedule!$I$87:$I$291,"")+SUMIFS(Schedule!W$87:W$291,Schedule!$K$87:$K$291,Reservoir,Schedule!V$87:V$291,K$94,Schedule!U$87:U$291,J96,Schedule!$G$87:$G$291,Schedule!$F$9,Schedule!$I$87:$I$291,"I"))+(SUMIFS(Schedule!W$87:W$291,Schedule!$K$87:$K$291,Reservoir,Schedule!V$87:V$291,K$94,Schedule!U$87:U$291,J96,Schedule!$G$87:$G$291,Schedule!$F$10,Schedule!$I$87:$I$291,"")+SUMIFS(Schedule!W$87:W$291,Schedule!$K$87:$K$291,Reservoir,Schedule!V$87:V$291,K$94,Schedule!U$87:U$291,J96,Schedule!$G$87:$G$291,Schedule!$F$10,Schedule!$I$87:$I$291,"I"))+(SUMIFS(Schedule!W$87:W$291,Schedule!$K$87:$K$291,Reservoir,Schedule!V$87:V$291,K$94,Schedule!U$87:U$291,J96,Schedule!$G$87:$G$291,Schedule!$F$11,Schedule!$I$87:$I$291,"")+SUMIFS(Schedule!W$87:W$291,Schedule!$K$87:$K$291,Reservoir,Schedule!V$87:V$291,K$94,Schedule!U$87:U$291,J96,Schedule!$G$87:$G$291,Schedule!$F$11,Schedule!$I$87:$I$291,"I"))+(SUMIFS(Schedule!W$87:W$291,Schedule!$K$87:$K$291,Reservoir,Schedule!V$87:V$291,K$94,Schedule!U$87:U$291,J96,Schedule!$G$87:$G$291,Schedule!$F$8,Schedule!$I$87:$I$291,"")+SUMIFS(Schedule!W$87:W$291,Schedule!$K$87:$K$291,Reservoir,Schedule!V$87:V$291,K$94,Schedule!U$87:U$291,J96,Schedule!$G$87:$G$291,Schedule!$F$8,Schedule!$I$87:$I$291,"I"))))</f>
        <v>0</v>
      </c>
      <c r="M96" s="284">
        <v>3</v>
      </c>
      <c r="N96" s="285"/>
      <c r="O96" s="286">
        <f>IF($C$3="",(SUMIFS(Schedule!Z$87:Z$291,Schedule!$K$87:$K$291,Reservoir,Schedule!Y$87:Y$291,N$94,Schedule!X$87:X$291,M96,Schedule!$G$87:$G$291,Schedule!$F$9,Schedule!$I$87:$I$291,"")+SUMIFS(Schedule!Z$87:Z$291,Schedule!$K$87:$K$291,Reservoir,Schedule!Y$87:Y$291,N$94,Schedule!X$87:X$291,M96,Schedule!$G$87:$G$291,Schedule!$F$9,Schedule!$I$87:$I$291,"I"))+(SUMIFS(Schedule!Z$87:Z$291,Schedule!$K$87:$K$291,Reservoir,Schedule!Y$87:Y$291,N$94,Schedule!X$87:X$291,M96,Schedule!$G$87:$G$291,Schedule!$F$10,Schedule!$I$87:$I$291,"")+SUMIFS(Schedule!Z$87:Z$291,Schedule!$K$87:$K$291,Reservoir,Schedule!Y$87:Y$291,N$94,Schedule!X$87:X$291,M96,Schedule!$G$87:$G$291,Schedule!$F$10,Schedule!$I$87:$I$291,"I"))+(SUMIFS(Schedule!Z$87:Z$291,Schedule!$K$87:$K$291,Reservoir,Schedule!Y$87:Y$291,N$94,Schedule!X$87:X$291,M96,Schedule!$G$87:$G$291,Schedule!$F$11,Schedule!$I$87:$I$291,"")+SUMIFS(Schedule!Z$87:Z$291,Schedule!$K$87:$K$291,Reservoir,Schedule!Y$87:Y$291,N$94,Schedule!X$87:X$291,M96,Schedule!$G$87:$G$291,Schedule!$F$11,Schedule!$I$87:$I$291,"I")),IF($C$3='Sum Res'!$S$5,(SUMIFS(Schedule!Z$87:Z$291,Schedule!$K$87:$K$291,Reservoir,Schedule!Y$87:Y$291,N$94,Schedule!X$87:X$291,M96,Schedule!$G$87:$G$291,Schedule!$F$9,Schedule!$I$87:$I$291,"")+SUMIFS(Schedule!Z$87:Z$291,Schedule!$K$87:$K$291,Reservoir,Schedule!Y$87:Y$291,N$94,Schedule!X$87:X$291,M96,Schedule!$G$87:$G$291,Schedule!$F$9,Schedule!$I$87:$I$291,"I"))+(SUMIFS(Schedule!Z$87:Z$291,Schedule!$K$87:$K$291,Reservoir,Schedule!Y$87:Y$291,N$94,Schedule!X$87:X$291,M96,Schedule!$G$87:$G$291,Schedule!$F$10,Schedule!$I$87:$I$291,"")+SUMIFS(Schedule!Z$87:Z$291,Schedule!$K$87:$K$291,Reservoir,Schedule!Y$87:Y$291,N$94,Schedule!X$87:X$291,M96,Schedule!$G$87:$G$291,Schedule!$F$10,Schedule!$I$87:$I$291,"I"))+(SUMIFS(Schedule!Z$87:Z$291,Schedule!$K$87:$K$291,Reservoir,Schedule!Y$87:Y$291,N$94,Schedule!X$87:X$291,M96,Schedule!$G$87:$G$291,Schedule!$F$11,Schedule!$I$87:$I$291,"")+SUMIFS(Schedule!Z$87:Z$291,Schedule!$K$87:$K$291,Reservoir,Schedule!Y$87:Y$291,N$94,Schedule!X$87:X$291,M96,Schedule!$G$87:$G$291,Schedule!$F$11,Schedule!$I$87:$I$291,"I")),(SUMIFS(Schedule!Z$87:Z$291,Schedule!$K$87:$K$291,Reservoir,Schedule!Y$87:Y$291,N$94,Schedule!X$87:X$291,M96,Schedule!$G$87:$G$291,Schedule!$F$9,Schedule!$I$87:$I$291,"")+SUMIFS(Schedule!Z$87:Z$291,Schedule!$K$87:$K$291,Reservoir,Schedule!Y$87:Y$291,N$94,Schedule!X$87:X$291,M96,Schedule!$G$87:$G$291,Schedule!$F$9,Schedule!$I$87:$I$291,"I"))+(SUMIFS(Schedule!Z$87:Z$291,Schedule!$K$87:$K$291,Reservoir,Schedule!Y$87:Y$291,N$94,Schedule!X$87:X$291,M96,Schedule!$G$87:$G$291,Schedule!$F$10,Schedule!$I$87:$I$291,"")+SUMIFS(Schedule!Z$87:Z$291,Schedule!$K$87:$K$291,Reservoir,Schedule!Y$87:Y$291,N$94,Schedule!X$87:X$291,M96,Schedule!$G$87:$G$291,Schedule!$F$10,Schedule!$I$87:$I$291,"I"))+(SUMIFS(Schedule!Z$87:Z$291,Schedule!$K$87:$K$291,Reservoir,Schedule!Y$87:Y$291,N$94,Schedule!X$87:X$291,M96,Schedule!$G$87:$G$291,Schedule!$F$11,Schedule!$I$87:$I$291,"")+SUMIFS(Schedule!Z$87:Z$291,Schedule!$K$87:$K$291,Reservoir,Schedule!Y$87:Y$291,N$94,Schedule!X$87:X$291,M96,Schedule!$G$87:$G$291,Schedule!$F$11,Schedule!$I$87:$I$291,"I"))+(SUMIFS(Schedule!Z$87:Z$291,Schedule!$K$87:$K$291,Reservoir,Schedule!Y$87:Y$291,N$94,Schedule!X$87:X$291,M96,Schedule!$G$87:$G$291,Schedule!$F$8,Schedule!$I$87:$I$291,"")+SUMIFS(Schedule!Z$87:Z$291,Schedule!$K$87:$K$291,Reservoir,Schedule!Y$87:Y$291,N$94,Schedule!X$87:X$291,M96,Schedule!$G$87:$G$291,Schedule!$F$8,Schedule!$I$87:$I$291,"I"))))</f>
        <v>0</v>
      </c>
      <c r="P96" s="284">
        <v>3</v>
      </c>
      <c r="Q96" s="285"/>
      <c r="R96" s="286">
        <f>IF($C$3="",(SUMIFS(Schedule!AC$87:AC$291,Schedule!$K$87:$K$291,Reservoir,Schedule!AB$87:AB$291,Q$94,Schedule!AA$87:AA$291,P96,Schedule!$G$87:$G$291,Schedule!$F$9,Schedule!$I$87:$I$291,"")+SUMIFS(Schedule!AC$87:AC$291,Schedule!$K$87:$K$291,Reservoir,Schedule!AB$87:AB$291,Q$94,Schedule!AA$87:AA$291,P96,Schedule!$G$87:$G$291,Schedule!$F$9,Schedule!$I$87:$I$291,"I"))+(SUMIFS(Schedule!AC$87:AC$291,Schedule!$K$87:$K$291,Reservoir,Schedule!AB$87:AB$291,Q$94,Schedule!AA$87:AA$291,P96,Schedule!$G$87:$G$291,Schedule!$F$10,Schedule!$I$87:$I$291,"")+SUMIFS(Schedule!AC$87:AC$291,Schedule!$K$87:$K$291,Reservoir,Schedule!AB$87:AB$291,Q$94,Schedule!AA$87:AA$291,P96,Schedule!$G$87:$G$291,Schedule!$F$10,Schedule!$I$87:$I$291,"I"))+(SUMIFS(Schedule!AC$87:AC$291,Schedule!$K$87:$K$291,Reservoir,Schedule!AB$87:AB$291,Q$94,Schedule!AA$87:AA$291,P96,Schedule!$G$87:$G$291,Schedule!$F$11,Schedule!$I$87:$I$291,"")+SUMIFS(Schedule!AC$87:AC$291,Schedule!$K$87:$K$291,Reservoir,Schedule!AB$87:AB$291,Q$94,Schedule!AA$87:AA$291,P96,Schedule!$G$87:$G$291,Schedule!$F$11,Schedule!$I$87:$I$291,"I")),IF($C$3='Sum Res'!$S$5,(SUMIFS(Schedule!AC$87:AC$291,Schedule!$K$87:$K$291,Reservoir,Schedule!AB$87:AB$291,Q$94,Schedule!AA$87:AA$291,P96,Schedule!$G$87:$G$291,Schedule!$F$9,Schedule!$I$87:$I$291,"")+SUMIFS(Schedule!AC$87:AC$291,Schedule!$K$87:$K$291,Reservoir,Schedule!AB$87:AB$291,Q$94,Schedule!AA$87:AA$291,P96,Schedule!$G$87:$G$291,Schedule!$F$9,Schedule!$I$87:$I$291,"I"))+(SUMIFS(Schedule!AC$87:AC$291,Schedule!$K$87:$K$291,Reservoir,Schedule!AB$87:AB$291,Q$94,Schedule!AA$87:AA$291,P96,Schedule!$G$87:$G$291,Schedule!$F$10,Schedule!$I$87:$I$291,"")+SUMIFS(Schedule!AC$87:AC$291,Schedule!$K$87:$K$291,Reservoir,Schedule!AB$87:AB$291,Q$94,Schedule!AA$87:AA$291,P96,Schedule!$G$87:$G$291,Schedule!$F$10,Schedule!$I$87:$I$291,"I"))+(SUMIFS(Schedule!AC$87:AC$291,Schedule!$K$87:$K$291,Reservoir,Schedule!AB$87:AB$291,Q$94,Schedule!AA$87:AA$291,P96,Schedule!$G$87:$G$291,Schedule!$F$11,Schedule!$I$87:$I$291,"")+SUMIFS(Schedule!AC$87:AC$291,Schedule!$K$87:$K$291,Reservoir,Schedule!AB$87:AB$291,Q$94,Schedule!AA$87:AA$291,P96,Schedule!$G$87:$G$291,Schedule!$F$11,Schedule!$I$87:$I$291,"I")),(SUMIFS(Schedule!AC$87:AC$291,Schedule!$K$87:$K$291,Reservoir,Schedule!AB$87:AB$291,Q$94,Schedule!AA$87:AA$291,P96,Schedule!$G$87:$G$291,Schedule!$F$9,Schedule!$I$87:$I$291,"")+SUMIFS(Schedule!AC$87:AC$291,Schedule!$K$87:$K$291,Reservoir,Schedule!AB$87:AB$291,Q$94,Schedule!AA$87:AA$291,P96,Schedule!$G$87:$G$291,Schedule!$F$9,Schedule!$I$87:$I$291,"I"))+(SUMIFS(Schedule!AC$87:AC$291,Schedule!$K$87:$K$291,Reservoir,Schedule!AB$87:AB$291,Q$94,Schedule!AA$87:AA$291,P96,Schedule!$G$87:$G$291,Schedule!$F$10,Schedule!$I$87:$I$291,"")+SUMIFS(Schedule!AC$87:AC$291,Schedule!$K$87:$K$291,Reservoir,Schedule!AB$87:AB$291,Q$94,Schedule!AA$87:AA$291,P96,Schedule!$G$87:$G$291,Schedule!$F$10,Schedule!$I$87:$I$291,"I"))+(SUMIFS(Schedule!AC$87:AC$291,Schedule!$K$87:$K$291,Reservoir,Schedule!AB$87:AB$291,Q$94,Schedule!AA$87:AA$291,P96,Schedule!$G$87:$G$291,Schedule!$F$11,Schedule!$I$87:$I$291,"")+SUMIFS(Schedule!AC$87:AC$291,Schedule!$K$87:$K$291,Reservoir,Schedule!AB$87:AB$291,Q$94,Schedule!AA$87:AA$291,P96,Schedule!$G$87:$G$291,Schedule!$F$11,Schedule!$I$87:$I$291,"I"))+(SUMIFS(Schedule!AC$87:AC$291,Schedule!$K$87:$K$291,Reservoir,Schedule!AB$87:AB$291,Q$94,Schedule!AA$87:AA$291,P96,Schedule!$G$87:$G$291,Schedule!$F$8,Schedule!$I$87:$I$291,"")+SUMIFS(Schedule!AC$87:AC$291,Schedule!$K$87:$K$291,Reservoir,Schedule!AB$87:AB$291,Q$94,Schedule!AA$87:AA$291,P96,Schedule!$G$87:$G$291,Schedule!$F$8,Schedule!$I$87:$I$291,"I"))))</f>
        <v>0</v>
      </c>
      <c r="S96" s="284">
        <v>3</v>
      </c>
      <c r="T96" s="285"/>
      <c r="U96" s="286">
        <f>IF($C$3="",(SUMIFS(Schedule!AF$87:AF$291,Schedule!$K$87:$K$291,Reservoir,Schedule!AE$87:AE$291,T$94,Schedule!AD$87:AD$291,S96,Schedule!$G$87:$G$291,Schedule!$F$9,Schedule!$I$87:$I$291,"")+SUMIFS(Schedule!AF$87:AF$291,Schedule!$K$87:$K$291,Reservoir,Schedule!AE$87:AE$291,T$94,Schedule!AD$87:AD$291,S96,Schedule!$G$87:$G$291,Schedule!$F$9,Schedule!$I$87:$I$291,"I"))+(SUMIFS(Schedule!AF$87:AF$291,Schedule!$K$87:$K$291,Reservoir,Schedule!AE$87:AE$291,T$94,Schedule!AD$87:AD$291,S96,Schedule!$G$87:$G$291,Schedule!$F$10,Schedule!$I$87:$I$291,"")+SUMIFS(Schedule!AF$87:AF$291,Schedule!$K$87:$K$291,Reservoir,Schedule!AE$87:AE$291,T$94,Schedule!AD$87:AD$291,S96,Schedule!$G$87:$G$291,Schedule!$F$10,Schedule!$I$87:$I$291,"I"))+(SUMIFS(Schedule!AF$87:AF$291,Schedule!$K$87:$K$291,Reservoir,Schedule!AE$87:AE$291,T$94,Schedule!AD$87:AD$291,S96,Schedule!$G$87:$G$291,Schedule!$F$11,Schedule!$I$87:$I$291,"")+SUMIFS(Schedule!AF$87:AF$291,Schedule!$K$87:$K$291,Reservoir,Schedule!AE$87:AE$291,T$94,Schedule!AD$87:AD$291,S96,Schedule!$G$87:$G$291,Schedule!$F$11,Schedule!$I$87:$I$291,"I")),IF($C$3='Sum Res'!$S$5,(SUMIFS(Schedule!AF$87:AF$291,Schedule!$K$87:$K$291,Reservoir,Schedule!AE$87:AE$291,T$94,Schedule!AD$87:AD$291,S96,Schedule!$G$87:$G$291,Schedule!$F$9,Schedule!$I$87:$I$291,"")+SUMIFS(Schedule!AF$87:AF$291,Schedule!$K$87:$K$291,Reservoir,Schedule!AE$87:AE$291,T$94,Schedule!AD$87:AD$291,S96,Schedule!$G$87:$G$291,Schedule!$F$9,Schedule!$I$87:$I$291,"I"))+(SUMIFS(Schedule!AF$87:AF$291,Schedule!$K$87:$K$291,Reservoir,Schedule!AE$87:AE$291,T$94,Schedule!AD$87:AD$291,S96,Schedule!$G$87:$G$291,Schedule!$F$10,Schedule!$I$87:$I$291,"")+SUMIFS(Schedule!AF$87:AF$291,Schedule!$K$87:$K$291,Reservoir,Schedule!AE$87:AE$291,T$94,Schedule!AD$87:AD$291,S96,Schedule!$G$87:$G$291,Schedule!$F$10,Schedule!$I$87:$I$291,"I"))+(SUMIFS(Schedule!AF$87:AF$291,Schedule!$K$87:$K$291,Reservoir,Schedule!AE$87:AE$291,T$94,Schedule!AD$87:AD$291,S96,Schedule!$G$87:$G$291,Schedule!$F$11,Schedule!$I$87:$I$291,"")+SUMIFS(Schedule!AF$87:AF$291,Schedule!$K$87:$K$291,Reservoir,Schedule!AE$87:AE$291,T$94,Schedule!AD$87:AD$291,S96,Schedule!$G$87:$G$291,Schedule!$F$11,Schedule!$I$87:$I$291,"I")),(SUMIFS(Schedule!AF$87:AF$291,Schedule!$K$87:$K$291,Reservoir,Schedule!AE$87:AE$291,T$94,Schedule!AD$87:AD$291,S96,Schedule!$G$87:$G$291,Schedule!$F$9,Schedule!$I$87:$I$291,"")+SUMIFS(Schedule!AF$87:AF$291,Schedule!$K$87:$K$291,Reservoir,Schedule!AE$87:AE$291,T$94,Schedule!AD$87:AD$291,S96,Schedule!$G$87:$G$291,Schedule!$F$9,Schedule!$I$87:$I$291,"I"))+(SUMIFS(Schedule!AF$87:AF$291,Schedule!$K$87:$K$291,Reservoir,Schedule!AE$87:AE$291,T$94,Schedule!AD$87:AD$291,S96,Schedule!$G$87:$G$291,Schedule!$F$10,Schedule!$I$87:$I$291,"")+SUMIFS(Schedule!AF$87:AF$291,Schedule!$K$87:$K$291,Reservoir,Schedule!AE$87:AE$291,T$94,Schedule!AD$87:AD$291,S96,Schedule!$G$87:$G$291,Schedule!$F$10,Schedule!$I$87:$I$291,"I"))+(SUMIFS(Schedule!AF$87:AF$291,Schedule!$K$87:$K$291,Reservoir,Schedule!AE$87:AE$291,T$94,Schedule!AD$87:AD$291,S96,Schedule!$G$87:$G$291,Schedule!$F$11,Schedule!$I$87:$I$291,"")+SUMIFS(Schedule!AF$87:AF$291,Schedule!$K$87:$K$291,Reservoir,Schedule!AE$87:AE$291,T$94,Schedule!AD$87:AD$291,S96,Schedule!$G$87:$G$291,Schedule!$F$11,Schedule!$I$87:$I$291,"I"))+(SUMIFS(Schedule!AF$87:AF$291,Schedule!$K$87:$K$291,Reservoir,Schedule!AE$87:AE$291,T$94,Schedule!AD$87:AD$291,S96,Schedule!$G$87:$G$291,Schedule!$F$8,Schedule!$I$87:$I$291,"")+SUMIFS(Schedule!AF$87:AF$291,Schedule!$K$87:$K$291,Reservoir,Schedule!AE$87:AE$291,T$94,Schedule!AD$87:AD$291,S96,Schedule!$G$87:$G$291,Schedule!$F$8,Schedule!$I$87:$I$291,"I"))))</f>
        <v>0</v>
      </c>
      <c r="V96" s="284">
        <v>3</v>
      </c>
      <c r="W96" s="285"/>
      <c r="X96" s="286">
        <f>IF($C$3="",(SUMIFS(Schedule!AI$87:AI$291,Schedule!$K$87:$K$291,Reservoir,Schedule!AH$87:AH$291,W$94,Schedule!AG$87:AG$291,V96,Schedule!$G$87:$G$291,Schedule!$F$9,Schedule!$I$87:$I$291,"")+SUMIFS(Schedule!AI$87:AI$291,Schedule!$K$87:$K$291,Reservoir,Schedule!AH$87:AH$291,W$94,Schedule!AG$87:AG$291,V96,Schedule!$G$87:$G$291,Schedule!$F$9,Schedule!$I$87:$I$291,"I"))+(SUMIFS(Schedule!AI$87:AI$291,Schedule!$K$87:$K$291,Reservoir,Schedule!AH$87:AH$291,W$94,Schedule!AG$87:AG$291,V96,Schedule!$G$87:$G$291,Schedule!$F$10,Schedule!$I$87:$I$291,"")+SUMIFS(Schedule!AI$87:AI$291,Schedule!$K$87:$K$291,Reservoir,Schedule!AH$87:AH$291,W$94,Schedule!AG$87:AG$291,V96,Schedule!$G$87:$G$291,Schedule!$F$10,Schedule!$I$87:$I$291,"I"))+(SUMIFS(Schedule!AI$87:AI$291,Schedule!$K$87:$K$291,Reservoir,Schedule!AH$87:AH$291,W$94,Schedule!AG$87:AG$291,V96,Schedule!$G$87:$G$291,Schedule!$F$11,Schedule!$I$87:$I$291,"")+SUMIFS(Schedule!AI$87:AI$291,Schedule!$K$87:$K$291,Reservoir,Schedule!AH$87:AH$291,W$94,Schedule!AG$87:AG$291,V96,Schedule!$G$87:$G$291,Schedule!$F$11,Schedule!$I$87:$I$291,"I")),IF($C$3='Sum Res'!$S$5,(SUMIFS(Schedule!AI$87:AI$291,Schedule!$K$87:$K$291,Reservoir,Schedule!AH$87:AH$291,W$94,Schedule!AG$87:AG$291,V96,Schedule!$G$87:$G$291,Schedule!$F$9,Schedule!$I$87:$I$291,"")+SUMIFS(Schedule!AI$87:AI$291,Schedule!$K$87:$K$291,Reservoir,Schedule!AH$87:AH$291,W$94,Schedule!AG$87:AG$291,V96,Schedule!$G$87:$G$291,Schedule!$F$9,Schedule!$I$87:$I$291,"I"))+(SUMIFS(Schedule!AI$87:AI$291,Schedule!$K$87:$K$291,Reservoir,Schedule!AH$87:AH$291,W$94,Schedule!AG$87:AG$291,V96,Schedule!$G$87:$G$291,Schedule!$F$10,Schedule!$I$87:$I$291,"")+SUMIFS(Schedule!AI$87:AI$291,Schedule!$K$87:$K$291,Reservoir,Schedule!AH$87:AH$291,W$94,Schedule!AG$87:AG$291,V96,Schedule!$G$87:$G$291,Schedule!$F$10,Schedule!$I$87:$I$291,"I"))+(SUMIFS(Schedule!AI$87:AI$291,Schedule!$K$87:$K$291,Reservoir,Schedule!AH$87:AH$291,W$94,Schedule!AG$87:AG$291,V96,Schedule!$G$87:$G$291,Schedule!$F$11,Schedule!$I$87:$I$291,"")+SUMIFS(Schedule!AI$87:AI$291,Schedule!$K$87:$K$291,Reservoir,Schedule!AH$87:AH$291,W$94,Schedule!AG$87:AG$291,V96,Schedule!$G$87:$G$291,Schedule!$F$11,Schedule!$I$87:$I$291,"I")),(SUMIFS(Schedule!AI$87:AI$291,Schedule!$K$87:$K$291,Reservoir,Schedule!AH$87:AH$291,W$94,Schedule!AG$87:AG$291,V96,Schedule!$G$87:$G$291,Schedule!$F$9,Schedule!$I$87:$I$291,"")+SUMIFS(Schedule!AI$87:AI$291,Schedule!$K$87:$K$291,Reservoir,Schedule!AH$87:AH$291,W$94,Schedule!AG$87:AG$291,V96,Schedule!$G$87:$G$291,Schedule!$F$9,Schedule!$I$87:$I$291,"I"))+(SUMIFS(Schedule!AI$87:AI$291,Schedule!$K$87:$K$291,Reservoir,Schedule!AH$87:AH$291,W$94,Schedule!AG$87:AG$291,V96,Schedule!$G$87:$G$291,Schedule!$F$10,Schedule!$I$87:$I$291,"")+SUMIFS(Schedule!AI$87:AI$291,Schedule!$K$87:$K$291,Reservoir,Schedule!AH$87:AH$291,W$94,Schedule!AG$87:AG$291,V96,Schedule!$G$87:$G$291,Schedule!$F$10,Schedule!$I$87:$I$291,"I"))+(SUMIFS(Schedule!AI$87:AI$291,Schedule!$K$87:$K$291,Reservoir,Schedule!AH$87:AH$291,W$94,Schedule!AG$87:AG$291,V96,Schedule!$G$87:$G$291,Schedule!$F$11,Schedule!$I$87:$I$291,"")+SUMIFS(Schedule!AI$87:AI$291,Schedule!$K$87:$K$291,Reservoir,Schedule!AH$87:AH$291,W$94,Schedule!AG$87:AG$291,V96,Schedule!$G$87:$G$291,Schedule!$F$11,Schedule!$I$87:$I$291,"I"))+(SUMIFS(Schedule!AI$87:AI$291,Schedule!$K$87:$K$291,Reservoir,Schedule!AH$87:AH$291,W$94,Schedule!AG$87:AG$291,V96,Schedule!$G$87:$G$291,Schedule!$F$8,Schedule!$I$87:$I$291,"")+SUMIFS(Schedule!AI$87:AI$291,Schedule!$K$87:$K$291,Reservoir,Schedule!AH$87:AH$291,W$94,Schedule!AG$87:AG$291,V96,Schedule!$G$87:$G$291,Schedule!$F$8,Schedule!$I$87:$I$291,"I"))))</f>
        <v>0</v>
      </c>
      <c r="Y96" s="284">
        <v>3</v>
      </c>
      <c r="Z96" s="285"/>
      <c r="AA96" s="286">
        <f>IF($C$3="",(SUMIFS(Schedule!AL$87:AL$291,Schedule!$K$87:$K$291,Reservoir,Schedule!AK$87:AK$291,Z$94,Schedule!AJ$87:AJ$291,Y96,Schedule!$G$87:$G$291,Schedule!$F$9,Schedule!$I$87:$I$291,"")+SUMIFS(Schedule!AL$87:AL$291,Schedule!$K$87:$K$291,Reservoir,Schedule!AK$87:AK$291,Z$94,Schedule!AJ$87:AJ$291,Y96,Schedule!$G$87:$G$291,Schedule!$F$9,Schedule!$I$87:$I$291,"I"))+(SUMIFS(Schedule!AL$87:AL$291,Schedule!$K$87:$K$291,Reservoir,Schedule!AK$87:AK$291,Z$94,Schedule!AJ$87:AJ$291,Y96,Schedule!$G$87:$G$291,Schedule!$F$10,Schedule!$I$87:$I$291,"")+SUMIFS(Schedule!AL$87:AL$291,Schedule!$K$87:$K$291,Reservoir,Schedule!AK$87:AK$291,Z$94,Schedule!AJ$87:AJ$291,Y96,Schedule!$G$87:$G$291,Schedule!$F$10,Schedule!$I$87:$I$291,"I"))+(SUMIFS(Schedule!AL$87:AL$291,Schedule!$K$87:$K$291,Reservoir,Schedule!AK$87:AK$291,Z$94,Schedule!AJ$87:AJ$291,Y96,Schedule!$G$87:$G$291,Schedule!$F$11,Schedule!$I$87:$I$291,"")+SUMIFS(Schedule!AL$87:AL$291,Schedule!$K$87:$K$291,Reservoir,Schedule!AK$87:AK$291,Z$94,Schedule!AJ$87:AJ$291,Y96,Schedule!$G$87:$G$291,Schedule!$F$11,Schedule!$I$87:$I$291,"I")),IF($C$3='Sum Res'!$S$5,(SUMIFS(Schedule!AL$87:AL$291,Schedule!$K$87:$K$291,Reservoir,Schedule!AK$87:AK$291,Z$94,Schedule!AJ$87:AJ$291,Y96,Schedule!$G$87:$G$291,Schedule!$F$9,Schedule!$I$87:$I$291,"")+SUMIFS(Schedule!AL$87:AL$291,Schedule!$K$87:$K$291,Reservoir,Schedule!AK$87:AK$291,Z$94,Schedule!AJ$87:AJ$291,Y96,Schedule!$G$87:$G$291,Schedule!$F$9,Schedule!$I$87:$I$291,"I"))+(SUMIFS(Schedule!AL$87:AL$291,Schedule!$K$87:$K$291,Reservoir,Schedule!AK$87:AK$291,Z$94,Schedule!AJ$87:AJ$291,Y96,Schedule!$G$87:$G$291,Schedule!$F$10,Schedule!$I$87:$I$291,"")+SUMIFS(Schedule!AL$87:AL$291,Schedule!$K$87:$K$291,Reservoir,Schedule!AK$87:AK$291,Z$94,Schedule!AJ$87:AJ$291,Y96,Schedule!$G$87:$G$291,Schedule!$F$10,Schedule!$I$87:$I$291,"I"))+(SUMIFS(Schedule!AL$87:AL$291,Schedule!$K$87:$K$291,Reservoir,Schedule!AK$87:AK$291,Z$94,Schedule!AJ$87:AJ$291,Y96,Schedule!$G$87:$G$291,Schedule!$F$11,Schedule!$I$87:$I$291,"")+SUMIFS(Schedule!AL$87:AL$291,Schedule!$K$87:$K$291,Reservoir,Schedule!AK$87:AK$291,Z$94,Schedule!AJ$87:AJ$291,Y96,Schedule!$G$87:$G$291,Schedule!$F$11,Schedule!$I$87:$I$291,"I")),(SUMIFS(Schedule!AL$87:AL$291,Schedule!$K$87:$K$291,Reservoir,Schedule!AK$87:AK$291,Z$94,Schedule!AJ$87:AJ$291,Y96,Schedule!$G$87:$G$291,Schedule!$F$9,Schedule!$I$87:$I$291,"")+SUMIFS(Schedule!AL$87:AL$291,Schedule!$K$87:$K$291,Reservoir,Schedule!AK$87:AK$291,Z$94,Schedule!AJ$87:AJ$291,Y96,Schedule!$G$87:$G$291,Schedule!$F$9,Schedule!$I$87:$I$291,"I"))+(SUMIFS(Schedule!AL$87:AL$291,Schedule!$K$87:$K$291,Reservoir,Schedule!AK$87:AK$291,Z$94,Schedule!AJ$87:AJ$291,Y96,Schedule!$G$87:$G$291,Schedule!$F$10,Schedule!$I$87:$I$291,"")+SUMIFS(Schedule!AL$87:AL$291,Schedule!$K$87:$K$291,Reservoir,Schedule!AK$87:AK$291,Z$94,Schedule!AJ$87:AJ$291,Y96,Schedule!$G$87:$G$291,Schedule!$F$10,Schedule!$I$87:$I$291,"I"))+(SUMIFS(Schedule!AL$87:AL$291,Schedule!$K$87:$K$291,Reservoir,Schedule!AK$87:AK$291,Z$94,Schedule!AJ$87:AJ$291,Y96,Schedule!$G$87:$G$291,Schedule!$F$11,Schedule!$I$87:$I$291,"")+SUMIFS(Schedule!AL$87:AL$291,Schedule!$K$87:$K$291,Reservoir,Schedule!AK$87:AK$291,Z$94,Schedule!AJ$87:AJ$291,Y96,Schedule!$G$87:$G$291,Schedule!$F$11,Schedule!$I$87:$I$291,"I"))+(SUMIFS(Schedule!AL$87:AL$291,Schedule!$K$87:$K$291,Reservoir,Schedule!AK$87:AK$291,Z$94,Schedule!AJ$87:AJ$291,Y96,Schedule!$G$87:$G$291,Schedule!$F$8,Schedule!$I$87:$I$291,"")+SUMIFS(Schedule!AL$87:AL$291,Schedule!$K$87:$K$291,Reservoir,Schedule!AK$87:AK$291,Z$94,Schedule!AJ$87:AJ$291,Y96,Schedule!$G$87:$G$291,Schedule!$F$8,Schedule!$I$87:$I$291,"I"))))</f>
        <v>0</v>
      </c>
      <c r="AB96" s="284">
        <v>3</v>
      </c>
      <c r="AC96" s="285"/>
      <c r="AD96" s="286">
        <f>IF($C$3="",(SUMIFS(Schedule!AO$87:AO$291,Schedule!$K$87:$K$291,Reservoir,Schedule!AN$87:AN$291,AC$94,Schedule!AM$87:AM$291,AB96,Schedule!$G$87:$G$291,Schedule!$F$9,Schedule!$I$87:$I$291,"")+SUMIFS(Schedule!AO$87:AO$291,Schedule!$K$87:$K$291,Reservoir,Schedule!AN$87:AN$291,AC$94,Schedule!AM$87:AM$291,AB96,Schedule!$G$87:$G$291,Schedule!$F$9,Schedule!$I$87:$I$291,"I"))+(SUMIFS(Schedule!AO$87:AO$291,Schedule!$K$87:$K$291,Reservoir,Schedule!AN$87:AN$291,AC$94,Schedule!AM$87:AM$291,AB96,Schedule!$G$87:$G$291,Schedule!$F$10,Schedule!$I$87:$I$291,"")+SUMIFS(Schedule!AO$87:AO$291,Schedule!$K$87:$K$291,Reservoir,Schedule!AN$87:AN$291,AC$94,Schedule!AM$87:AM$291,AB96,Schedule!$G$87:$G$291,Schedule!$F$10,Schedule!$I$87:$I$291,"I"))+(SUMIFS(Schedule!AO$87:AO$291,Schedule!$K$87:$K$291,Reservoir,Schedule!AN$87:AN$291,AC$94,Schedule!AM$87:AM$291,AB96,Schedule!$G$87:$G$291,Schedule!$F$11,Schedule!$I$87:$I$291,"")+SUMIFS(Schedule!AO$87:AO$291,Schedule!$K$87:$K$291,Reservoir,Schedule!AN$87:AN$291,AC$94,Schedule!AM$87:AM$291,AB96,Schedule!$G$87:$G$291,Schedule!$F$11,Schedule!$I$87:$I$291,"I")),IF($C$3='Sum Res'!$S$5,(SUMIFS(Schedule!AO$87:AO$291,Schedule!$K$87:$K$291,Reservoir,Schedule!AN$87:AN$291,AC$94,Schedule!AM$87:AM$291,AB96,Schedule!$G$87:$G$291,Schedule!$F$9,Schedule!$I$87:$I$291,"")+SUMIFS(Schedule!AO$87:AO$291,Schedule!$K$87:$K$291,Reservoir,Schedule!AN$87:AN$291,AC$94,Schedule!AM$87:AM$291,AB96,Schedule!$G$87:$G$291,Schedule!$F$9,Schedule!$I$87:$I$291,"I"))+(SUMIFS(Schedule!AO$87:AO$291,Schedule!$K$87:$K$291,Reservoir,Schedule!AN$87:AN$291,AC$94,Schedule!AM$87:AM$291,AB96,Schedule!$G$87:$G$291,Schedule!$F$10,Schedule!$I$87:$I$291,"")+SUMIFS(Schedule!AO$87:AO$291,Schedule!$K$87:$K$291,Reservoir,Schedule!AN$87:AN$291,AC$94,Schedule!AM$87:AM$291,AB96,Schedule!$G$87:$G$291,Schedule!$F$10,Schedule!$I$87:$I$291,"I"))+(SUMIFS(Schedule!AO$87:AO$291,Schedule!$K$87:$K$291,Reservoir,Schedule!AN$87:AN$291,AC$94,Schedule!AM$87:AM$291,AB96,Schedule!$G$87:$G$291,Schedule!$F$11,Schedule!$I$87:$I$291,"")+SUMIFS(Schedule!AO$87:AO$291,Schedule!$K$87:$K$291,Reservoir,Schedule!AN$87:AN$291,AC$94,Schedule!AM$87:AM$291,AB96,Schedule!$G$87:$G$291,Schedule!$F$11,Schedule!$I$87:$I$291,"I")),(SUMIFS(Schedule!AO$87:AO$291,Schedule!$K$87:$K$291,Reservoir,Schedule!AN$87:AN$291,AC$94,Schedule!AM$87:AM$291,AB96,Schedule!$G$87:$G$291,Schedule!$F$9,Schedule!$I$87:$I$291,"")+SUMIFS(Schedule!AO$87:AO$291,Schedule!$K$87:$K$291,Reservoir,Schedule!AN$87:AN$291,AC$94,Schedule!AM$87:AM$291,AB96,Schedule!$G$87:$G$291,Schedule!$F$9,Schedule!$I$87:$I$291,"I"))+(SUMIFS(Schedule!AO$87:AO$291,Schedule!$K$87:$K$291,Reservoir,Schedule!AN$87:AN$291,AC$94,Schedule!AM$87:AM$291,AB96,Schedule!$G$87:$G$291,Schedule!$F$10,Schedule!$I$87:$I$291,"")+SUMIFS(Schedule!AO$87:AO$291,Schedule!$K$87:$K$291,Reservoir,Schedule!AN$87:AN$291,AC$94,Schedule!AM$87:AM$291,AB96,Schedule!$G$87:$G$291,Schedule!$F$10,Schedule!$I$87:$I$291,"I"))+(SUMIFS(Schedule!AO$87:AO$291,Schedule!$K$87:$K$291,Reservoir,Schedule!AN$87:AN$291,AC$94,Schedule!AM$87:AM$291,AB96,Schedule!$G$87:$G$291,Schedule!$F$11,Schedule!$I$87:$I$291,"")+SUMIFS(Schedule!AO$87:AO$291,Schedule!$K$87:$K$291,Reservoir,Schedule!AN$87:AN$291,AC$94,Schedule!AM$87:AM$291,AB96,Schedule!$G$87:$G$291,Schedule!$F$11,Schedule!$I$87:$I$291,"I"))+(SUMIFS(Schedule!AO$87:AO$291,Schedule!$K$87:$K$291,Reservoir,Schedule!AN$87:AN$291,AC$94,Schedule!AM$87:AM$291,AB96,Schedule!$G$87:$G$291,Schedule!$F$8,Schedule!$I$87:$I$291,"")+SUMIFS(Schedule!AO$87:AO$291,Schedule!$K$87:$K$291,Reservoir,Schedule!AN$87:AN$291,AC$94,Schedule!AM$87:AM$291,AB96,Schedule!$G$87:$G$291,Schedule!$F$8,Schedule!$I$87:$I$291,"I"))))</f>
        <v>0</v>
      </c>
      <c r="AE96" s="287">
        <f t="shared" si="22"/>
        <v>0</v>
      </c>
      <c r="AF96" s="288">
        <f t="shared" si="21"/>
        <v>0</v>
      </c>
    </row>
    <row r="97" spans="2:36" ht="15" x14ac:dyDescent="0.2">
      <c r="B97" s="580"/>
      <c r="C97" s="583"/>
      <c r="D97" s="289">
        <v>4</v>
      </c>
      <c r="E97" s="280"/>
      <c r="F97" s="281">
        <f>IF($C$3="",(SUMIFS(Schedule!Q$87:Q$291,Schedule!$K$87:$K$291,Reservoir,Schedule!P$87:P$291,E$94,Schedule!O$87:O$291,D97,Schedule!$G$87:$G$291,Schedule!$F$9,Schedule!$I$87:$I$291,"")+SUMIFS(Schedule!Q$87:Q$291,Schedule!$K$87:$K$291,Reservoir,Schedule!P$87:P$291,E$94,Schedule!O$87:O$291,D97,Schedule!$G$87:$G$291,Schedule!$F$9,Schedule!$I$87:$I$291,"I"))+(SUMIFS(Schedule!Q$87:Q$291,Schedule!$K$87:$K$291,Reservoir,Schedule!P$87:P$291,E$94,Schedule!O$87:O$291,D97,Schedule!$G$87:$G$291,Schedule!$F$10,Schedule!$I$87:$I$291,"")+SUMIFS(Schedule!Q$87:Q$291,Schedule!$K$87:$K$291,Reservoir,Schedule!P$87:P$291,E$94,Schedule!O$87:O$291,D97,Schedule!$G$87:$G$291,Schedule!$F$10,Schedule!$I$87:$I$291,"I"))+(SUMIFS(Schedule!Q$87:Q$291,Schedule!$K$87:$K$291,Reservoir,Schedule!P$87:P$291,E$94,Schedule!O$87:O$291,D97,Schedule!$G$87:$G$291,Schedule!$F$11,Schedule!$I$87:$I$291,"")+SUMIFS(Schedule!Q$87:Q$291,Schedule!$K$87:$K$291,Reservoir,Schedule!P$87:P$291,E$94,Schedule!O$87:O$291,D97,Schedule!$G$87:$G$291,Schedule!$F$11,Schedule!$I$87:$I$291,"I")),IF($C$3='Sum Res'!$S$5,(SUMIFS(Schedule!Q$87:Q$291,Schedule!$K$87:$K$291,Reservoir,Schedule!P$87:P$291,E$94,Schedule!O$87:O$291,D97,Schedule!$G$87:$G$291,Schedule!$F$9,Schedule!$I$87:$I$291,"")+SUMIFS(Schedule!Q$87:Q$291,Schedule!$K$87:$K$291,Reservoir,Schedule!P$87:P$291,E$94,Schedule!O$87:O$291,D97,Schedule!$G$87:$G$291,Schedule!$F$9,Schedule!$I$87:$I$291,"I"))+(SUMIFS(Schedule!Q$87:Q$291,Schedule!$K$87:$K$291,Reservoir,Schedule!P$87:P$291,E$94,Schedule!O$87:O$291,D97,Schedule!$G$87:$G$291,Schedule!$F$10,Schedule!$I$87:$I$291,"")+SUMIFS(Schedule!Q$87:Q$291,Schedule!$K$87:$K$291,Reservoir,Schedule!P$87:P$291,E$94,Schedule!O$87:O$291,D97,Schedule!$G$87:$G$291,Schedule!$F$10,Schedule!$I$87:$I$291,"I"))+(SUMIFS(Schedule!Q$87:Q$291,Schedule!$K$87:$K$291,Reservoir,Schedule!P$87:P$291,E$94,Schedule!O$87:O$291,D97,Schedule!$G$87:$G$291,Schedule!$F$11,Schedule!$I$87:$I$291,"")+SUMIFS(Schedule!Q$87:Q$291,Schedule!$K$87:$K$291,Reservoir,Schedule!P$87:P$291,E$94,Schedule!O$87:O$291,D97,Schedule!$G$87:$G$291,Schedule!$F$11,Schedule!$I$87:$I$291,"I")),(SUMIFS(Schedule!Q$87:Q$291,Schedule!$K$87:$K$291,Reservoir,Schedule!P$87:P$291,E$94,Schedule!O$87:O$291,D97,Schedule!$G$87:$G$291,Schedule!$F$9,Schedule!$I$87:$I$291,"")+SUMIFS(Schedule!Q$87:Q$291,Schedule!$K$87:$K$291,Reservoir,Schedule!P$87:P$291,E$94,Schedule!O$87:O$291,D97,Schedule!$G$87:$G$291,Schedule!$F$9,Schedule!$I$87:$I$291,"I"))+(SUMIFS(Schedule!Q$87:Q$291,Schedule!$K$87:$K$291,Reservoir,Schedule!P$87:P$291,E$94,Schedule!O$87:O$291,D97,Schedule!$G$87:$G$291,Schedule!$F$10,Schedule!$I$87:$I$291,"")+SUMIFS(Schedule!Q$87:Q$291,Schedule!$K$87:$K$291,Reservoir,Schedule!P$87:P$291,E$94,Schedule!O$87:O$291,D97,Schedule!$G$87:$G$291,Schedule!$F$10,Schedule!$I$87:$I$291,"I"))+(SUMIFS(Schedule!Q$87:Q$291,Schedule!$K$87:$K$291,Reservoir,Schedule!P$87:P$291,E$94,Schedule!O$87:O$291,D97,Schedule!$G$87:$G$291,Schedule!$F$11,Schedule!$I$87:$I$291,"")+SUMIFS(Schedule!Q$87:Q$291,Schedule!$K$87:$K$291,Reservoir,Schedule!P$87:P$291,E$94,Schedule!O$87:O$291,D97,Schedule!$G$87:$G$291,Schedule!$F$11,Schedule!$I$87:$I$291,"I"))+(SUMIFS(Schedule!Q$87:Q$291,Schedule!$K$87:$K$291,Reservoir,Schedule!P$87:P$291,E$94,Schedule!O$87:O$291,D97,Schedule!$G$87:$G$291,Schedule!$F$8,Schedule!$I$87:$I$291,"")+SUMIFS(Schedule!Q$87:Q$291,Schedule!$K$87:$K$291,Reservoir,Schedule!P$87:P$291,E$94,Schedule!O$87:O$291,D97,Schedule!$G$87:$G$291,Schedule!$F$8,Schedule!$I$87:$I$291,"I"))))</f>
        <v>0</v>
      </c>
      <c r="G97" s="289">
        <v>4</v>
      </c>
      <c r="H97" s="280"/>
      <c r="I97" s="281">
        <f>IF($C$3="",(SUMIFS(Schedule!T$87:T$291,Schedule!$K$87:$K$291,Reservoir,Schedule!S$87:S$291,H$94,Schedule!R$87:R$291,G97,Schedule!$G$87:$G$291,Schedule!$F$9,Schedule!$I$87:$I$291,"")+SUMIFS(Schedule!T$87:T$291,Schedule!$K$87:$K$291,Reservoir,Schedule!S$87:S$291,H$94,Schedule!R$87:R$291,G97,Schedule!$G$87:$G$291,Schedule!$F$9,Schedule!$I$87:$I$291,"I"))+(SUMIFS(Schedule!T$87:T$291,Schedule!$K$87:$K$291,Reservoir,Schedule!S$87:S$291,H$94,Schedule!R$87:R$291,G97,Schedule!$G$87:$G$291,Schedule!$F$10,Schedule!$I$87:$I$291,"")+SUMIFS(Schedule!T$87:T$291,Schedule!$K$87:$K$291,Reservoir,Schedule!S$87:S$291,H$94,Schedule!R$87:R$291,G97,Schedule!$G$87:$G$291,Schedule!$F$10,Schedule!$I$87:$I$291,"I"))+(SUMIFS(Schedule!T$87:T$291,Schedule!$K$87:$K$291,Reservoir,Schedule!S$87:S$291,H$94,Schedule!R$87:R$291,G97,Schedule!$G$87:$G$291,Schedule!$F$11,Schedule!$I$87:$I$291,"")+SUMIFS(Schedule!T$87:T$291,Schedule!$K$87:$K$291,Reservoir,Schedule!S$87:S$291,H$94,Schedule!R$87:R$291,G97,Schedule!$G$87:$G$291,Schedule!$F$11,Schedule!$I$87:$I$291,"I")),IF($C$3='Sum Res'!$S$5,(SUMIFS(Schedule!T$87:T$291,Schedule!$K$87:$K$291,Reservoir,Schedule!S$87:S$291,H$94,Schedule!R$87:R$291,G97,Schedule!$G$87:$G$291,Schedule!$F$9,Schedule!$I$87:$I$291,"")+SUMIFS(Schedule!T$87:T$291,Schedule!$K$87:$K$291,Reservoir,Schedule!S$87:S$291,H$94,Schedule!R$87:R$291,G97,Schedule!$G$87:$G$291,Schedule!$F$9,Schedule!$I$87:$I$291,"I"))+(SUMIFS(Schedule!T$87:T$291,Schedule!$K$87:$K$291,Reservoir,Schedule!S$87:S$291,H$94,Schedule!R$87:R$291,G97,Schedule!$G$87:$G$291,Schedule!$F$10,Schedule!$I$87:$I$291,"")+SUMIFS(Schedule!T$87:T$291,Schedule!$K$87:$K$291,Reservoir,Schedule!S$87:S$291,H$94,Schedule!R$87:R$291,G97,Schedule!$G$87:$G$291,Schedule!$F$10,Schedule!$I$87:$I$291,"I"))+(SUMIFS(Schedule!T$87:T$291,Schedule!$K$87:$K$291,Reservoir,Schedule!S$87:S$291,H$94,Schedule!R$87:R$291,G97,Schedule!$G$87:$G$291,Schedule!$F$11,Schedule!$I$87:$I$291,"")+SUMIFS(Schedule!T$87:T$291,Schedule!$K$87:$K$291,Reservoir,Schedule!S$87:S$291,H$94,Schedule!R$87:R$291,G97,Schedule!$G$87:$G$291,Schedule!$F$11,Schedule!$I$87:$I$291,"I")),(SUMIFS(Schedule!T$87:T$291,Schedule!$K$87:$K$291,Reservoir,Schedule!S$87:S$291,H$94,Schedule!R$87:R$291,G97,Schedule!$G$87:$G$291,Schedule!$F$9,Schedule!$I$87:$I$291,"")+SUMIFS(Schedule!T$87:T$291,Schedule!$K$87:$K$291,Reservoir,Schedule!S$87:S$291,H$94,Schedule!R$87:R$291,G97,Schedule!$G$87:$G$291,Schedule!$F$9,Schedule!$I$87:$I$291,"I"))+(SUMIFS(Schedule!T$87:T$291,Schedule!$K$87:$K$291,Reservoir,Schedule!S$87:S$291,H$94,Schedule!R$87:R$291,G97,Schedule!$G$87:$G$291,Schedule!$F$10,Schedule!$I$87:$I$291,"")+SUMIFS(Schedule!T$87:T$291,Schedule!$K$87:$K$291,Reservoir,Schedule!S$87:S$291,H$94,Schedule!R$87:R$291,G97,Schedule!$G$87:$G$291,Schedule!$F$10,Schedule!$I$87:$I$291,"I"))+(SUMIFS(Schedule!T$87:T$291,Schedule!$K$87:$K$291,Reservoir,Schedule!S$87:S$291,H$94,Schedule!R$87:R$291,G97,Schedule!$G$87:$G$291,Schedule!$F$11,Schedule!$I$87:$I$291,"")+SUMIFS(Schedule!T$87:T$291,Schedule!$K$87:$K$291,Reservoir,Schedule!S$87:S$291,H$94,Schedule!R$87:R$291,G97,Schedule!$G$87:$G$291,Schedule!$F$11,Schedule!$I$87:$I$291,"I"))+(SUMIFS(Schedule!T$87:T$291,Schedule!$K$87:$K$291,Reservoir,Schedule!S$87:S$291,H$94,Schedule!R$87:R$291,G97,Schedule!$G$87:$G$291,Schedule!$F$8,Schedule!$I$87:$I$291,"")+SUMIFS(Schedule!T$87:T$291,Schedule!$K$87:$K$291,Reservoir,Schedule!S$87:S$291,H$94,Schedule!R$87:R$291,G97,Schedule!$G$87:$G$291,Schedule!$F$8,Schedule!$I$87:$I$291,"I"))))</f>
        <v>0</v>
      </c>
      <c r="J97" s="289">
        <v>4</v>
      </c>
      <c r="K97" s="280"/>
      <c r="L97" s="281">
        <f>IF($C$3="",(SUMIFS(Schedule!W$87:W$291,Schedule!$K$87:$K$291,Reservoir,Schedule!V$87:V$291,K$94,Schedule!U$87:U$291,J97,Schedule!$G$87:$G$291,Schedule!$F$9,Schedule!$I$87:$I$291,"")+SUMIFS(Schedule!W$87:W$291,Schedule!$K$87:$K$291,Reservoir,Schedule!V$87:V$291,K$94,Schedule!U$87:U$291,J97,Schedule!$G$87:$G$291,Schedule!$F$9,Schedule!$I$87:$I$291,"I"))+(SUMIFS(Schedule!W$87:W$291,Schedule!$K$87:$K$291,Reservoir,Schedule!V$87:V$291,K$94,Schedule!U$87:U$291,J97,Schedule!$G$87:$G$291,Schedule!$F$10,Schedule!$I$87:$I$291,"")+SUMIFS(Schedule!W$87:W$291,Schedule!$K$87:$K$291,Reservoir,Schedule!V$87:V$291,K$94,Schedule!U$87:U$291,J97,Schedule!$G$87:$G$291,Schedule!$F$10,Schedule!$I$87:$I$291,"I"))+(SUMIFS(Schedule!W$87:W$291,Schedule!$K$87:$K$291,Reservoir,Schedule!V$87:V$291,K$94,Schedule!U$87:U$291,J97,Schedule!$G$87:$G$291,Schedule!$F$11,Schedule!$I$87:$I$291,"")+SUMIFS(Schedule!W$87:W$291,Schedule!$K$87:$K$291,Reservoir,Schedule!V$87:V$291,K$94,Schedule!U$87:U$291,J97,Schedule!$G$87:$G$291,Schedule!$F$11,Schedule!$I$87:$I$291,"I")),IF($C$3='Sum Res'!$S$5,(SUMIFS(Schedule!W$87:W$291,Schedule!$K$87:$K$291,Reservoir,Schedule!V$87:V$291,K$94,Schedule!U$87:U$291,J97,Schedule!$G$87:$G$291,Schedule!$F$9,Schedule!$I$87:$I$291,"")+SUMIFS(Schedule!W$87:W$291,Schedule!$K$87:$K$291,Reservoir,Schedule!V$87:V$291,K$94,Schedule!U$87:U$291,J97,Schedule!$G$87:$G$291,Schedule!$F$9,Schedule!$I$87:$I$291,"I"))+(SUMIFS(Schedule!W$87:W$291,Schedule!$K$87:$K$291,Reservoir,Schedule!V$87:V$291,K$94,Schedule!U$87:U$291,J97,Schedule!$G$87:$G$291,Schedule!$F$10,Schedule!$I$87:$I$291,"")+SUMIFS(Schedule!W$87:W$291,Schedule!$K$87:$K$291,Reservoir,Schedule!V$87:V$291,K$94,Schedule!U$87:U$291,J97,Schedule!$G$87:$G$291,Schedule!$F$10,Schedule!$I$87:$I$291,"I"))+(SUMIFS(Schedule!W$87:W$291,Schedule!$K$87:$K$291,Reservoir,Schedule!V$87:V$291,K$94,Schedule!U$87:U$291,J97,Schedule!$G$87:$G$291,Schedule!$F$11,Schedule!$I$87:$I$291,"")+SUMIFS(Schedule!W$87:W$291,Schedule!$K$87:$K$291,Reservoir,Schedule!V$87:V$291,K$94,Schedule!U$87:U$291,J97,Schedule!$G$87:$G$291,Schedule!$F$11,Schedule!$I$87:$I$291,"I")),(SUMIFS(Schedule!W$87:W$291,Schedule!$K$87:$K$291,Reservoir,Schedule!V$87:V$291,K$94,Schedule!U$87:U$291,J97,Schedule!$G$87:$G$291,Schedule!$F$9,Schedule!$I$87:$I$291,"")+SUMIFS(Schedule!W$87:W$291,Schedule!$K$87:$K$291,Reservoir,Schedule!V$87:V$291,K$94,Schedule!U$87:U$291,J97,Schedule!$G$87:$G$291,Schedule!$F$9,Schedule!$I$87:$I$291,"I"))+(SUMIFS(Schedule!W$87:W$291,Schedule!$K$87:$K$291,Reservoir,Schedule!V$87:V$291,K$94,Schedule!U$87:U$291,J97,Schedule!$G$87:$G$291,Schedule!$F$10,Schedule!$I$87:$I$291,"")+SUMIFS(Schedule!W$87:W$291,Schedule!$K$87:$K$291,Reservoir,Schedule!V$87:V$291,K$94,Schedule!U$87:U$291,J97,Schedule!$G$87:$G$291,Schedule!$F$10,Schedule!$I$87:$I$291,"I"))+(SUMIFS(Schedule!W$87:W$291,Schedule!$K$87:$K$291,Reservoir,Schedule!V$87:V$291,K$94,Schedule!U$87:U$291,J97,Schedule!$G$87:$G$291,Schedule!$F$11,Schedule!$I$87:$I$291,"")+SUMIFS(Schedule!W$87:W$291,Schedule!$K$87:$K$291,Reservoir,Schedule!V$87:V$291,K$94,Schedule!U$87:U$291,J97,Schedule!$G$87:$G$291,Schedule!$F$11,Schedule!$I$87:$I$291,"I"))+(SUMIFS(Schedule!W$87:W$291,Schedule!$K$87:$K$291,Reservoir,Schedule!V$87:V$291,K$94,Schedule!U$87:U$291,J97,Schedule!$G$87:$G$291,Schedule!$F$8,Schedule!$I$87:$I$291,"")+SUMIFS(Schedule!W$87:W$291,Schedule!$K$87:$K$291,Reservoir,Schedule!V$87:V$291,K$94,Schedule!U$87:U$291,J97,Schedule!$G$87:$G$291,Schedule!$F$8,Schedule!$I$87:$I$291,"I"))))</f>
        <v>0</v>
      </c>
      <c r="M97" s="289">
        <v>4</v>
      </c>
      <c r="N97" s="280"/>
      <c r="O97" s="281">
        <f>IF($C$3="",(SUMIFS(Schedule!Z$87:Z$291,Schedule!$K$87:$K$291,Reservoir,Schedule!Y$87:Y$291,N$94,Schedule!X$87:X$291,M97,Schedule!$G$87:$G$291,Schedule!$F$9,Schedule!$I$87:$I$291,"")+SUMIFS(Schedule!Z$87:Z$291,Schedule!$K$87:$K$291,Reservoir,Schedule!Y$87:Y$291,N$94,Schedule!X$87:X$291,M97,Schedule!$G$87:$G$291,Schedule!$F$9,Schedule!$I$87:$I$291,"I"))+(SUMIFS(Schedule!Z$87:Z$291,Schedule!$K$87:$K$291,Reservoir,Schedule!Y$87:Y$291,N$94,Schedule!X$87:X$291,M97,Schedule!$G$87:$G$291,Schedule!$F$10,Schedule!$I$87:$I$291,"")+SUMIFS(Schedule!Z$87:Z$291,Schedule!$K$87:$K$291,Reservoir,Schedule!Y$87:Y$291,N$94,Schedule!X$87:X$291,M97,Schedule!$G$87:$G$291,Schedule!$F$10,Schedule!$I$87:$I$291,"I"))+(SUMIFS(Schedule!Z$87:Z$291,Schedule!$K$87:$K$291,Reservoir,Schedule!Y$87:Y$291,N$94,Schedule!X$87:X$291,M97,Schedule!$G$87:$G$291,Schedule!$F$11,Schedule!$I$87:$I$291,"")+SUMIFS(Schedule!Z$87:Z$291,Schedule!$K$87:$K$291,Reservoir,Schedule!Y$87:Y$291,N$94,Schedule!X$87:X$291,M97,Schedule!$G$87:$G$291,Schedule!$F$11,Schedule!$I$87:$I$291,"I")),IF($C$3='Sum Res'!$S$5,(SUMIFS(Schedule!Z$87:Z$291,Schedule!$K$87:$K$291,Reservoir,Schedule!Y$87:Y$291,N$94,Schedule!X$87:X$291,M97,Schedule!$G$87:$G$291,Schedule!$F$9,Schedule!$I$87:$I$291,"")+SUMIFS(Schedule!Z$87:Z$291,Schedule!$K$87:$K$291,Reservoir,Schedule!Y$87:Y$291,N$94,Schedule!X$87:X$291,M97,Schedule!$G$87:$G$291,Schedule!$F$9,Schedule!$I$87:$I$291,"I"))+(SUMIFS(Schedule!Z$87:Z$291,Schedule!$K$87:$K$291,Reservoir,Schedule!Y$87:Y$291,N$94,Schedule!X$87:X$291,M97,Schedule!$G$87:$G$291,Schedule!$F$10,Schedule!$I$87:$I$291,"")+SUMIFS(Schedule!Z$87:Z$291,Schedule!$K$87:$K$291,Reservoir,Schedule!Y$87:Y$291,N$94,Schedule!X$87:X$291,M97,Schedule!$G$87:$G$291,Schedule!$F$10,Schedule!$I$87:$I$291,"I"))+(SUMIFS(Schedule!Z$87:Z$291,Schedule!$K$87:$K$291,Reservoir,Schedule!Y$87:Y$291,N$94,Schedule!X$87:X$291,M97,Schedule!$G$87:$G$291,Schedule!$F$11,Schedule!$I$87:$I$291,"")+SUMIFS(Schedule!Z$87:Z$291,Schedule!$K$87:$K$291,Reservoir,Schedule!Y$87:Y$291,N$94,Schedule!X$87:X$291,M97,Schedule!$G$87:$G$291,Schedule!$F$11,Schedule!$I$87:$I$291,"I")),(SUMIFS(Schedule!Z$87:Z$291,Schedule!$K$87:$K$291,Reservoir,Schedule!Y$87:Y$291,N$94,Schedule!X$87:X$291,M97,Schedule!$G$87:$G$291,Schedule!$F$9,Schedule!$I$87:$I$291,"")+SUMIFS(Schedule!Z$87:Z$291,Schedule!$K$87:$K$291,Reservoir,Schedule!Y$87:Y$291,N$94,Schedule!X$87:X$291,M97,Schedule!$G$87:$G$291,Schedule!$F$9,Schedule!$I$87:$I$291,"I"))+(SUMIFS(Schedule!Z$87:Z$291,Schedule!$K$87:$K$291,Reservoir,Schedule!Y$87:Y$291,N$94,Schedule!X$87:X$291,M97,Schedule!$G$87:$G$291,Schedule!$F$10,Schedule!$I$87:$I$291,"")+SUMIFS(Schedule!Z$87:Z$291,Schedule!$K$87:$K$291,Reservoir,Schedule!Y$87:Y$291,N$94,Schedule!X$87:X$291,M97,Schedule!$G$87:$G$291,Schedule!$F$10,Schedule!$I$87:$I$291,"I"))+(SUMIFS(Schedule!Z$87:Z$291,Schedule!$K$87:$K$291,Reservoir,Schedule!Y$87:Y$291,N$94,Schedule!X$87:X$291,M97,Schedule!$G$87:$G$291,Schedule!$F$11,Schedule!$I$87:$I$291,"")+SUMIFS(Schedule!Z$87:Z$291,Schedule!$K$87:$K$291,Reservoir,Schedule!Y$87:Y$291,N$94,Schedule!X$87:X$291,M97,Schedule!$G$87:$G$291,Schedule!$F$11,Schedule!$I$87:$I$291,"I"))+(SUMIFS(Schedule!Z$87:Z$291,Schedule!$K$87:$K$291,Reservoir,Schedule!Y$87:Y$291,N$94,Schedule!X$87:X$291,M97,Schedule!$G$87:$G$291,Schedule!$F$8,Schedule!$I$87:$I$291,"")+SUMIFS(Schedule!Z$87:Z$291,Schedule!$K$87:$K$291,Reservoir,Schedule!Y$87:Y$291,N$94,Schedule!X$87:X$291,M97,Schedule!$G$87:$G$291,Schedule!$F$8,Schedule!$I$87:$I$291,"I"))))</f>
        <v>0</v>
      </c>
      <c r="P97" s="289">
        <v>4</v>
      </c>
      <c r="Q97" s="280"/>
      <c r="R97" s="281">
        <f>IF($C$3="",(SUMIFS(Schedule!AC$87:AC$291,Schedule!$K$87:$K$291,Reservoir,Schedule!AB$87:AB$291,Q$94,Schedule!AA$87:AA$291,P97,Schedule!$G$87:$G$291,Schedule!$F$9,Schedule!$I$87:$I$291,"")+SUMIFS(Schedule!AC$87:AC$291,Schedule!$K$87:$K$291,Reservoir,Schedule!AB$87:AB$291,Q$94,Schedule!AA$87:AA$291,P97,Schedule!$G$87:$G$291,Schedule!$F$9,Schedule!$I$87:$I$291,"I"))+(SUMIFS(Schedule!AC$87:AC$291,Schedule!$K$87:$K$291,Reservoir,Schedule!AB$87:AB$291,Q$94,Schedule!AA$87:AA$291,P97,Schedule!$G$87:$G$291,Schedule!$F$10,Schedule!$I$87:$I$291,"")+SUMIFS(Schedule!AC$87:AC$291,Schedule!$K$87:$K$291,Reservoir,Schedule!AB$87:AB$291,Q$94,Schedule!AA$87:AA$291,P97,Schedule!$G$87:$G$291,Schedule!$F$10,Schedule!$I$87:$I$291,"I"))+(SUMIFS(Schedule!AC$87:AC$291,Schedule!$K$87:$K$291,Reservoir,Schedule!AB$87:AB$291,Q$94,Schedule!AA$87:AA$291,P97,Schedule!$G$87:$G$291,Schedule!$F$11,Schedule!$I$87:$I$291,"")+SUMIFS(Schedule!AC$87:AC$291,Schedule!$K$87:$K$291,Reservoir,Schedule!AB$87:AB$291,Q$94,Schedule!AA$87:AA$291,P97,Schedule!$G$87:$G$291,Schedule!$F$11,Schedule!$I$87:$I$291,"I")),IF($C$3='Sum Res'!$S$5,(SUMIFS(Schedule!AC$87:AC$291,Schedule!$K$87:$K$291,Reservoir,Schedule!AB$87:AB$291,Q$94,Schedule!AA$87:AA$291,P97,Schedule!$G$87:$G$291,Schedule!$F$9,Schedule!$I$87:$I$291,"")+SUMIFS(Schedule!AC$87:AC$291,Schedule!$K$87:$K$291,Reservoir,Schedule!AB$87:AB$291,Q$94,Schedule!AA$87:AA$291,P97,Schedule!$G$87:$G$291,Schedule!$F$9,Schedule!$I$87:$I$291,"I"))+(SUMIFS(Schedule!AC$87:AC$291,Schedule!$K$87:$K$291,Reservoir,Schedule!AB$87:AB$291,Q$94,Schedule!AA$87:AA$291,P97,Schedule!$G$87:$G$291,Schedule!$F$10,Schedule!$I$87:$I$291,"")+SUMIFS(Schedule!AC$87:AC$291,Schedule!$K$87:$K$291,Reservoir,Schedule!AB$87:AB$291,Q$94,Schedule!AA$87:AA$291,P97,Schedule!$G$87:$G$291,Schedule!$F$10,Schedule!$I$87:$I$291,"I"))+(SUMIFS(Schedule!AC$87:AC$291,Schedule!$K$87:$K$291,Reservoir,Schedule!AB$87:AB$291,Q$94,Schedule!AA$87:AA$291,P97,Schedule!$G$87:$G$291,Schedule!$F$11,Schedule!$I$87:$I$291,"")+SUMIFS(Schedule!AC$87:AC$291,Schedule!$K$87:$K$291,Reservoir,Schedule!AB$87:AB$291,Q$94,Schedule!AA$87:AA$291,P97,Schedule!$G$87:$G$291,Schedule!$F$11,Schedule!$I$87:$I$291,"I")),(SUMIFS(Schedule!AC$87:AC$291,Schedule!$K$87:$K$291,Reservoir,Schedule!AB$87:AB$291,Q$94,Schedule!AA$87:AA$291,P97,Schedule!$G$87:$G$291,Schedule!$F$9,Schedule!$I$87:$I$291,"")+SUMIFS(Schedule!AC$87:AC$291,Schedule!$K$87:$K$291,Reservoir,Schedule!AB$87:AB$291,Q$94,Schedule!AA$87:AA$291,P97,Schedule!$G$87:$G$291,Schedule!$F$9,Schedule!$I$87:$I$291,"I"))+(SUMIFS(Schedule!AC$87:AC$291,Schedule!$K$87:$K$291,Reservoir,Schedule!AB$87:AB$291,Q$94,Schedule!AA$87:AA$291,P97,Schedule!$G$87:$G$291,Schedule!$F$10,Schedule!$I$87:$I$291,"")+SUMIFS(Schedule!AC$87:AC$291,Schedule!$K$87:$K$291,Reservoir,Schedule!AB$87:AB$291,Q$94,Schedule!AA$87:AA$291,P97,Schedule!$G$87:$G$291,Schedule!$F$10,Schedule!$I$87:$I$291,"I"))+(SUMIFS(Schedule!AC$87:AC$291,Schedule!$K$87:$K$291,Reservoir,Schedule!AB$87:AB$291,Q$94,Schedule!AA$87:AA$291,P97,Schedule!$G$87:$G$291,Schedule!$F$11,Schedule!$I$87:$I$291,"")+SUMIFS(Schedule!AC$87:AC$291,Schedule!$K$87:$K$291,Reservoir,Schedule!AB$87:AB$291,Q$94,Schedule!AA$87:AA$291,P97,Schedule!$G$87:$G$291,Schedule!$F$11,Schedule!$I$87:$I$291,"I"))+(SUMIFS(Schedule!AC$87:AC$291,Schedule!$K$87:$K$291,Reservoir,Schedule!AB$87:AB$291,Q$94,Schedule!AA$87:AA$291,P97,Schedule!$G$87:$G$291,Schedule!$F$8,Schedule!$I$87:$I$291,"")+SUMIFS(Schedule!AC$87:AC$291,Schedule!$K$87:$K$291,Reservoir,Schedule!AB$87:AB$291,Q$94,Schedule!AA$87:AA$291,P97,Schedule!$G$87:$G$291,Schedule!$F$8,Schedule!$I$87:$I$291,"I"))))</f>
        <v>0</v>
      </c>
      <c r="S97" s="289">
        <v>4</v>
      </c>
      <c r="T97" s="280"/>
      <c r="U97" s="281">
        <f>IF($C$3="",(SUMIFS(Schedule!AF$87:AF$291,Schedule!$K$87:$K$291,Reservoir,Schedule!AE$87:AE$291,T$94,Schedule!AD$87:AD$291,S97,Schedule!$G$87:$G$291,Schedule!$F$9,Schedule!$I$87:$I$291,"")+SUMIFS(Schedule!AF$87:AF$291,Schedule!$K$87:$K$291,Reservoir,Schedule!AE$87:AE$291,T$94,Schedule!AD$87:AD$291,S97,Schedule!$G$87:$G$291,Schedule!$F$9,Schedule!$I$87:$I$291,"I"))+(SUMIFS(Schedule!AF$87:AF$291,Schedule!$K$87:$K$291,Reservoir,Schedule!AE$87:AE$291,T$94,Schedule!AD$87:AD$291,S97,Schedule!$G$87:$G$291,Schedule!$F$10,Schedule!$I$87:$I$291,"")+SUMIFS(Schedule!AF$87:AF$291,Schedule!$K$87:$K$291,Reservoir,Schedule!AE$87:AE$291,T$94,Schedule!AD$87:AD$291,S97,Schedule!$G$87:$G$291,Schedule!$F$10,Schedule!$I$87:$I$291,"I"))+(SUMIFS(Schedule!AF$87:AF$291,Schedule!$K$87:$K$291,Reservoir,Schedule!AE$87:AE$291,T$94,Schedule!AD$87:AD$291,S97,Schedule!$G$87:$G$291,Schedule!$F$11,Schedule!$I$87:$I$291,"")+SUMIFS(Schedule!AF$87:AF$291,Schedule!$K$87:$K$291,Reservoir,Schedule!AE$87:AE$291,T$94,Schedule!AD$87:AD$291,S97,Schedule!$G$87:$G$291,Schedule!$F$11,Schedule!$I$87:$I$291,"I")),IF($C$3='Sum Res'!$S$5,(SUMIFS(Schedule!AF$87:AF$291,Schedule!$K$87:$K$291,Reservoir,Schedule!AE$87:AE$291,T$94,Schedule!AD$87:AD$291,S97,Schedule!$G$87:$G$291,Schedule!$F$9,Schedule!$I$87:$I$291,"")+SUMIFS(Schedule!AF$87:AF$291,Schedule!$K$87:$K$291,Reservoir,Schedule!AE$87:AE$291,T$94,Schedule!AD$87:AD$291,S97,Schedule!$G$87:$G$291,Schedule!$F$9,Schedule!$I$87:$I$291,"I"))+(SUMIFS(Schedule!AF$87:AF$291,Schedule!$K$87:$K$291,Reservoir,Schedule!AE$87:AE$291,T$94,Schedule!AD$87:AD$291,S97,Schedule!$G$87:$G$291,Schedule!$F$10,Schedule!$I$87:$I$291,"")+SUMIFS(Schedule!AF$87:AF$291,Schedule!$K$87:$K$291,Reservoir,Schedule!AE$87:AE$291,T$94,Schedule!AD$87:AD$291,S97,Schedule!$G$87:$G$291,Schedule!$F$10,Schedule!$I$87:$I$291,"I"))+(SUMIFS(Schedule!AF$87:AF$291,Schedule!$K$87:$K$291,Reservoir,Schedule!AE$87:AE$291,T$94,Schedule!AD$87:AD$291,S97,Schedule!$G$87:$G$291,Schedule!$F$11,Schedule!$I$87:$I$291,"")+SUMIFS(Schedule!AF$87:AF$291,Schedule!$K$87:$K$291,Reservoir,Schedule!AE$87:AE$291,T$94,Schedule!AD$87:AD$291,S97,Schedule!$G$87:$G$291,Schedule!$F$11,Schedule!$I$87:$I$291,"I")),(SUMIFS(Schedule!AF$87:AF$291,Schedule!$K$87:$K$291,Reservoir,Schedule!AE$87:AE$291,T$94,Schedule!AD$87:AD$291,S97,Schedule!$G$87:$G$291,Schedule!$F$9,Schedule!$I$87:$I$291,"")+SUMIFS(Schedule!AF$87:AF$291,Schedule!$K$87:$K$291,Reservoir,Schedule!AE$87:AE$291,T$94,Schedule!AD$87:AD$291,S97,Schedule!$G$87:$G$291,Schedule!$F$9,Schedule!$I$87:$I$291,"I"))+(SUMIFS(Schedule!AF$87:AF$291,Schedule!$K$87:$K$291,Reservoir,Schedule!AE$87:AE$291,T$94,Schedule!AD$87:AD$291,S97,Schedule!$G$87:$G$291,Schedule!$F$10,Schedule!$I$87:$I$291,"")+SUMIFS(Schedule!AF$87:AF$291,Schedule!$K$87:$K$291,Reservoir,Schedule!AE$87:AE$291,T$94,Schedule!AD$87:AD$291,S97,Schedule!$G$87:$G$291,Schedule!$F$10,Schedule!$I$87:$I$291,"I"))+(SUMIFS(Schedule!AF$87:AF$291,Schedule!$K$87:$K$291,Reservoir,Schedule!AE$87:AE$291,T$94,Schedule!AD$87:AD$291,S97,Schedule!$G$87:$G$291,Schedule!$F$11,Schedule!$I$87:$I$291,"")+SUMIFS(Schedule!AF$87:AF$291,Schedule!$K$87:$K$291,Reservoir,Schedule!AE$87:AE$291,T$94,Schedule!AD$87:AD$291,S97,Schedule!$G$87:$G$291,Schedule!$F$11,Schedule!$I$87:$I$291,"I"))+(SUMIFS(Schedule!AF$87:AF$291,Schedule!$K$87:$K$291,Reservoir,Schedule!AE$87:AE$291,T$94,Schedule!AD$87:AD$291,S97,Schedule!$G$87:$G$291,Schedule!$F$8,Schedule!$I$87:$I$291,"")+SUMIFS(Schedule!AF$87:AF$291,Schedule!$K$87:$K$291,Reservoir,Schedule!AE$87:AE$291,T$94,Schedule!AD$87:AD$291,S97,Schedule!$G$87:$G$291,Schedule!$F$8,Schedule!$I$87:$I$291,"I"))))</f>
        <v>0</v>
      </c>
      <c r="V97" s="289">
        <v>4</v>
      </c>
      <c r="W97" s="280"/>
      <c r="X97" s="281">
        <f>IF($C$3="",(SUMIFS(Schedule!AI$87:AI$291,Schedule!$K$87:$K$291,Reservoir,Schedule!AH$87:AH$291,W$94,Schedule!AG$87:AG$291,V97,Schedule!$G$87:$G$291,Schedule!$F$9,Schedule!$I$87:$I$291,"")+SUMIFS(Schedule!AI$87:AI$291,Schedule!$K$87:$K$291,Reservoir,Schedule!AH$87:AH$291,W$94,Schedule!AG$87:AG$291,V97,Schedule!$G$87:$G$291,Schedule!$F$9,Schedule!$I$87:$I$291,"I"))+(SUMIFS(Schedule!AI$87:AI$291,Schedule!$K$87:$K$291,Reservoir,Schedule!AH$87:AH$291,W$94,Schedule!AG$87:AG$291,V97,Schedule!$G$87:$G$291,Schedule!$F$10,Schedule!$I$87:$I$291,"")+SUMIFS(Schedule!AI$87:AI$291,Schedule!$K$87:$K$291,Reservoir,Schedule!AH$87:AH$291,W$94,Schedule!AG$87:AG$291,V97,Schedule!$G$87:$G$291,Schedule!$F$10,Schedule!$I$87:$I$291,"I"))+(SUMIFS(Schedule!AI$87:AI$291,Schedule!$K$87:$K$291,Reservoir,Schedule!AH$87:AH$291,W$94,Schedule!AG$87:AG$291,V97,Schedule!$G$87:$G$291,Schedule!$F$11,Schedule!$I$87:$I$291,"")+SUMIFS(Schedule!AI$87:AI$291,Schedule!$K$87:$K$291,Reservoir,Schedule!AH$87:AH$291,W$94,Schedule!AG$87:AG$291,V97,Schedule!$G$87:$G$291,Schedule!$F$11,Schedule!$I$87:$I$291,"I")),IF($C$3='Sum Res'!$S$5,(SUMIFS(Schedule!AI$87:AI$291,Schedule!$K$87:$K$291,Reservoir,Schedule!AH$87:AH$291,W$94,Schedule!AG$87:AG$291,V97,Schedule!$G$87:$G$291,Schedule!$F$9,Schedule!$I$87:$I$291,"")+SUMIFS(Schedule!AI$87:AI$291,Schedule!$K$87:$K$291,Reservoir,Schedule!AH$87:AH$291,W$94,Schedule!AG$87:AG$291,V97,Schedule!$G$87:$G$291,Schedule!$F$9,Schedule!$I$87:$I$291,"I"))+(SUMIFS(Schedule!AI$87:AI$291,Schedule!$K$87:$K$291,Reservoir,Schedule!AH$87:AH$291,W$94,Schedule!AG$87:AG$291,V97,Schedule!$G$87:$G$291,Schedule!$F$10,Schedule!$I$87:$I$291,"")+SUMIFS(Schedule!AI$87:AI$291,Schedule!$K$87:$K$291,Reservoir,Schedule!AH$87:AH$291,W$94,Schedule!AG$87:AG$291,V97,Schedule!$G$87:$G$291,Schedule!$F$10,Schedule!$I$87:$I$291,"I"))+(SUMIFS(Schedule!AI$87:AI$291,Schedule!$K$87:$K$291,Reservoir,Schedule!AH$87:AH$291,W$94,Schedule!AG$87:AG$291,V97,Schedule!$G$87:$G$291,Schedule!$F$11,Schedule!$I$87:$I$291,"")+SUMIFS(Schedule!AI$87:AI$291,Schedule!$K$87:$K$291,Reservoir,Schedule!AH$87:AH$291,W$94,Schedule!AG$87:AG$291,V97,Schedule!$G$87:$G$291,Schedule!$F$11,Schedule!$I$87:$I$291,"I")),(SUMIFS(Schedule!AI$87:AI$291,Schedule!$K$87:$K$291,Reservoir,Schedule!AH$87:AH$291,W$94,Schedule!AG$87:AG$291,V97,Schedule!$G$87:$G$291,Schedule!$F$9,Schedule!$I$87:$I$291,"")+SUMIFS(Schedule!AI$87:AI$291,Schedule!$K$87:$K$291,Reservoir,Schedule!AH$87:AH$291,W$94,Schedule!AG$87:AG$291,V97,Schedule!$G$87:$G$291,Schedule!$F$9,Schedule!$I$87:$I$291,"I"))+(SUMIFS(Schedule!AI$87:AI$291,Schedule!$K$87:$K$291,Reservoir,Schedule!AH$87:AH$291,W$94,Schedule!AG$87:AG$291,V97,Schedule!$G$87:$G$291,Schedule!$F$10,Schedule!$I$87:$I$291,"")+SUMIFS(Schedule!AI$87:AI$291,Schedule!$K$87:$K$291,Reservoir,Schedule!AH$87:AH$291,W$94,Schedule!AG$87:AG$291,V97,Schedule!$G$87:$G$291,Schedule!$F$10,Schedule!$I$87:$I$291,"I"))+(SUMIFS(Schedule!AI$87:AI$291,Schedule!$K$87:$K$291,Reservoir,Schedule!AH$87:AH$291,W$94,Schedule!AG$87:AG$291,V97,Schedule!$G$87:$G$291,Schedule!$F$11,Schedule!$I$87:$I$291,"")+SUMIFS(Schedule!AI$87:AI$291,Schedule!$K$87:$K$291,Reservoir,Schedule!AH$87:AH$291,W$94,Schedule!AG$87:AG$291,V97,Schedule!$G$87:$G$291,Schedule!$F$11,Schedule!$I$87:$I$291,"I"))+(SUMIFS(Schedule!AI$87:AI$291,Schedule!$K$87:$K$291,Reservoir,Schedule!AH$87:AH$291,W$94,Schedule!AG$87:AG$291,V97,Schedule!$G$87:$G$291,Schedule!$F$8,Schedule!$I$87:$I$291,"")+SUMIFS(Schedule!AI$87:AI$291,Schedule!$K$87:$K$291,Reservoir,Schedule!AH$87:AH$291,W$94,Schedule!AG$87:AG$291,V97,Schedule!$G$87:$G$291,Schedule!$F$8,Schedule!$I$87:$I$291,"I"))))</f>
        <v>0</v>
      </c>
      <c r="Y97" s="289">
        <v>4</v>
      </c>
      <c r="Z97" s="280"/>
      <c r="AA97" s="281">
        <f>IF($C$3="",(SUMIFS(Schedule!AL$87:AL$291,Schedule!$K$87:$K$291,Reservoir,Schedule!AK$87:AK$291,Z$94,Schedule!AJ$87:AJ$291,Y97,Schedule!$G$87:$G$291,Schedule!$F$9,Schedule!$I$87:$I$291,"")+SUMIFS(Schedule!AL$87:AL$291,Schedule!$K$87:$K$291,Reservoir,Schedule!AK$87:AK$291,Z$94,Schedule!AJ$87:AJ$291,Y97,Schedule!$G$87:$G$291,Schedule!$F$9,Schedule!$I$87:$I$291,"I"))+(SUMIFS(Schedule!AL$87:AL$291,Schedule!$K$87:$K$291,Reservoir,Schedule!AK$87:AK$291,Z$94,Schedule!AJ$87:AJ$291,Y97,Schedule!$G$87:$G$291,Schedule!$F$10,Schedule!$I$87:$I$291,"")+SUMIFS(Schedule!AL$87:AL$291,Schedule!$K$87:$K$291,Reservoir,Schedule!AK$87:AK$291,Z$94,Schedule!AJ$87:AJ$291,Y97,Schedule!$G$87:$G$291,Schedule!$F$10,Schedule!$I$87:$I$291,"I"))+(SUMIFS(Schedule!AL$87:AL$291,Schedule!$K$87:$K$291,Reservoir,Schedule!AK$87:AK$291,Z$94,Schedule!AJ$87:AJ$291,Y97,Schedule!$G$87:$G$291,Schedule!$F$11,Schedule!$I$87:$I$291,"")+SUMIFS(Schedule!AL$87:AL$291,Schedule!$K$87:$K$291,Reservoir,Schedule!AK$87:AK$291,Z$94,Schedule!AJ$87:AJ$291,Y97,Schedule!$G$87:$G$291,Schedule!$F$11,Schedule!$I$87:$I$291,"I")),IF($C$3='Sum Res'!$S$5,(SUMIFS(Schedule!AL$87:AL$291,Schedule!$K$87:$K$291,Reservoir,Schedule!AK$87:AK$291,Z$94,Schedule!AJ$87:AJ$291,Y97,Schedule!$G$87:$G$291,Schedule!$F$9,Schedule!$I$87:$I$291,"")+SUMIFS(Schedule!AL$87:AL$291,Schedule!$K$87:$K$291,Reservoir,Schedule!AK$87:AK$291,Z$94,Schedule!AJ$87:AJ$291,Y97,Schedule!$G$87:$G$291,Schedule!$F$9,Schedule!$I$87:$I$291,"I"))+(SUMIFS(Schedule!AL$87:AL$291,Schedule!$K$87:$K$291,Reservoir,Schedule!AK$87:AK$291,Z$94,Schedule!AJ$87:AJ$291,Y97,Schedule!$G$87:$G$291,Schedule!$F$10,Schedule!$I$87:$I$291,"")+SUMIFS(Schedule!AL$87:AL$291,Schedule!$K$87:$K$291,Reservoir,Schedule!AK$87:AK$291,Z$94,Schedule!AJ$87:AJ$291,Y97,Schedule!$G$87:$G$291,Schedule!$F$10,Schedule!$I$87:$I$291,"I"))+(SUMIFS(Schedule!AL$87:AL$291,Schedule!$K$87:$K$291,Reservoir,Schedule!AK$87:AK$291,Z$94,Schedule!AJ$87:AJ$291,Y97,Schedule!$G$87:$G$291,Schedule!$F$11,Schedule!$I$87:$I$291,"")+SUMIFS(Schedule!AL$87:AL$291,Schedule!$K$87:$K$291,Reservoir,Schedule!AK$87:AK$291,Z$94,Schedule!AJ$87:AJ$291,Y97,Schedule!$G$87:$G$291,Schedule!$F$11,Schedule!$I$87:$I$291,"I")),(SUMIFS(Schedule!AL$87:AL$291,Schedule!$K$87:$K$291,Reservoir,Schedule!AK$87:AK$291,Z$94,Schedule!AJ$87:AJ$291,Y97,Schedule!$G$87:$G$291,Schedule!$F$9,Schedule!$I$87:$I$291,"")+SUMIFS(Schedule!AL$87:AL$291,Schedule!$K$87:$K$291,Reservoir,Schedule!AK$87:AK$291,Z$94,Schedule!AJ$87:AJ$291,Y97,Schedule!$G$87:$G$291,Schedule!$F$9,Schedule!$I$87:$I$291,"I"))+(SUMIFS(Schedule!AL$87:AL$291,Schedule!$K$87:$K$291,Reservoir,Schedule!AK$87:AK$291,Z$94,Schedule!AJ$87:AJ$291,Y97,Schedule!$G$87:$G$291,Schedule!$F$10,Schedule!$I$87:$I$291,"")+SUMIFS(Schedule!AL$87:AL$291,Schedule!$K$87:$K$291,Reservoir,Schedule!AK$87:AK$291,Z$94,Schedule!AJ$87:AJ$291,Y97,Schedule!$G$87:$G$291,Schedule!$F$10,Schedule!$I$87:$I$291,"I"))+(SUMIFS(Schedule!AL$87:AL$291,Schedule!$K$87:$K$291,Reservoir,Schedule!AK$87:AK$291,Z$94,Schedule!AJ$87:AJ$291,Y97,Schedule!$G$87:$G$291,Schedule!$F$11,Schedule!$I$87:$I$291,"")+SUMIFS(Schedule!AL$87:AL$291,Schedule!$K$87:$K$291,Reservoir,Schedule!AK$87:AK$291,Z$94,Schedule!AJ$87:AJ$291,Y97,Schedule!$G$87:$G$291,Schedule!$F$11,Schedule!$I$87:$I$291,"I"))+(SUMIFS(Schedule!AL$87:AL$291,Schedule!$K$87:$K$291,Reservoir,Schedule!AK$87:AK$291,Z$94,Schedule!AJ$87:AJ$291,Y97,Schedule!$G$87:$G$291,Schedule!$F$8,Schedule!$I$87:$I$291,"")+SUMIFS(Schedule!AL$87:AL$291,Schedule!$K$87:$K$291,Reservoir,Schedule!AK$87:AK$291,Z$94,Schedule!AJ$87:AJ$291,Y97,Schedule!$G$87:$G$291,Schedule!$F$8,Schedule!$I$87:$I$291,"I"))))</f>
        <v>0</v>
      </c>
      <c r="AB97" s="289">
        <v>4</v>
      </c>
      <c r="AC97" s="280"/>
      <c r="AD97" s="281">
        <f>IF($C$3="",(SUMIFS(Schedule!AO$87:AO$291,Schedule!$K$87:$K$291,Reservoir,Schedule!AN$87:AN$291,AC$94,Schedule!AM$87:AM$291,AB97,Schedule!$G$87:$G$291,Schedule!$F$9,Schedule!$I$87:$I$291,"")+SUMIFS(Schedule!AO$87:AO$291,Schedule!$K$87:$K$291,Reservoir,Schedule!AN$87:AN$291,AC$94,Schedule!AM$87:AM$291,AB97,Schedule!$G$87:$G$291,Schedule!$F$9,Schedule!$I$87:$I$291,"I"))+(SUMIFS(Schedule!AO$87:AO$291,Schedule!$K$87:$K$291,Reservoir,Schedule!AN$87:AN$291,AC$94,Schedule!AM$87:AM$291,AB97,Schedule!$G$87:$G$291,Schedule!$F$10,Schedule!$I$87:$I$291,"")+SUMIFS(Schedule!AO$87:AO$291,Schedule!$K$87:$K$291,Reservoir,Schedule!AN$87:AN$291,AC$94,Schedule!AM$87:AM$291,AB97,Schedule!$G$87:$G$291,Schedule!$F$10,Schedule!$I$87:$I$291,"I"))+(SUMIFS(Schedule!AO$87:AO$291,Schedule!$K$87:$K$291,Reservoir,Schedule!AN$87:AN$291,AC$94,Schedule!AM$87:AM$291,AB97,Schedule!$G$87:$G$291,Schedule!$F$11,Schedule!$I$87:$I$291,"")+SUMIFS(Schedule!AO$87:AO$291,Schedule!$K$87:$K$291,Reservoir,Schedule!AN$87:AN$291,AC$94,Schedule!AM$87:AM$291,AB97,Schedule!$G$87:$G$291,Schedule!$F$11,Schedule!$I$87:$I$291,"I")),IF($C$3='Sum Res'!$S$5,(SUMIFS(Schedule!AO$87:AO$291,Schedule!$K$87:$K$291,Reservoir,Schedule!AN$87:AN$291,AC$94,Schedule!AM$87:AM$291,AB97,Schedule!$G$87:$G$291,Schedule!$F$9,Schedule!$I$87:$I$291,"")+SUMIFS(Schedule!AO$87:AO$291,Schedule!$K$87:$K$291,Reservoir,Schedule!AN$87:AN$291,AC$94,Schedule!AM$87:AM$291,AB97,Schedule!$G$87:$G$291,Schedule!$F$9,Schedule!$I$87:$I$291,"I"))+(SUMIFS(Schedule!AO$87:AO$291,Schedule!$K$87:$K$291,Reservoir,Schedule!AN$87:AN$291,AC$94,Schedule!AM$87:AM$291,AB97,Schedule!$G$87:$G$291,Schedule!$F$10,Schedule!$I$87:$I$291,"")+SUMIFS(Schedule!AO$87:AO$291,Schedule!$K$87:$K$291,Reservoir,Schedule!AN$87:AN$291,AC$94,Schedule!AM$87:AM$291,AB97,Schedule!$G$87:$G$291,Schedule!$F$10,Schedule!$I$87:$I$291,"I"))+(SUMIFS(Schedule!AO$87:AO$291,Schedule!$K$87:$K$291,Reservoir,Schedule!AN$87:AN$291,AC$94,Schedule!AM$87:AM$291,AB97,Schedule!$G$87:$G$291,Schedule!$F$11,Schedule!$I$87:$I$291,"")+SUMIFS(Schedule!AO$87:AO$291,Schedule!$K$87:$K$291,Reservoir,Schedule!AN$87:AN$291,AC$94,Schedule!AM$87:AM$291,AB97,Schedule!$G$87:$G$291,Schedule!$F$11,Schedule!$I$87:$I$291,"I")),(SUMIFS(Schedule!AO$87:AO$291,Schedule!$K$87:$K$291,Reservoir,Schedule!AN$87:AN$291,AC$94,Schedule!AM$87:AM$291,AB97,Schedule!$G$87:$G$291,Schedule!$F$9,Schedule!$I$87:$I$291,"")+SUMIFS(Schedule!AO$87:AO$291,Schedule!$K$87:$K$291,Reservoir,Schedule!AN$87:AN$291,AC$94,Schedule!AM$87:AM$291,AB97,Schedule!$G$87:$G$291,Schedule!$F$9,Schedule!$I$87:$I$291,"I"))+(SUMIFS(Schedule!AO$87:AO$291,Schedule!$K$87:$K$291,Reservoir,Schedule!AN$87:AN$291,AC$94,Schedule!AM$87:AM$291,AB97,Schedule!$G$87:$G$291,Schedule!$F$10,Schedule!$I$87:$I$291,"")+SUMIFS(Schedule!AO$87:AO$291,Schedule!$K$87:$K$291,Reservoir,Schedule!AN$87:AN$291,AC$94,Schedule!AM$87:AM$291,AB97,Schedule!$G$87:$G$291,Schedule!$F$10,Schedule!$I$87:$I$291,"I"))+(SUMIFS(Schedule!AO$87:AO$291,Schedule!$K$87:$K$291,Reservoir,Schedule!AN$87:AN$291,AC$94,Schedule!AM$87:AM$291,AB97,Schedule!$G$87:$G$291,Schedule!$F$11,Schedule!$I$87:$I$291,"")+SUMIFS(Schedule!AO$87:AO$291,Schedule!$K$87:$K$291,Reservoir,Schedule!AN$87:AN$291,AC$94,Schedule!AM$87:AM$291,AB97,Schedule!$G$87:$G$291,Schedule!$F$11,Schedule!$I$87:$I$291,"I"))+(SUMIFS(Schedule!AO$87:AO$291,Schedule!$K$87:$K$291,Reservoir,Schedule!AN$87:AN$291,AC$94,Schedule!AM$87:AM$291,AB97,Schedule!$G$87:$G$291,Schedule!$F$8,Schedule!$I$87:$I$291,"")+SUMIFS(Schedule!AO$87:AO$291,Schedule!$K$87:$K$291,Reservoir,Schedule!AN$87:AN$291,AC$94,Schedule!AM$87:AM$291,AB97,Schedule!$G$87:$G$291,Schedule!$F$8,Schedule!$I$87:$I$291,"I"))))</f>
        <v>0</v>
      </c>
      <c r="AE97" s="282">
        <f t="shared" si="22"/>
        <v>0</v>
      </c>
      <c r="AF97" s="283">
        <f t="shared" si="21"/>
        <v>0</v>
      </c>
    </row>
    <row r="98" spans="2:36" ht="15.75" thickBot="1" x14ac:dyDescent="0.25">
      <c r="B98" s="580"/>
      <c r="C98" s="584"/>
      <c r="D98" s="290">
        <v>5</v>
      </c>
      <c r="E98" s="291"/>
      <c r="F98" s="292">
        <f>IF($C$3="",(SUMIFS(Schedule!Q$87:Q$291,Schedule!$K$87:$K$291,Reservoir,Schedule!P$87:P$291,E$94,Schedule!O$87:O$291,D98,Schedule!$G$87:$G$291,Schedule!$F$9,Schedule!$I$87:$I$291,"")+SUMIFS(Schedule!Q$87:Q$291,Schedule!$K$87:$K$291,Reservoir,Schedule!P$87:P$291,E$94,Schedule!O$87:O$291,D98,Schedule!$G$87:$G$291,Schedule!$F$9,Schedule!$I$87:$I$291,"I"))+(SUMIFS(Schedule!Q$87:Q$291,Schedule!$K$87:$K$291,Reservoir,Schedule!P$87:P$291,E$94,Schedule!O$87:O$291,D98,Schedule!$G$87:$G$291,Schedule!$F$10,Schedule!$I$87:$I$291,"")+SUMIFS(Schedule!Q$87:Q$291,Schedule!$K$87:$K$291,Reservoir,Schedule!P$87:P$291,E$94,Schedule!O$87:O$291,D98,Schedule!$G$87:$G$291,Schedule!$F$10,Schedule!$I$87:$I$291,"I"))+(SUMIFS(Schedule!Q$87:Q$291,Schedule!$K$87:$K$291,Reservoir,Schedule!P$87:P$291,E$94,Schedule!O$87:O$291,D98,Schedule!$G$87:$G$291,Schedule!$F$11,Schedule!$I$87:$I$291,"")+SUMIFS(Schedule!Q$87:Q$291,Schedule!$K$87:$K$291,Reservoir,Schedule!P$87:P$291,E$94,Schedule!O$87:O$291,D98,Schedule!$G$87:$G$291,Schedule!$F$11,Schedule!$I$87:$I$291,"I")),IF($C$3='Sum Res'!$S$5,(SUMIFS(Schedule!Q$87:Q$291,Schedule!$K$87:$K$291,Reservoir,Schedule!P$87:P$291,E$94,Schedule!O$87:O$291,D98,Schedule!$G$87:$G$291,Schedule!$F$9,Schedule!$I$87:$I$291,"")+SUMIFS(Schedule!Q$87:Q$291,Schedule!$K$87:$K$291,Reservoir,Schedule!P$87:P$291,E$94,Schedule!O$87:O$291,D98,Schedule!$G$87:$G$291,Schedule!$F$9,Schedule!$I$87:$I$291,"I"))+(SUMIFS(Schedule!Q$87:Q$291,Schedule!$K$87:$K$291,Reservoir,Schedule!P$87:P$291,E$94,Schedule!O$87:O$291,D98,Schedule!$G$87:$G$291,Schedule!$F$10,Schedule!$I$87:$I$291,"")+SUMIFS(Schedule!Q$87:Q$291,Schedule!$K$87:$K$291,Reservoir,Schedule!P$87:P$291,E$94,Schedule!O$87:O$291,D98,Schedule!$G$87:$G$291,Schedule!$F$10,Schedule!$I$87:$I$291,"I"))+(SUMIFS(Schedule!Q$87:Q$291,Schedule!$K$87:$K$291,Reservoir,Schedule!P$87:P$291,E$94,Schedule!O$87:O$291,D98,Schedule!$G$87:$G$291,Schedule!$F$11,Schedule!$I$87:$I$291,"")+SUMIFS(Schedule!Q$87:Q$291,Schedule!$K$87:$K$291,Reservoir,Schedule!P$87:P$291,E$94,Schedule!O$87:O$291,D98,Schedule!$G$87:$G$291,Schedule!$F$11,Schedule!$I$87:$I$291,"I")),(SUMIFS(Schedule!Q$87:Q$291,Schedule!$K$87:$K$291,Reservoir,Schedule!P$87:P$291,E$94,Schedule!O$87:O$291,D98,Schedule!$G$87:$G$291,Schedule!$F$9,Schedule!$I$87:$I$291,"")+SUMIFS(Schedule!Q$87:Q$291,Schedule!$K$87:$K$291,Reservoir,Schedule!P$87:P$291,E$94,Schedule!O$87:O$291,D98,Schedule!$G$87:$G$291,Schedule!$F$9,Schedule!$I$87:$I$291,"I"))+(SUMIFS(Schedule!Q$87:Q$291,Schedule!$K$87:$K$291,Reservoir,Schedule!P$87:P$291,E$94,Schedule!O$87:O$291,D98,Schedule!$G$87:$G$291,Schedule!$F$10,Schedule!$I$87:$I$291,"")+SUMIFS(Schedule!Q$87:Q$291,Schedule!$K$87:$K$291,Reservoir,Schedule!P$87:P$291,E$94,Schedule!O$87:O$291,D98,Schedule!$G$87:$G$291,Schedule!$F$10,Schedule!$I$87:$I$291,"I"))+(SUMIFS(Schedule!Q$87:Q$291,Schedule!$K$87:$K$291,Reservoir,Schedule!P$87:P$291,E$94,Schedule!O$87:O$291,D98,Schedule!$G$87:$G$291,Schedule!$F$11,Schedule!$I$87:$I$291,"")+SUMIFS(Schedule!Q$87:Q$291,Schedule!$K$87:$K$291,Reservoir,Schedule!P$87:P$291,E$94,Schedule!O$87:O$291,D98,Schedule!$G$87:$G$291,Schedule!$F$11,Schedule!$I$87:$I$291,"I"))+(SUMIFS(Schedule!Q$87:Q$291,Schedule!$K$87:$K$291,Reservoir,Schedule!P$87:P$291,E$94,Schedule!O$87:O$291,D98,Schedule!$G$87:$G$291,Schedule!$F$8,Schedule!$I$87:$I$291,"")+SUMIFS(Schedule!Q$87:Q$291,Schedule!$K$87:$K$291,Reservoir,Schedule!P$87:P$291,E$94,Schedule!O$87:O$291,D98,Schedule!$G$87:$G$291,Schedule!$F$8,Schedule!$I$87:$I$291,"I"))))</f>
        <v>0</v>
      </c>
      <c r="G98" s="290">
        <v>5</v>
      </c>
      <c r="H98" s="291"/>
      <c r="I98" s="292">
        <f>IF($C$3="",(SUMIFS(Schedule!T$87:T$291,Schedule!$K$87:$K$291,Reservoir,Schedule!S$87:S$291,H$94,Schedule!R$87:R$291,G98,Schedule!$G$87:$G$291,Schedule!$F$9,Schedule!$I$87:$I$291,"")+SUMIFS(Schedule!T$87:T$291,Schedule!$K$87:$K$291,Reservoir,Schedule!S$87:S$291,H$94,Schedule!R$87:R$291,G98,Schedule!$G$87:$G$291,Schedule!$F$9,Schedule!$I$87:$I$291,"I"))+(SUMIFS(Schedule!T$87:T$291,Schedule!$K$87:$K$291,Reservoir,Schedule!S$87:S$291,H$94,Schedule!R$87:R$291,G98,Schedule!$G$87:$G$291,Schedule!$F$10,Schedule!$I$87:$I$291,"")+SUMIFS(Schedule!T$87:T$291,Schedule!$K$87:$K$291,Reservoir,Schedule!S$87:S$291,H$94,Schedule!R$87:R$291,G98,Schedule!$G$87:$G$291,Schedule!$F$10,Schedule!$I$87:$I$291,"I"))+(SUMIFS(Schedule!T$87:T$291,Schedule!$K$87:$K$291,Reservoir,Schedule!S$87:S$291,H$94,Schedule!R$87:R$291,G98,Schedule!$G$87:$G$291,Schedule!$F$11,Schedule!$I$87:$I$291,"")+SUMIFS(Schedule!T$87:T$291,Schedule!$K$87:$K$291,Reservoir,Schedule!S$87:S$291,H$94,Schedule!R$87:R$291,G98,Schedule!$G$87:$G$291,Schedule!$F$11,Schedule!$I$87:$I$291,"I")),IF($C$3='Sum Res'!$S$5,(SUMIFS(Schedule!T$87:T$291,Schedule!$K$87:$K$291,Reservoir,Schedule!S$87:S$291,H$94,Schedule!R$87:R$291,G98,Schedule!$G$87:$G$291,Schedule!$F$9,Schedule!$I$87:$I$291,"")+SUMIFS(Schedule!T$87:T$291,Schedule!$K$87:$K$291,Reservoir,Schedule!S$87:S$291,H$94,Schedule!R$87:R$291,G98,Schedule!$G$87:$G$291,Schedule!$F$9,Schedule!$I$87:$I$291,"I"))+(SUMIFS(Schedule!T$87:T$291,Schedule!$K$87:$K$291,Reservoir,Schedule!S$87:S$291,H$94,Schedule!R$87:R$291,G98,Schedule!$G$87:$G$291,Schedule!$F$10,Schedule!$I$87:$I$291,"")+SUMIFS(Schedule!T$87:T$291,Schedule!$K$87:$K$291,Reservoir,Schedule!S$87:S$291,H$94,Schedule!R$87:R$291,G98,Schedule!$G$87:$G$291,Schedule!$F$10,Schedule!$I$87:$I$291,"I"))+(SUMIFS(Schedule!T$87:T$291,Schedule!$K$87:$K$291,Reservoir,Schedule!S$87:S$291,H$94,Schedule!R$87:R$291,G98,Schedule!$G$87:$G$291,Schedule!$F$11,Schedule!$I$87:$I$291,"")+SUMIFS(Schedule!T$87:T$291,Schedule!$K$87:$K$291,Reservoir,Schedule!S$87:S$291,H$94,Schedule!R$87:R$291,G98,Schedule!$G$87:$G$291,Schedule!$F$11,Schedule!$I$87:$I$291,"I")),(SUMIFS(Schedule!T$87:T$291,Schedule!$K$87:$K$291,Reservoir,Schedule!S$87:S$291,H$94,Schedule!R$87:R$291,G98,Schedule!$G$87:$G$291,Schedule!$F$9,Schedule!$I$87:$I$291,"")+SUMIFS(Schedule!T$87:T$291,Schedule!$K$87:$K$291,Reservoir,Schedule!S$87:S$291,H$94,Schedule!R$87:R$291,G98,Schedule!$G$87:$G$291,Schedule!$F$9,Schedule!$I$87:$I$291,"I"))+(SUMIFS(Schedule!T$87:T$291,Schedule!$K$87:$K$291,Reservoir,Schedule!S$87:S$291,H$94,Schedule!R$87:R$291,G98,Schedule!$G$87:$G$291,Schedule!$F$10,Schedule!$I$87:$I$291,"")+SUMIFS(Schedule!T$87:T$291,Schedule!$K$87:$K$291,Reservoir,Schedule!S$87:S$291,H$94,Schedule!R$87:R$291,G98,Schedule!$G$87:$G$291,Schedule!$F$10,Schedule!$I$87:$I$291,"I"))+(SUMIFS(Schedule!T$87:T$291,Schedule!$K$87:$K$291,Reservoir,Schedule!S$87:S$291,H$94,Schedule!R$87:R$291,G98,Schedule!$G$87:$G$291,Schedule!$F$11,Schedule!$I$87:$I$291,"")+SUMIFS(Schedule!T$87:T$291,Schedule!$K$87:$K$291,Reservoir,Schedule!S$87:S$291,H$94,Schedule!R$87:R$291,G98,Schedule!$G$87:$G$291,Schedule!$F$11,Schedule!$I$87:$I$291,"I"))+(SUMIFS(Schedule!T$87:T$291,Schedule!$K$87:$K$291,Reservoir,Schedule!S$87:S$291,H$94,Schedule!R$87:R$291,G98,Schedule!$G$87:$G$291,Schedule!$F$8,Schedule!$I$87:$I$291,"")+SUMIFS(Schedule!T$87:T$291,Schedule!$K$87:$K$291,Reservoir,Schedule!S$87:S$291,H$94,Schedule!R$87:R$291,G98,Schedule!$G$87:$G$291,Schedule!$F$8,Schedule!$I$87:$I$291,"I"))))</f>
        <v>0</v>
      </c>
      <c r="J98" s="290">
        <v>5</v>
      </c>
      <c r="K98" s="291"/>
      <c r="L98" s="292">
        <f>IF($C$3="",(SUMIFS(Schedule!W$87:W$291,Schedule!$K$87:$K$291,Reservoir,Schedule!V$87:V$291,K$94,Schedule!U$87:U$291,J98,Schedule!$G$87:$G$291,Schedule!$F$9,Schedule!$I$87:$I$291,"")+SUMIFS(Schedule!W$87:W$291,Schedule!$K$87:$K$291,Reservoir,Schedule!V$87:V$291,K$94,Schedule!U$87:U$291,J98,Schedule!$G$87:$G$291,Schedule!$F$9,Schedule!$I$87:$I$291,"I"))+(SUMIFS(Schedule!W$87:W$291,Schedule!$K$87:$K$291,Reservoir,Schedule!V$87:V$291,K$94,Schedule!U$87:U$291,J98,Schedule!$G$87:$G$291,Schedule!$F$10,Schedule!$I$87:$I$291,"")+SUMIFS(Schedule!W$87:W$291,Schedule!$K$87:$K$291,Reservoir,Schedule!V$87:V$291,K$94,Schedule!U$87:U$291,J98,Schedule!$G$87:$G$291,Schedule!$F$10,Schedule!$I$87:$I$291,"I"))+(SUMIFS(Schedule!W$87:W$291,Schedule!$K$87:$K$291,Reservoir,Schedule!V$87:V$291,K$94,Schedule!U$87:U$291,J98,Schedule!$G$87:$G$291,Schedule!$F$11,Schedule!$I$87:$I$291,"")+SUMIFS(Schedule!W$87:W$291,Schedule!$K$87:$K$291,Reservoir,Schedule!V$87:V$291,K$94,Schedule!U$87:U$291,J98,Schedule!$G$87:$G$291,Schedule!$F$11,Schedule!$I$87:$I$291,"I")),IF($C$3='Sum Res'!$S$5,(SUMIFS(Schedule!W$87:W$291,Schedule!$K$87:$K$291,Reservoir,Schedule!V$87:V$291,K$94,Schedule!U$87:U$291,J98,Schedule!$G$87:$G$291,Schedule!$F$9,Schedule!$I$87:$I$291,"")+SUMIFS(Schedule!W$87:W$291,Schedule!$K$87:$K$291,Reservoir,Schedule!V$87:V$291,K$94,Schedule!U$87:U$291,J98,Schedule!$G$87:$G$291,Schedule!$F$9,Schedule!$I$87:$I$291,"I"))+(SUMIFS(Schedule!W$87:W$291,Schedule!$K$87:$K$291,Reservoir,Schedule!V$87:V$291,K$94,Schedule!U$87:U$291,J98,Schedule!$G$87:$G$291,Schedule!$F$10,Schedule!$I$87:$I$291,"")+SUMIFS(Schedule!W$87:W$291,Schedule!$K$87:$K$291,Reservoir,Schedule!V$87:V$291,K$94,Schedule!U$87:U$291,J98,Schedule!$G$87:$G$291,Schedule!$F$10,Schedule!$I$87:$I$291,"I"))+(SUMIFS(Schedule!W$87:W$291,Schedule!$K$87:$K$291,Reservoir,Schedule!V$87:V$291,K$94,Schedule!U$87:U$291,J98,Schedule!$G$87:$G$291,Schedule!$F$11,Schedule!$I$87:$I$291,"")+SUMIFS(Schedule!W$87:W$291,Schedule!$K$87:$K$291,Reservoir,Schedule!V$87:V$291,K$94,Schedule!U$87:U$291,J98,Schedule!$G$87:$G$291,Schedule!$F$11,Schedule!$I$87:$I$291,"I")),(SUMIFS(Schedule!W$87:W$291,Schedule!$K$87:$K$291,Reservoir,Schedule!V$87:V$291,K$94,Schedule!U$87:U$291,J98,Schedule!$G$87:$G$291,Schedule!$F$9,Schedule!$I$87:$I$291,"")+SUMIFS(Schedule!W$87:W$291,Schedule!$K$87:$K$291,Reservoir,Schedule!V$87:V$291,K$94,Schedule!U$87:U$291,J98,Schedule!$G$87:$G$291,Schedule!$F$9,Schedule!$I$87:$I$291,"I"))+(SUMIFS(Schedule!W$87:W$291,Schedule!$K$87:$K$291,Reservoir,Schedule!V$87:V$291,K$94,Schedule!U$87:U$291,J98,Schedule!$G$87:$G$291,Schedule!$F$10,Schedule!$I$87:$I$291,"")+SUMIFS(Schedule!W$87:W$291,Schedule!$K$87:$K$291,Reservoir,Schedule!V$87:V$291,K$94,Schedule!U$87:U$291,J98,Schedule!$G$87:$G$291,Schedule!$F$10,Schedule!$I$87:$I$291,"I"))+(SUMIFS(Schedule!W$87:W$291,Schedule!$K$87:$K$291,Reservoir,Schedule!V$87:V$291,K$94,Schedule!U$87:U$291,J98,Schedule!$G$87:$G$291,Schedule!$F$11,Schedule!$I$87:$I$291,"")+SUMIFS(Schedule!W$87:W$291,Schedule!$K$87:$K$291,Reservoir,Schedule!V$87:V$291,K$94,Schedule!U$87:U$291,J98,Schedule!$G$87:$G$291,Schedule!$F$11,Schedule!$I$87:$I$291,"I"))+(SUMIFS(Schedule!W$87:W$291,Schedule!$K$87:$K$291,Reservoir,Schedule!V$87:V$291,K$94,Schedule!U$87:U$291,J98,Schedule!$G$87:$G$291,Schedule!$F$8,Schedule!$I$87:$I$291,"")+SUMIFS(Schedule!W$87:W$291,Schedule!$K$87:$K$291,Reservoir,Schedule!V$87:V$291,K$94,Schedule!U$87:U$291,J98,Schedule!$G$87:$G$291,Schedule!$F$8,Schedule!$I$87:$I$291,"I"))))</f>
        <v>0</v>
      </c>
      <c r="M98" s="290">
        <v>5</v>
      </c>
      <c r="N98" s="291"/>
      <c r="O98" s="292">
        <f>IF($C$3="",(SUMIFS(Schedule!Z$87:Z$291,Schedule!$K$87:$K$291,Reservoir,Schedule!Y$87:Y$291,N$94,Schedule!X$87:X$291,M98,Schedule!$G$87:$G$291,Schedule!$F$9,Schedule!$I$87:$I$291,"")+SUMIFS(Schedule!Z$87:Z$291,Schedule!$K$87:$K$291,Reservoir,Schedule!Y$87:Y$291,N$94,Schedule!X$87:X$291,M98,Schedule!$G$87:$G$291,Schedule!$F$9,Schedule!$I$87:$I$291,"I"))+(SUMIFS(Schedule!Z$87:Z$291,Schedule!$K$87:$K$291,Reservoir,Schedule!Y$87:Y$291,N$94,Schedule!X$87:X$291,M98,Schedule!$G$87:$G$291,Schedule!$F$10,Schedule!$I$87:$I$291,"")+SUMIFS(Schedule!Z$87:Z$291,Schedule!$K$87:$K$291,Reservoir,Schedule!Y$87:Y$291,N$94,Schedule!X$87:X$291,M98,Schedule!$G$87:$G$291,Schedule!$F$10,Schedule!$I$87:$I$291,"I"))+(SUMIFS(Schedule!Z$87:Z$291,Schedule!$K$87:$K$291,Reservoir,Schedule!Y$87:Y$291,N$94,Schedule!X$87:X$291,M98,Schedule!$G$87:$G$291,Schedule!$F$11,Schedule!$I$87:$I$291,"")+SUMIFS(Schedule!Z$87:Z$291,Schedule!$K$87:$K$291,Reservoir,Schedule!Y$87:Y$291,N$94,Schedule!X$87:X$291,M98,Schedule!$G$87:$G$291,Schedule!$F$11,Schedule!$I$87:$I$291,"I")),IF($C$3='Sum Res'!$S$5,(SUMIFS(Schedule!Z$87:Z$291,Schedule!$K$87:$K$291,Reservoir,Schedule!Y$87:Y$291,N$94,Schedule!X$87:X$291,M98,Schedule!$G$87:$G$291,Schedule!$F$9,Schedule!$I$87:$I$291,"")+SUMIFS(Schedule!Z$87:Z$291,Schedule!$K$87:$K$291,Reservoir,Schedule!Y$87:Y$291,N$94,Schedule!X$87:X$291,M98,Schedule!$G$87:$G$291,Schedule!$F$9,Schedule!$I$87:$I$291,"I"))+(SUMIFS(Schedule!Z$87:Z$291,Schedule!$K$87:$K$291,Reservoir,Schedule!Y$87:Y$291,N$94,Schedule!X$87:X$291,M98,Schedule!$G$87:$G$291,Schedule!$F$10,Schedule!$I$87:$I$291,"")+SUMIFS(Schedule!Z$87:Z$291,Schedule!$K$87:$K$291,Reservoir,Schedule!Y$87:Y$291,N$94,Schedule!X$87:X$291,M98,Schedule!$G$87:$G$291,Schedule!$F$10,Schedule!$I$87:$I$291,"I"))+(SUMIFS(Schedule!Z$87:Z$291,Schedule!$K$87:$K$291,Reservoir,Schedule!Y$87:Y$291,N$94,Schedule!X$87:X$291,M98,Schedule!$G$87:$G$291,Schedule!$F$11,Schedule!$I$87:$I$291,"")+SUMIFS(Schedule!Z$87:Z$291,Schedule!$K$87:$K$291,Reservoir,Schedule!Y$87:Y$291,N$94,Schedule!X$87:X$291,M98,Schedule!$G$87:$G$291,Schedule!$F$11,Schedule!$I$87:$I$291,"I")),(SUMIFS(Schedule!Z$87:Z$291,Schedule!$K$87:$K$291,Reservoir,Schedule!Y$87:Y$291,N$94,Schedule!X$87:X$291,M98,Schedule!$G$87:$G$291,Schedule!$F$9,Schedule!$I$87:$I$291,"")+SUMIFS(Schedule!Z$87:Z$291,Schedule!$K$87:$K$291,Reservoir,Schedule!Y$87:Y$291,N$94,Schedule!X$87:X$291,M98,Schedule!$G$87:$G$291,Schedule!$F$9,Schedule!$I$87:$I$291,"I"))+(SUMIFS(Schedule!Z$87:Z$291,Schedule!$K$87:$K$291,Reservoir,Schedule!Y$87:Y$291,N$94,Schedule!X$87:X$291,M98,Schedule!$G$87:$G$291,Schedule!$F$10,Schedule!$I$87:$I$291,"")+SUMIFS(Schedule!Z$87:Z$291,Schedule!$K$87:$K$291,Reservoir,Schedule!Y$87:Y$291,N$94,Schedule!X$87:X$291,M98,Schedule!$G$87:$G$291,Schedule!$F$10,Schedule!$I$87:$I$291,"I"))+(SUMIFS(Schedule!Z$87:Z$291,Schedule!$K$87:$K$291,Reservoir,Schedule!Y$87:Y$291,N$94,Schedule!X$87:X$291,M98,Schedule!$G$87:$G$291,Schedule!$F$11,Schedule!$I$87:$I$291,"")+SUMIFS(Schedule!Z$87:Z$291,Schedule!$K$87:$K$291,Reservoir,Schedule!Y$87:Y$291,N$94,Schedule!X$87:X$291,M98,Schedule!$G$87:$G$291,Schedule!$F$11,Schedule!$I$87:$I$291,"I"))+(SUMIFS(Schedule!Z$87:Z$291,Schedule!$K$87:$K$291,Reservoir,Schedule!Y$87:Y$291,N$94,Schedule!X$87:X$291,M98,Schedule!$G$87:$G$291,Schedule!$F$8,Schedule!$I$87:$I$291,"")+SUMIFS(Schedule!Z$87:Z$291,Schedule!$K$87:$K$291,Reservoir,Schedule!Y$87:Y$291,N$94,Schedule!X$87:X$291,M98,Schedule!$G$87:$G$291,Schedule!$F$8,Schedule!$I$87:$I$291,"I"))))</f>
        <v>0</v>
      </c>
      <c r="P98" s="290">
        <v>5</v>
      </c>
      <c r="Q98" s="291"/>
      <c r="R98" s="292">
        <f>IF($C$3="",(SUMIFS(Schedule!AC$87:AC$291,Schedule!$K$87:$K$291,Reservoir,Schedule!AB$87:AB$291,Q$94,Schedule!AA$87:AA$291,P98,Schedule!$G$87:$G$291,Schedule!$F$9,Schedule!$I$87:$I$291,"")+SUMIFS(Schedule!AC$87:AC$291,Schedule!$K$87:$K$291,Reservoir,Schedule!AB$87:AB$291,Q$94,Schedule!AA$87:AA$291,P98,Schedule!$G$87:$G$291,Schedule!$F$9,Schedule!$I$87:$I$291,"I"))+(SUMIFS(Schedule!AC$87:AC$291,Schedule!$K$87:$K$291,Reservoir,Schedule!AB$87:AB$291,Q$94,Schedule!AA$87:AA$291,P98,Schedule!$G$87:$G$291,Schedule!$F$10,Schedule!$I$87:$I$291,"")+SUMIFS(Schedule!AC$87:AC$291,Schedule!$K$87:$K$291,Reservoir,Schedule!AB$87:AB$291,Q$94,Schedule!AA$87:AA$291,P98,Schedule!$G$87:$G$291,Schedule!$F$10,Schedule!$I$87:$I$291,"I"))+(SUMIFS(Schedule!AC$87:AC$291,Schedule!$K$87:$K$291,Reservoir,Schedule!AB$87:AB$291,Q$94,Schedule!AA$87:AA$291,P98,Schedule!$G$87:$G$291,Schedule!$F$11,Schedule!$I$87:$I$291,"")+SUMIFS(Schedule!AC$87:AC$291,Schedule!$K$87:$K$291,Reservoir,Schedule!AB$87:AB$291,Q$94,Schedule!AA$87:AA$291,P98,Schedule!$G$87:$G$291,Schedule!$F$11,Schedule!$I$87:$I$291,"I")),IF($C$3='Sum Res'!$S$5,(SUMIFS(Schedule!AC$87:AC$291,Schedule!$K$87:$K$291,Reservoir,Schedule!AB$87:AB$291,Q$94,Schedule!AA$87:AA$291,P98,Schedule!$G$87:$G$291,Schedule!$F$9,Schedule!$I$87:$I$291,"")+SUMIFS(Schedule!AC$87:AC$291,Schedule!$K$87:$K$291,Reservoir,Schedule!AB$87:AB$291,Q$94,Schedule!AA$87:AA$291,P98,Schedule!$G$87:$G$291,Schedule!$F$9,Schedule!$I$87:$I$291,"I"))+(SUMIFS(Schedule!AC$87:AC$291,Schedule!$K$87:$K$291,Reservoir,Schedule!AB$87:AB$291,Q$94,Schedule!AA$87:AA$291,P98,Schedule!$G$87:$G$291,Schedule!$F$10,Schedule!$I$87:$I$291,"")+SUMIFS(Schedule!AC$87:AC$291,Schedule!$K$87:$K$291,Reservoir,Schedule!AB$87:AB$291,Q$94,Schedule!AA$87:AA$291,P98,Schedule!$G$87:$G$291,Schedule!$F$10,Schedule!$I$87:$I$291,"I"))+(SUMIFS(Schedule!AC$87:AC$291,Schedule!$K$87:$K$291,Reservoir,Schedule!AB$87:AB$291,Q$94,Schedule!AA$87:AA$291,P98,Schedule!$G$87:$G$291,Schedule!$F$11,Schedule!$I$87:$I$291,"")+SUMIFS(Schedule!AC$87:AC$291,Schedule!$K$87:$K$291,Reservoir,Schedule!AB$87:AB$291,Q$94,Schedule!AA$87:AA$291,P98,Schedule!$G$87:$G$291,Schedule!$F$11,Schedule!$I$87:$I$291,"I")),(SUMIFS(Schedule!AC$87:AC$291,Schedule!$K$87:$K$291,Reservoir,Schedule!AB$87:AB$291,Q$94,Schedule!AA$87:AA$291,P98,Schedule!$G$87:$G$291,Schedule!$F$9,Schedule!$I$87:$I$291,"")+SUMIFS(Schedule!AC$87:AC$291,Schedule!$K$87:$K$291,Reservoir,Schedule!AB$87:AB$291,Q$94,Schedule!AA$87:AA$291,P98,Schedule!$G$87:$G$291,Schedule!$F$9,Schedule!$I$87:$I$291,"I"))+(SUMIFS(Schedule!AC$87:AC$291,Schedule!$K$87:$K$291,Reservoir,Schedule!AB$87:AB$291,Q$94,Schedule!AA$87:AA$291,P98,Schedule!$G$87:$G$291,Schedule!$F$10,Schedule!$I$87:$I$291,"")+SUMIFS(Schedule!AC$87:AC$291,Schedule!$K$87:$K$291,Reservoir,Schedule!AB$87:AB$291,Q$94,Schedule!AA$87:AA$291,P98,Schedule!$G$87:$G$291,Schedule!$F$10,Schedule!$I$87:$I$291,"I"))+(SUMIFS(Schedule!AC$87:AC$291,Schedule!$K$87:$K$291,Reservoir,Schedule!AB$87:AB$291,Q$94,Schedule!AA$87:AA$291,P98,Schedule!$G$87:$G$291,Schedule!$F$11,Schedule!$I$87:$I$291,"")+SUMIFS(Schedule!AC$87:AC$291,Schedule!$K$87:$K$291,Reservoir,Schedule!AB$87:AB$291,Q$94,Schedule!AA$87:AA$291,P98,Schedule!$G$87:$G$291,Schedule!$F$11,Schedule!$I$87:$I$291,"I"))+(SUMIFS(Schedule!AC$87:AC$291,Schedule!$K$87:$K$291,Reservoir,Schedule!AB$87:AB$291,Q$94,Schedule!AA$87:AA$291,P98,Schedule!$G$87:$G$291,Schedule!$F$8,Schedule!$I$87:$I$291,"")+SUMIFS(Schedule!AC$87:AC$291,Schedule!$K$87:$K$291,Reservoir,Schedule!AB$87:AB$291,Q$94,Schedule!AA$87:AA$291,P98,Schedule!$G$87:$G$291,Schedule!$F$8,Schedule!$I$87:$I$291,"I"))))</f>
        <v>0</v>
      </c>
      <c r="S98" s="290">
        <v>5</v>
      </c>
      <c r="T98" s="291"/>
      <c r="U98" s="292">
        <f>IF($C$3="",(SUMIFS(Schedule!AF$87:AF$291,Schedule!$K$87:$K$291,Reservoir,Schedule!AE$87:AE$291,T$94,Schedule!AD$87:AD$291,S98,Schedule!$G$87:$G$291,Schedule!$F$9,Schedule!$I$87:$I$291,"")+SUMIFS(Schedule!AF$87:AF$291,Schedule!$K$87:$K$291,Reservoir,Schedule!AE$87:AE$291,T$94,Schedule!AD$87:AD$291,S98,Schedule!$G$87:$G$291,Schedule!$F$9,Schedule!$I$87:$I$291,"I"))+(SUMIFS(Schedule!AF$87:AF$291,Schedule!$K$87:$K$291,Reservoir,Schedule!AE$87:AE$291,T$94,Schedule!AD$87:AD$291,S98,Schedule!$G$87:$G$291,Schedule!$F$10,Schedule!$I$87:$I$291,"")+SUMIFS(Schedule!AF$87:AF$291,Schedule!$K$87:$K$291,Reservoir,Schedule!AE$87:AE$291,T$94,Schedule!AD$87:AD$291,S98,Schedule!$G$87:$G$291,Schedule!$F$10,Schedule!$I$87:$I$291,"I"))+(SUMIFS(Schedule!AF$87:AF$291,Schedule!$K$87:$K$291,Reservoir,Schedule!AE$87:AE$291,T$94,Schedule!AD$87:AD$291,S98,Schedule!$G$87:$G$291,Schedule!$F$11,Schedule!$I$87:$I$291,"")+SUMIFS(Schedule!AF$87:AF$291,Schedule!$K$87:$K$291,Reservoir,Schedule!AE$87:AE$291,T$94,Schedule!AD$87:AD$291,S98,Schedule!$G$87:$G$291,Schedule!$F$11,Schedule!$I$87:$I$291,"I")),IF($C$3='Sum Res'!$S$5,(SUMIFS(Schedule!AF$87:AF$291,Schedule!$K$87:$K$291,Reservoir,Schedule!AE$87:AE$291,T$94,Schedule!AD$87:AD$291,S98,Schedule!$G$87:$G$291,Schedule!$F$9,Schedule!$I$87:$I$291,"")+SUMIFS(Schedule!AF$87:AF$291,Schedule!$K$87:$K$291,Reservoir,Schedule!AE$87:AE$291,T$94,Schedule!AD$87:AD$291,S98,Schedule!$G$87:$G$291,Schedule!$F$9,Schedule!$I$87:$I$291,"I"))+(SUMIFS(Schedule!AF$87:AF$291,Schedule!$K$87:$K$291,Reservoir,Schedule!AE$87:AE$291,T$94,Schedule!AD$87:AD$291,S98,Schedule!$G$87:$G$291,Schedule!$F$10,Schedule!$I$87:$I$291,"")+SUMIFS(Schedule!AF$87:AF$291,Schedule!$K$87:$K$291,Reservoir,Schedule!AE$87:AE$291,T$94,Schedule!AD$87:AD$291,S98,Schedule!$G$87:$G$291,Schedule!$F$10,Schedule!$I$87:$I$291,"I"))+(SUMIFS(Schedule!AF$87:AF$291,Schedule!$K$87:$K$291,Reservoir,Schedule!AE$87:AE$291,T$94,Schedule!AD$87:AD$291,S98,Schedule!$G$87:$G$291,Schedule!$F$11,Schedule!$I$87:$I$291,"")+SUMIFS(Schedule!AF$87:AF$291,Schedule!$K$87:$K$291,Reservoir,Schedule!AE$87:AE$291,T$94,Schedule!AD$87:AD$291,S98,Schedule!$G$87:$G$291,Schedule!$F$11,Schedule!$I$87:$I$291,"I")),(SUMIFS(Schedule!AF$87:AF$291,Schedule!$K$87:$K$291,Reservoir,Schedule!AE$87:AE$291,T$94,Schedule!AD$87:AD$291,S98,Schedule!$G$87:$G$291,Schedule!$F$9,Schedule!$I$87:$I$291,"")+SUMIFS(Schedule!AF$87:AF$291,Schedule!$K$87:$K$291,Reservoir,Schedule!AE$87:AE$291,T$94,Schedule!AD$87:AD$291,S98,Schedule!$G$87:$G$291,Schedule!$F$9,Schedule!$I$87:$I$291,"I"))+(SUMIFS(Schedule!AF$87:AF$291,Schedule!$K$87:$K$291,Reservoir,Schedule!AE$87:AE$291,T$94,Schedule!AD$87:AD$291,S98,Schedule!$G$87:$G$291,Schedule!$F$10,Schedule!$I$87:$I$291,"")+SUMIFS(Schedule!AF$87:AF$291,Schedule!$K$87:$K$291,Reservoir,Schedule!AE$87:AE$291,T$94,Schedule!AD$87:AD$291,S98,Schedule!$G$87:$G$291,Schedule!$F$10,Schedule!$I$87:$I$291,"I"))+(SUMIFS(Schedule!AF$87:AF$291,Schedule!$K$87:$K$291,Reservoir,Schedule!AE$87:AE$291,T$94,Schedule!AD$87:AD$291,S98,Schedule!$G$87:$G$291,Schedule!$F$11,Schedule!$I$87:$I$291,"")+SUMIFS(Schedule!AF$87:AF$291,Schedule!$K$87:$K$291,Reservoir,Schedule!AE$87:AE$291,T$94,Schedule!AD$87:AD$291,S98,Schedule!$G$87:$G$291,Schedule!$F$11,Schedule!$I$87:$I$291,"I"))+(SUMIFS(Schedule!AF$87:AF$291,Schedule!$K$87:$K$291,Reservoir,Schedule!AE$87:AE$291,T$94,Schedule!AD$87:AD$291,S98,Schedule!$G$87:$G$291,Schedule!$F$8,Schedule!$I$87:$I$291,"")+SUMIFS(Schedule!AF$87:AF$291,Schedule!$K$87:$K$291,Reservoir,Schedule!AE$87:AE$291,T$94,Schedule!AD$87:AD$291,S98,Schedule!$G$87:$G$291,Schedule!$F$8,Schedule!$I$87:$I$291,"I"))))</f>
        <v>0</v>
      </c>
      <c r="V98" s="290">
        <v>5</v>
      </c>
      <c r="W98" s="291"/>
      <c r="X98" s="292">
        <f>IF($C$3="",(SUMIFS(Schedule!AI$87:AI$291,Schedule!$K$87:$K$291,Reservoir,Schedule!AH$87:AH$291,W$94,Schedule!AG$87:AG$291,V98,Schedule!$G$87:$G$291,Schedule!$F$9,Schedule!$I$87:$I$291,"")+SUMIFS(Schedule!AI$87:AI$291,Schedule!$K$87:$K$291,Reservoir,Schedule!AH$87:AH$291,W$94,Schedule!AG$87:AG$291,V98,Schedule!$G$87:$G$291,Schedule!$F$9,Schedule!$I$87:$I$291,"I"))+(SUMIFS(Schedule!AI$87:AI$291,Schedule!$K$87:$K$291,Reservoir,Schedule!AH$87:AH$291,W$94,Schedule!AG$87:AG$291,V98,Schedule!$G$87:$G$291,Schedule!$F$10,Schedule!$I$87:$I$291,"")+SUMIFS(Schedule!AI$87:AI$291,Schedule!$K$87:$K$291,Reservoir,Schedule!AH$87:AH$291,W$94,Schedule!AG$87:AG$291,V98,Schedule!$G$87:$G$291,Schedule!$F$10,Schedule!$I$87:$I$291,"I"))+(SUMIFS(Schedule!AI$87:AI$291,Schedule!$K$87:$K$291,Reservoir,Schedule!AH$87:AH$291,W$94,Schedule!AG$87:AG$291,V98,Schedule!$G$87:$G$291,Schedule!$F$11,Schedule!$I$87:$I$291,"")+SUMIFS(Schedule!AI$87:AI$291,Schedule!$K$87:$K$291,Reservoir,Schedule!AH$87:AH$291,W$94,Schedule!AG$87:AG$291,V98,Schedule!$G$87:$G$291,Schedule!$F$11,Schedule!$I$87:$I$291,"I")),IF($C$3='Sum Res'!$S$5,(SUMIFS(Schedule!AI$87:AI$291,Schedule!$K$87:$K$291,Reservoir,Schedule!AH$87:AH$291,W$94,Schedule!AG$87:AG$291,V98,Schedule!$G$87:$G$291,Schedule!$F$9,Schedule!$I$87:$I$291,"")+SUMIFS(Schedule!AI$87:AI$291,Schedule!$K$87:$K$291,Reservoir,Schedule!AH$87:AH$291,W$94,Schedule!AG$87:AG$291,V98,Schedule!$G$87:$G$291,Schedule!$F$9,Schedule!$I$87:$I$291,"I"))+(SUMIFS(Schedule!AI$87:AI$291,Schedule!$K$87:$K$291,Reservoir,Schedule!AH$87:AH$291,W$94,Schedule!AG$87:AG$291,V98,Schedule!$G$87:$G$291,Schedule!$F$10,Schedule!$I$87:$I$291,"")+SUMIFS(Schedule!AI$87:AI$291,Schedule!$K$87:$K$291,Reservoir,Schedule!AH$87:AH$291,W$94,Schedule!AG$87:AG$291,V98,Schedule!$G$87:$G$291,Schedule!$F$10,Schedule!$I$87:$I$291,"I"))+(SUMIFS(Schedule!AI$87:AI$291,Schedule!$K$87:$K$291,Reservoir,Schedule!AH$87:AH$291,W$94,Schedule!AG$87:AG$291,V98,Schedule!$G$87:$G$291,Schedule!$F$11,Schedule!$I$87:$I$291,"")+SUMIFS(Schedule!AI$87:AI$291,Schedule!$K$87:$K$291,Reservoir,Schedule!AH$87:AH$291,W$94,Schedule!AG$87:AG$291,V98,Schedule!$G$87:$G$291,Schedule!$F$11,Schedule!$I$87:$I$291,"I")),(SUMIFS(Schedule!AI$87:AI$291,Schedule!$K$87:$K$291,Reservoir,Schedule!AH$87:AH$291,W$94,Schedule!AG$87:AG$291,V98,Schedule!$G$87:$G$291,Schedule!$F$9,Schedule!$I$87:$I$291,"")+SUMIFS(Schedule!AI$87:AI$291,Schedule!$K$87:$K$291,Reservoir,Schedule!AH$87:AH$291,W$94,Schedule!AG$87:AG$291,V98,Schedule!$G$87:$G$291,Schedule!$F$9,Schedule!$I$87:$I$291,"I"))+(SUMIFS(Schedule!AI$87:AI$291,Schedule!$K$87:$K$291,Reservoir,Schedule!AH$87:AH$291,W$94,Schedule!AG$87:AG$291,V98,Schedule!$G$87:$G$291,Schedule!$F$10,Schedule!$I$87:$I$291,"")+SUMIFS(Schedule!AI$87:AI$291,Schedule!$K$87:$K$291,Reservoir,Schedule!AH$87:AH$291,W$94,Schedule!AG$87:AG$291,V98,Schedule!$G$87:$G$291,Schedule!$F$10,Schedule!$I$87:$I$291,"I"))+(SUMIFS(Schedule!AI$87:AI$291,Schedule!$K$87:$K$291,Reservoir,Schedule!AH$87:AH$291,W$94,Schedule!AG$87:AG$291,V98,Schedule!$G$87:$G$291,Schedule!$F$11,Schedule!$I$87:$I$291,"")+SUMIFS(Schedule!AI$87:AI$291,Schedule!$K$87:$K$291,Reservoir,Schedule!AH$87:AH$291,W$94,Schedule!AG$87:AG$291,V98,Schedule!$G$87:$G$291,Schedule!$F$11,Schedule!$I$87:$I$291,"I"))+(SUMIFS(Schedule!AI$87:AI$291,Schedule!$K$87:$K$291,Reservoir,Schedule!AH$87:AH$291,W$94,Schedule!AG$87:AG$291,V98,Schedule!$G$87:$G$291,Schedule!$F$8,Schedule!$I$87:$I$291,"")+SUMIFS(Schedule!AI$87:AI$291,Schedule!$K$87:$K$291,Reservoir,Schedule!AH$87:AH$291,W$94,Schedule!AG$87:AG$291,V98,Schedule!$G$87:$G$291,Schedule!$F$8,Schedule!$I$87:$I$291,"I"))))</f>
        <v>0</v>
      </c>
      <c r="Y98" s="290">
        <v>5</v>
      </c>
      <c r="Z98" s="291"/>
      <c r="AA98" s="292">
        <f>IF($C$3="",(SUMIFS(Schedule!AL$87:AL$291,Schedule!$K$87:$K$291,Reservoir,Schedule!AK$87:AK$291,Z$94,Schedule!AJ$87:AJ$291,Y98,Schedule!$G$87:$G$291,Schedule!$F$9,Schedule!$I$87:$I$291,"")+SUMIFS(Schedule!AL$87:AL$291,Schedule!$K$87:$K$291,Reservoir,Schedule!AK$87:AK$291,Z$94,Schedule!AJ$87:AJ$291,Y98,Schedule!$G$87:$G$291,Schedule!$F$9,Schedule!$I$87:$I$291,"I"))+(SUMIFS(Schedule!AL$87:AL$291,Schedule!$K$87:$K$291,Reservoir,Schedule!AK$87:AK$291,Z$94,Schedule!AJ$87:AJ$291,Y98,Schedule!$G$87:$G$291,Schedule!$F$10,Schedule!$I$87:$I$291,"")+SUMIFS(Schedule!AL$87:AL$291,Schedule!$K$87:$K$291,Reservoir,Schedule!AK$87:AK$291,Z$94,Schedule!AJ$87:AJ$291,Y98,Schedule!$G$87:$G$291,Schedule!$F$10,Schedule!$I$87:$I$291,"I"))+(SUMIFS(Schedule!AL$87:AL$291,Schedule!$K$87:$K$291,Reservoir,Schedule!AK$87:AK$291,Z$94,Schedule!AJ$87:AJ$291,Y98,Schedule!$G$87:$G$291,Schedule!$F$11,Schedule!$I$87:$I$291,"")+SUMIFS(Schedule!AL$87:AL$291,Schedule!$K$87:$K$291,Reservoir,Schedule!AK$87:AK$291,Z$94,Schedule!AJ$87:AJ$291,Y98,Schedule!$G$87:$G$291,Schedule!$F$11,Schedule!$I$87:$I$291,"I")),IF($C$3='Sum Res'!$S$5,(SUMIFS(Schedule!AL$87:AL$291,Schedule!$K$87:$K$291,Reservoir,Schedule!AK$87:AK$291,Z$94,Schedule!AJ$87:AJ$291,Y98,Schedule!$G$87:$G$291,Schedule!$F$9,Schedule!$I$87:$I$291,"")+SUMIFS(Schedule!AL$87:AL$291,Schedule!$K$87:$K$291,Reservoir,Schedule!AK$87:AK$291,Z$94,Schedule!AJ$87:AJ$291,Y98,Schedule!$G$87:$G$291,Schedule!$F$9,Schedule!$I$87:$I$291,"I"))+(SUMIFS(Schedule!AL$87:AL$291,Schedule!$K$87:$K$291,Reservoir,Schedule!AK$87:AK$291,Z$94,Schedule!AJ$87:AJ$291,Y98,Schedule!$G$87:$G$291,Schedule!$F$10,Schedule!$I$87:$I$291,"")+SUMIFS(Schedule!AL$87:AL$291,Schedule!$K$87:$K$291,Reservoir,Schedule!AK$87:AK$291,Z$94,Schedule!AJ$87:AJ$291,Y98,Schedule!$G$87:$G$291,Schedule!$F$10,Schedule!$I$87:$I$291,"I"))+(SUMIFS(Schedule!AL$87:AL$291,Schedule!$K$87:$K$291,Reservoir,Schedule!AK$87:AK$291,Z$94,Schedule!AJ$87:AJ$291,Y98,Schedule!$G$87:$G$291,Schedule!$F$11,Schedule!$I$87:$I$291,"")+SUMIFS(Schedule!AL$87:AL$291,Schedule!$K$87:$K$291,Reservoir,Schedule!AK$87:AK$291,Z$94,Schedule!AJ$87:AJ$291,Y98,Schedule!$G$87:$G$291,Schedule!$F$11,Schedule!$I$87:$I$291,"I")),(SUMIFS(Schedule!AL$87:AL$291,Schedule!$K$87:$K$291,Reservoir,Schedule!AK$87:AK$291,Z$94,Schedule!AJ$87:AJ$291,Y98,Schedule!$G$87:$G$291,Schedule!$F$9,Schedule!$I$87:$I$291,"")+SUMIFS(Schedule!AL$87:AL$291,Schedule!$K$87:$K$291,Reservoir,Schedule!AK$87:AK$291,Z$94,Schedule!AJ$87:AJ$291,Y98,Schedule!$G$87:$G$291,Schedule!$F$9,Schedule!$I$87:$I$291,"I"))+(SUMIFS(Schedule!AL$87:AL$291,Schedule!$K$87:$K$291,Reservoir,Schedule!AK$87:AK$291,Z$94,Schedule!AJ$87:AJ$291,Y98,Schedule!$G$87:$G$291,Schedule!$F$10,Schedule!$I$87:$I$291,"")+SUMIFS(Schedule!AL$87:AL$291,Schedule!$K$87:$K$291,Reservoir,Schedule!AK$87:AK$291,Z$94,Schedule!AJ$87:AJ$291,Y98,Schedule!$G$87:$G$291,Schedule!$F$10,Schedule!$I$87:$I$291,"I"))+(SUMIFS(Schedule!AL$87:AL$291,Schedule!$K$87:$K$291,Reservoir,Schedule!AK$87:AK$291,Z$94,Schedule!AJ$87:AJ$291,Y98,Schedule!$G$87:$G$291,Schedule!$F$11,Schedule!$I$87:$I$291,"")+SUMIFS(Schedule!AL$87:AL$291,Schedule!$K$87:$K$291,Reservoir,Schedule!AK$87:AK$291,Z$94,Schedule!AJ$87:AJ$291,Y98,Schedule!$G$87:$G$291,Schedule!$F$11,Schedule!$I$87:$I$291,"I"))+(SUMIFS(Schedule!AL$87:AL$291,Schedule!$K$87:$K$291,Reservoir,Schedule!AK$87:AK$291,Z$94,Schedule!AJ$87:AJ$291,Y98,Schedule!$G$87:$G$291,Schedule!$F$8,Schedule!$I$87:$I$291,"")+SUMIFS(Schedule!AL$87:AL$291,Schedule!$K$87:$K$291,Reservoir,Schedule!AK$87:AK$291,Z$94,Schedule!AJ$87:AJ$291,Y98,Schedule!$G$87:$G$291,Schedule!$F$8,Schedule!$I$87:$I$291,"I"))))</f>
        <v>0</v>
      </c>
      <c r="AB98" s="290">
        <v>5</v>
      </c>
      <c r="AC98" s="291"/>
      <c r="AD98" s="292">
        <f>IF($C$3="",(SUMIFS(Schedule!AO$87:AO$291,Schedule!$K$87:$K$291,Reservoir,Schedule!AN$87:AN$291,AC$94,Schedule!AM$87:AM$291,AB98,Schedule!$G$87:$G$291,Schedule!$F$9,Schedule!$I$87:$I$291,"")+SUMIFS(Schedule!AO$87:AO$291,Schedule!$K$87:$K$291,Reservoir,Schedule!AN$87:AN$291,AC$94,Schedule!AM$87:AM$291,AB98,Schedule!$G$87:$G$291,Schedule!$F$9,Schedule!$I$87:$I$291,"I"))+(SUMIFS(Schedule!AO$87:AO$291,Schedule!$K$87:$K$291,Reservoir,Schedule!AN$87:AN$291,AC$94,Schedule!AM$87:AM$291,AB98,Schedule!$G$87:$G$291,Schedule!$F$10,Schedule!$I$87:$I$291,"")+SUMIFS(Schedule!AO$87:AO$291,Schedule!$K$87:$K$291,Reservoir,Schedule!AN$87:AN$291,AC$94,Schedule!AM$87:AM$291,AB98,Schedule!$G$87:$G$291,Schedule!$F$10,Schedule!$I$87:$I$291,"I"))+(SUMIFS(Schedule!AO$87:AO$291,Schedule!$K$87:$K$291,Reservoir,Schedule!AN$87:AN$291,AC$94,Schedule!AM$87:AM$291,AB98,Schedule!$G$87:$G$291,Schedule!$F$11,Schedule!$I$87:$I$291,"")+SUMIFS(Schedule!AO$87:AO$291,Schedule!$K$87:$K$291,Reservoir,Schedule!AN$87:AN$291,AC$94,Schedule!AM$87:AM$291,AB98,Schedule!$G$87:$G$291,Schedule!$F$11,Schedule!$I$87:$I$291,"I")),IF($C$3='Sum Res'!$S$5,(SUMIFS(Schedule!AO$87:AO$291,Schedule!$K$87:$K$291,Reservoir,Schedule!AN$87:AN$291,AC$94,Schedule!AM$87:AM$291,AB98,Schedule!$G$87:$G$291,Schedule!$F$9,Schedule!$I$87:$I$291,"")+SUMIFS(Schedule!AO$87:AO$291,Schedule!$K$87:$K$291,Reservoir,Schedule!AN$87:AN$291,AC$94,Schedule!AM$87:AM$291,AB98,Schedule!$G$87:$G$291,Schedule!$F$9,Schedule!$I$87:$I$291,"I"))+(SUMIFS(Schedule!AO$87:AO$291,Schedule!$K$87:$K$291,Reservoir,Schedule!AN$87:AN$291,AC$94,Schedule!AM$87:AM$291,AB98,Schedule!$G$87:$G$291,Schedule!$F$10,Schedule!$I$87:$I$291,"")+SUMIFS(Schedule!AO$87:AO$291,Schedule!$K$87:$K$291,Reservoir,Schedule!AN$87:AN$291,AC$94,Schedule!AM$87:AM$291,AB98,Schedule!$G$87:$G$291,Schedule!$F$10,Schedule!$I$87:$I$291,"I"))+(SUMIFS(Schedule!AO$87:AO$291,Schedule!$K$87:$K$291,Reservoir,Schedule!AN$87:AN$291,AC$94,Schedule!AM$87:AM$291,AB98,Schedule!$G$87:$G$291,Schedule!$F$11,Schedule!$I$87:$I$291,"")+SUMIFS(Schedule!AO$87:AO$291,Schedule!$K$87:$K$291,Reservoir,Schedule!AN$87:AN$291,AC$94,Schedule!AM$87:AM$291,AB98,Schedule!$G$87:$G$291,Schedule!$F$11,Schedule!$I$87:$I$291,"I")),(SUMIFS(Schedule!AO$87:AO$291,Schedule!$K$87:$K$291,Reservoir,Schedule!AN$87:AN$291,AC$94,Schedule!AM$87:AM$291,AB98,Schedule!$G$87:$G$291,Schedule!$F$9,Schedule!$I$87:$I$291,"")+SUMIFS(Schedule!AO$87:AO$291,Schedule!$K$87:$K$291,Reservoir,Schedule!AN$87:AN$291,AC$94,Schedule!AM$87:AM$291,AB98,Schedule!$G$87:$G$291,Schedule!$F$9,Schedule!$I$87:$I$291,"I"))+(SUMIFS(Schedule!AO$87:AO$291,Schedule!$K$87:$K$291,Reservoir,Schedule!AN$87:AN$291,AC$94,Schedule!AM$87:AM$291,AB98,Schedule!$G$87:$G$291,Schedule!$F$10,Schedule!$I$87:$I$291,"")+SUMIFS(Schedule!AO$87:AO$291,Schedule!$K$87:$K$291,Reservoir,Schedule!AN$87:AN$291,AC$94,Schedule!AM$87:AM$291,AB98,Schedule!$G$87:$G$291,Schedule!$F$10,Schedule!$I$87:$I$291,"I"))+(SUMIFS(Schedule!AO$87:AO$291,Schedule!$K$87:$K$291,Reservoir,Schedule!AN$87:AN$291,AC$94,Schedule!AM$87:AM$291,AB98,Schedule!$G$87:$G$291,Schedule!$F$11,Schedule!$I$87:$I$291,"")+SUMIFS(Schedule!AO$87:AO$291,Schedule!$K$87:$K$291,Reservoir,Schedule!AN$87:AN$291,AC$94,Schedule!AM$87:AM$291,AB98,Schedule!$G$87:$G$291,Schedule!$F$11,Schedule!$I$87:$I$291,"I"))+(SUMIFS(Schedule!AO$87:AO$291,Schedule!$K$87:$K$291,Reservoir,Schedule!AN$87:AN$291,AC$94,Schedule!AM$87:AM$291,AB98,Schedule!$G$87:$G$291,Schedule!$F$8,Schedule!$I$87:$I$291,"")+SUMIFS(Schedule!AO$87:AO$291,Schedule!$K$87:$K$291,Reservoir,Schedule!AN$87:AN$291,AC$94,Schedule!AM$87:AM$291,AB98,Schedule!$G$87:$G$291,Schedule!$F$8,Schedule!$I$87:$I$291,"I"))))</f>
        <v>0</v>
      </c>
      <c r="AE98" s="293">
        <f>AD98+AA98+X98+U98+R98+O98+L98+I98+F98</f>
        <v>0</v>
      </c>
      <c r="AF98" s="288">
        <f t="shared" si="21"/>
        <v>0</v>
      </c>
    </row>
    <row r="99" spans="2:36" ht="15.75" thickBot="1" x14ac:dyDescent="0.3">
      <c r="B99" s="580"/>
      <c r="C99" s="304" t="s">
        <v>17</v>
      </c>
      <c r="D99" s="295"/>
      <c r="E99" s="296"/>
      <c r="F99" s="297">
        <f>SUM(F94:F98)</f>
        <v>0</v>
      </c>
      <c r="G99" s="295"/>
      <c r="H99" s="296"/>
      <c r="I99" s="297">
        <f>SUM(I94:I98)</f>
        <v>0</v>
      </c>
      <c r="J99" s="295"/>
      <c r="K99" s="296"/>
      <c r="L99" s="297">
        <f>SUM(L94:L98)</f>
        <v>0</v>
      </c>
      <c r="M99" s="295"/>
      <c r="N99" s="296"/>
      <c r="O99" s="297">
        <f>SUM(O94:O98)</f>
        <v>0</v>
      </c>
      <c r="P99" s="295"/>
      <c r="Q99" s="296"/>
      <c r="R99" s="297">
        <f>SUM(R94:R98)</f>
        <v>0</v>
      </c>
      <c r="S99" s="295"/>
      <c r="T99" s="296"/>
      <c r="U99" s="297">
        <f>SUM(U94:U98)</f>
        <v>0</v>
      </c>
      <c r="V99" s="295"/>
      <c r="W99" s="296"/>
      <c r="X99" s="297">
        <f>SUM(X94:X98)</f>
        <v>0</v>
      </c>
      <c r="Y99" s="295"/>
      <c r="Z99" s="296"/>
      <c r="AA99" s="297">
        <f>SUM(AA94:AA98)</f>
        <v>0</v>
      </c>
      <c r="AB99" s="295"/>
      <c r="AC99" s="296"/>
      <c r="AD99" s="297">
        <f>SUM(AD94:AD98)</f>
        <v>0</v>
      </c>
      <c r="AE99" s="297">
        <f>AD99+AA99+X99+U99+R99+O99+L99+I99+F99</f>
        <v>0</v>
      </c>
      <c r="AF99" s="298">
        <f t="shared" si="21"/>
        <v>0</v>
      </c>
    </row>
    <row r="100" spans="2:36" ht="15" x14ac:dyDescent="0.2">
      <c r="B100" s="580"/>
      <c r="C100" s="582" t="s">
        <v>120</v>
      </c>
      <c r="D100" s="273">
        <v>1</v>
      </c>
      <c r="E100" s="274" t="s">
        <v>115</v>
      </c>
      <c r="F100" s="275">
        <f>IF($C$3="",(SUMIFS(Schedule!Q$87:Q$291,Schedule!$K$87:$K$291,Reservoir,Schedule!P$87:P$291,E$100,Schedule!O$87:O$291,D100,Schedule!$G$87:$G$291,Schedule!$F$9,Schedule!$I$87:$I$291,"")+SUMIFS(Schedule!Q$87:Q$291,Schedule!$K$87:$K$291,Reservoir,Schedule!P$87:P$291,E$100,Schedule!O$87:O$291,D100,Schedule!$G$87:$G$291,Schedule!$F$9,Schedule!$I$87:$I$291,"I"))+(SUMIFS(Schedule!Q$87:Q$291,Schedule!$K$87:$K$291,Reservoir,Schedule!P$87:P$291,E$100,Schedule!O$87:O$291,D100,Schedule!$G$87:$G$291,Schedule!$F$10,Schedule!$I$87:$I$291,"")+SUMIFS(Schedule!Q$87:Q$291,Schedule!$K$87:$K$291,Reservoir,Schedule!P$87:P$291,E$100,Schedule!O$87:O$291,D100,Schedule!$G$87:$G$291,Schedule!$F$10,Schedule!$I$87:$I$291,"I"))+(SUMIFS(Schedule!Q$87:Q$291,Schedule!$K$87:$K$291,Reservoir,Schedule!P$87:P$291,E$100,Schedule!O$87:O$291,D100,Schedule!$G$87:$G$291,Schedule!$F$11,Schedule!$I$87:$I$291,"")+SUMIFS(Schedule!Q$87:Q$291,Schedule!$K$87:$K$291,Reservoir,Schedule!P$87:P$291,E$100,Schedule!O$87:O$291,D100,Schedule!$G$87:$G$291,Schedule!$F$11,Schedule!$I$87:$I$291,"I")),IF($C$3='Sum Res'!$S$5,(SUMIFS(Schedule!Q$87:Q$291,Schedule!$K$87:$K$291,Reservoir,Schedule!P$87:P$291,E$100,Schedule!O$87:O$291,D100,Schedule!$G$87:$G$291,Schedule!$F$9,Schedule!$I$87:$I$291,"")+SUMIFS(Schedule!Q$87:Q$291,Schedule!$K$87:$K$291,Reservoir,Schedule!P$87:P$291,E$100,Schedule!O$87:O$291,D100,Schedule!$G$87:$G$291,Schedule!$F$9,Schedule!$I$87:$I$291,"I"))+(SUMIFS(Schedule!Q$87:Q$291,Schedule!$K$87:$K$291,Reservoir,Schedule!P$87:P$291,E$100,Schedule!O$87:O$291,D100,Schedule!$G$87:$G$291,Schedule!$F$10,Schedule!$I$87:$I$291,"")+SUMIFS(Schedule!Q$87:Q$291,Schedule!$K$87:$K$291,Reservoir,Schedule!P$87:P$291,E$100,Schedule!O$87:O$291,D100,Schedule!$G$87:$G$291,Schedule!$F$10,Schedule!$I$87:$I$291,"I"))+(SUMIFS(Schedule!Q$87:Q$291,Schedule!$K$87:$K$291,Reservoir,Schedule!P$87:P$291,E$100,Schedule!O$87:O$291,D100,Schedule!$G$87:$G$291,Schedule!$F$11,Schedule!$I$87:$I$291,"")+SUMIFS(Schedule!Q$87:Q$291,Schedule!$K$87:$K$291,Reservoir,Schedule!P$87:P$291,E$100,Schedule!O$87:O$291,D100,Schedule!$G$87:$G$291,Schedule!$F$11,Schedule!$I$87:$I$291,"I")),(SUMIFS(Schedule!Q$87:Q$291,Schedule!$K$87:$K$291,Reservoir,Schedule!P$87:P$291,E$100,Schedule!O$87:O$291,D100,Schedule!$G$87:$G$291,Schedule!$F$9,Schedule!$I$87:$I$291,"")+SUMIFS(Schedule!Q$87:Q$291,Schedule!$K$87:$K$291,Reservoir,Schedule!P$87:P$291,E$100,Schedule!O$87:O$291,D100,Schedule!$G$87:$G$291,Schedule!$F$9,Schedule!$I$87:$I$291,"I"))+(SUMIFS(Schedule!Q$87:Q$291,Schedule!$K$87:$K$291,Reservoir,Schedule!P$87:P$291,E$100,Schedule!O$87:O$291,D100,Schedule!$G$87:$G$291,Schedule!$F$10,Schedule!$I$87:$I$291,"")+SUMIFS(Schedule!Q$87:Q$291,Schedule!$K$87:$K$291,Reservoir,Schedule!P$87:P$291,E$100,Schedule!O$87:O$291,D100,Schedule!$G$87:$G$291,Schedule!$F$10,Schedule!$I$87:$I$291,"I"))+(SUMIFS(Schedule!Q$87:Q$291,Schedule!$K$87:$K$291,Reservoir,Schedule!P$87:P$291,E$100,Schedule!O$87:O$291,D100,Schedule!$G$87:$G$291,Schedule!$F$11,Schedule!$I$87:$I$291,"")+SUMIFS(Schedule!Q$87:Q$291,Schedule!$K$87:$K$291,Reservoir,Schedule!P$87:P$291,E$100,Schedule!O$87:O$291,D100,Schedule!$G$87:$G$291,Schedule!$F$11,Schedule!$I$87:$I$291,"I"))+(SUMIFS(Schedule!Q$87:Q$291,Schedule!$K$87:$K$291,Reservoir,Schedule!P$87:P$291,E$100,Schedule!O$87:O$291,D100,Schedule!$G$87:$G$291,Schedule!$F$8,Schedule!$I$87:$I$291,"")+SUMIFS(Schedule!Q$87:Q$291,Schedule!$K$87:$K$291,Reservoir,Schedule!P$87:P$291,E$100,Schedule!O$87:O$291,D100,Schedule!$G$87:$G$291,Schedule!$F$8,Schedule!$I$87:$I$291,"I"))))</f>
        <v>0</v>
      </c>
      <c r="G100" s="273">
        <v>1</v>
      </c>
      <c r="H100" s="274" t="s">
        <v>115</v>
      </c>
      <c r="I100" s="275">
        <f>IF($C$3="",(SUMIFS(Schedule!T$87:T$291,Schedule!$K$87:$K$291,Reservoir,Schedule!S$87:S$291,H$100,Schedule!R$87:R$291,G100,Schedule!$G$87:$G$291,Schedule!$F$9,Schedule!$I$87:$I$291,"")+SUMIFS(Schedule!T$87:T$291,Schedule!$K$87:$K$291,Reservoir,Schedule!S$87:S$291,H$100,Schedule!R$87:R$291,G100,Schedule!$G$87:$G$291,Schedule!$F$9,Schedule!$I$87:$I$291,"I"))+(SUMIFS(Schedule!T$87:T$291,Schedule!$K$87:$K$291,Reservoir,Schedule!S$87:S$291,H$100,Schedule!R$87:R$291,G100,Schedule!$G$87:$G$291,Schedule!$F$10,Schedule!$I$87:$I$291,"")+SUMIFS(Schedule!T$87:T$291,Schedule!$K$87:$K$291,Reservoir,Schedule!S$87:S$291,H$100,Schedule!R$87:R$291,G100,Schedule!$G$87:$G$291,Schedule!$F$10,Schedule!$I$87:$I$291,"I"))+(SUMIFS(Schedule!T$87:T$291,Schedule!$K$87:$K$291,Reservoir,Schedule!S$87:S$291,H$100,Schedule!R$87:R$291,G100,Schedule!$G$87:$G$291,Schedule!$F$11,Schedule!$I$87:$I$291,"")+SUMIFS(Schedule!T$87:T$291,Schedule!$K$87:$K$291,Reservoir,Schedule!S$87:S$291,H$100,Schedule!R$87:R$291,G100,Schedule!$G$87:$G$291,Schedule!$F$11,Schedule!$I$87:$I$291,"I")),IF($C$3='Sum Res'!$S$5,(SUMIFS(Schedule!T$87:T$291,Schedule!$K$87:$K$291,Reservoir,Schedule!S$87:S$291,H$100,Schedule!R$87:R$291,G100,Schedule!$G$87:$G$291,Schedule!$F$9,Schedule!$I$87:$I$291,"")+SUMIFS(Schedule!T$87:T$291,Schedule!$K$87:$K$291,Reservoir,Schedule!S$87:S$291,H$100,Schedule!R$87:R$291,G100,Schedule!$G$87:$G$291,Schedule!$F$9,Schedule!$I$87:$I$291,"I"))+(SUMIFS(Schedule!T$87:T$291,Schedule!$K$87:$K$291,Reservoir,Schedule!S$87:S$291,H$100,Schedule!R$87:R$291,G100,Schedule!$G$87:$G$291,Schedule!$F$10,Schedule!$I$87:$I$291,"")+SUMIFS(Schedule!T$87:T$291,Schedule!$K$87:$K$291,Reservoir,Schedule!S$87:S$291,H$100,Schedule!R$87:R$291,G100,Schedule!$G$87:$G$291,Schedule!$F$10,Schedule!$I$87:$I$291,"I"))+(SUMIFS(Schedule!T$87:T$291,Schedule!$K$87:$K$291,Reservoir,Schedule!S$87:S$291,H$100,Schedule!R$87:R$291,G100,Schedule!$G$87:$G$291,Schedule!$F$11,Schedule!$I$87:$I$291,"")+SUMIFS(Schedule!T$87:T$291,Schedule!$K$87:$K$291,Reservoir,Schedule!S$87:S$291,H$100,Schedule!R$87:R$291,G100,Schedule!$G$87:$G$291,Schedule!$F$11,Schedule!$I$87:$I$291,"I")),(SUMIFS(Schedule!T$87:T$291,Schedule!$K$87:$K$291,Reservoir,Schedule!S$87:S$291,H$100,Schedule!R$87:R$291,G100,Schedule!$G$87:$G$291,Schedule!$F$9,Schedule!$I$87:$I$291,"")+SUMIFS(Schedule!T$87:T$291,Schedule!$K$87:$K$291,Reservoir,Schedule!S$87:S$291,H$100,Schedule!R$87:R$291,G100,Schedule!$G$87:$G$291,Schedule!$F$9,Schedule!$I$87:$I$291,"I"))+(SUMIFS(Schedule!T$87:T$291,Schedule!$K$87:$K$291,Reservoir,Schedule!S$87:S$291,H$100,Schedule!R$87:R$291,G100,Schedule!$G$87:$G$291,Schedule!$F$10,Schedule!$I$87:$I$291,"")+SUMIFS(Schedule!T$87:T$291,Schedule!$K$87:$K$291,Reservoir,Schedule!S$87:S$291,H$100,Schedule!R$87:R$291,G100,Schedule!$G$87:$G$291,Schedule!$F$10,Schedule!$I$87:$I$291,"I"))+(SUMIFS(Schedule!T$87:T$291,Schedule!$K$87:$K$291,Reservoir,Schedule!S$87:S$291,H$100,Schedule!R$87:R$291,G100,Schedule!$G$87:$G$291,Schedule!$F$11,Schedule!$I$87:$I$291,"")+SUMIFS(Schedule!T$87:T$291,Schedule!$K$87:$K$291,Reservoir,Schedule!S$87:S$291,H$100,Schedule!R$87:R$291,G100,Schedule!$G$87:$G$291,Schedule!$F$11,Schedule!$I$87:$I$291,"I"))+(SUMIFS(Schedule!T$87:T$291,Schedule!$K$87:$K$291,Reservoir,Schedule!S$87:S$291,H$100,Schedule!R$87:R$291,G100,Schedule!$G$87:$G$291,Schedule!$F$8,Schedule!$I$87:$I$291,"")+SUMIFS(Schedule!T$87:T$291,Schedule!$K$87:$K$291,Reservoir,Schedule!S$87:S$291,H$100,Schedule!R$87:R$291,G100,Schedule!$G$87:$G$291,Schedule!$F$8,Schedule!$I$87:$I$291,"I"))))</f>
        <v>0</v>
      </c>
      <c r="J100" s="273">
        <v>1</v>
      </c>
      <c r="K100" s="274" t="s">
        <v>115</v>
      </c>
      <c r="L100" s="275">
        <f>IF($C$3="",(SUMIFS(Schedule!W$87:W$291,Schedule!$K$87:$K$291,Reservoir,Schedule!V$87:V$291,K$100,Schedule!U$87:U$291,J100,Schedule!$G$87:$G$291,Schedule!$F$9,Schedule!$I$87:$I$291,"")+SUMIFS(Schedule!W$87:W$291,Schedule!$K$87:$K$291,Reservoir,Schedule!V$87:V$291,K$100,Schedule!U$87:U$291,J100,Schedule!$G$87:$G$291,Schedule!$F$9,Schedule!$I$87:$I$291,"I"))+(SUMIFS(Schedule!W$87:W$291,Schedule!$K$87:$K$291,Reservoir,Schedule!V$87:V$291,K$100,Schedule!U$87:U$291,J100,Schedule!$G$87:$G$291,Schedule!$F$10,Schedule!$I$87:$I$291,"")+SUMIFS(Schedule!W$87:W$291,Schedule!$K$87:$K$291,Reservoir,Schedule!V$87:V$291,K$100,Schedule!U$87:U$291,J100,Schedule!$G$87:$G$291,Schedule!$F$10,Schedule!$I$87:$I$291,"I"))+(SUMIFS(Schedule!W$87:W$291,Schedule!$K$87:$K$291,Reservoir,Schedule!V$87:V$291,K$100,Schedule!U$87:U$291,J100,Schedule!$G$87:$G$291,Schedule!$F$11,Schedule!$I$87:$I$291,"")+SUMIFS(Schedule!W$87:W$291,Schedule!$K$87:$K$291,Reservoir,Schedule!V$87:V$291,K$100,Schedule!U$87:U$291,J100,Schedule!$G$87:$G$291,Schedule!$F$11,Schedule!$I$87:$I$291,"I")),IF($C$3='Sum Res'!$S$5,(SUMIFS(Schedule!W$87:W$291,Schedule!$K$87:$K$291,Reservoir,Schedule!V$87:V$291,K$100,Schedule!U$87:U$291,J100,Schedule!$G$87:$G$291,Schedule!$F$9,Schedule!$I$87:$I$291,"")+SUMIFS(Schedule!W$87:W$291,Schedule!$K$87:$K$291,Reservoir,Schedule!V$87:V$291,K$100,Schedule!U$87:U$291,J100,Schedule!$G$87:$G$291,Schedule!$F$9,Schedule!$I$87:$I$291,"I"))+(SUMIFS(Schedule!W$87:W$291,Schedule!$K$87:$K$291,Reservoir,Schedule!V$87:V$291,K$100,Schedule!U$87:U$291,J100,Schedule!$G$87:$G$291,Schedule!$F$10,Schedule!$I$87:$I$291,"")+SUMIFS(Schedule!W$87:W$291,Schedule!$K$87:$K$291,Reservoir,Schedule!V$87:V$291,K$100,Schedule!U$87:U$291,J100,Schedule!$G$87:$G$291,Schedule!$F$10,Schedule!$I$87:$I$291,"I"))+(SUMIFS(Schedule!W$87:W$291,Schedule!$K$87:$K$291,Reservoir,Schedule!V$87:V$291,K$100,Schedule!U$87:U$291,J100,Schedule!$G$87:$G$291,Schedule!$F$11,Schedule!$I$87:$I$291,"")+SUMIFS(Schedule!W$87:W$291,Schedule!$K$87:$K$291,Reservoir,Schedule!V$87:V$291,K$100,Schedule!U$87:U$291,J100,Schedule!$G$87:$G$291,Schedule!$F$11,Schedule!$I$87:$I$291,"I")),(SUMIFS(Schedule!W$87:W$291,Schedule!$K$87:$K$291,Reservoir,Schedule!V$87:V$291,K$100,Schedule!U$87:U$291,J100,Schedule!$G$87:$G$291,Schedule!$F$9,Schedule!$I$87:$I$291,"")+SUMIFS(Schedule!W$87:W$291,Schedule!$K$87:$K$291,Reservoir,Schedule!V$87:V$291,K$100,Schedule!U$87:U$291,J100,Schedule!$G$87:$G$291,Schedule!$F$9,Schedule!$I$87:$I$291,"I"))+(SUMIFS(Schedule!W$87:W$291,Schedule!$K$87:$K$291,Reservoir,Schedule!V$87:V$291,K$100,Schedule!U$87:U$291,J100,Schedule!$G$87:$G$291,Schedule!$F$10,Schedule!$I$87:$I$291,"")+SUMIFS(Schedule!W$87:W$291,Schedule!$K$87:$K$291,Reservoir,Schedule!V$87:V$291,K$100,Schedule!U$87:U$291,J100,Schedule!$G$87:$G$291,Schedule!$F$10,Schedule!$I$87:$I$291,"I"))+(SUMIFS(Schedule!W$87:W$291,Schedule!$K$87:$K$291,Reservoir,Schedule!V$87:V$291,K$100,Schedule!U$87:U$291,J100,Schedule!$G$87:$G$291,Schedule!$F$11,Schedule!$I$87:$I$291,"")+SUMIFS(Schedule!W$87:W$291,Schedule!$K$87:$K$291,Reservoir,Schedule!V$87:V$291,K$100,Schedule!U$87:U$291,J100,Schedule!$G$87:$G$291,Schedule!$F$11,Schedule!$I$87:$I$291,"I"))+(SUMIFS(Schedule!W$87:W$291,Schedule!$K$87:$K$291,Reservoir,Schedule!V$87:V$291,K$100,Schedule!U$87:U$291,J100,Schedule!$G$87:$G$291,Schedule!$F$8,Schedule!$I$87:$I$291,"")+SUMIFS(Schedule!W$87:W$291,Schedule!$K$87:$K$291,Reservoir,Schedule!V$87:V$291,K$100,Schedule!U$87:U$291,J100,Schedule!$G$87:$G$291,Schedule!$F$8,Schedule!$I$87:$I$291,"I"))))</f>
        <v>0</v>
      </c>
      <c r="M100" s="273">
        <v>1</v>
      </c>
      <c r="N100" s="274" t="s">
        <v>115</v>
      </c>
      <c r="O100" s="275">
        <f>IF($C$3="",(SUMIFS(Schedule!Z$87:Z$291,Schedule!$K$87:$K$291,Reservoir,Schedule!Y$87:Y$291,N$100,Schedule!X$87:X$291,M100,Schedule!$G$87:$G$291,Schedule!$F$9,Schedule!$I$87:$I$291,"")+SUMIFS(Schedule!Z$87:Z$291,Schedule!$K$87:$K$291,Reservoir,Schedule!Y$87:Y$291,N$100,Schedule!X$87:X$291,M100,Schedule!$G$87:$G$291,Schedule!$F$9,Schedule!$I$87:$I$291,"I"))+(SUMIFS(Schedule!Z$87:Z$291,Schedule!$K$87:$K$291,Reservoir,Schedule!Y$87:Y$291,N$100,Schedule!X$87:X$291,M100,Schedule!$G$87:$G$291,Schedule!$F$10,Schedule!$I$87:$I$291,"")+SUMIFS(Schedule!Z$87:Z$291,Schedule!$K$87:$K$291,Reservoir,Schedule!Y$87:Y$291,N$100,Schedule!X$87:X$291,M100,Schedule!$G$87:$G$291,Schedule!$F$10,Schedule!$I$87:$I$291,"I"))+(SUMIFS(Schedule!Z$87:Z$291,Schedule!$K$87:$K$291,Reservoir,Schedule!Y$87:Y$291,N$100,Schedule!X$87:X$291,M100,Schedule!$G$87:$G$291,Schedule!$F$11,Schedule!$I$87:$I$291,"")+SUMIFS(Schedule!Z$87:Z$291,Schedule!$K$87:$K$291,Reservoir,Schedule!Y$87:Y$291,N$100,Schedule!X$87:X$291,M100,Schedule!$G$87:$G$291,Schedule!$F$11,Schedule!$I$87:$I$291,"I")),IF($C$3='Sum Res'!$S$5,(SUMIFS(Schedule!Z$87:Z$291,Schedule!$K$87:$K$291,Reservoir,Schedule!Y$87:Y$291,N$100,Schedule!X$87:X$291,M100,Schedule!$G$87:$G$291,Schedule!$F$9,Schedule!$I$87:$I$291,"")+SUMIFS(Schedule!Z$87:Z$291,Schedule!$K$87:$K$291,Reservoir,Schedule!Y$87:Y$291,N$100,Schedule!X$87:X$291,M100,Schedule!$G$87:$G$291,Schedule!$F$9,Schedule!$I$87:$I$291,"I"))+(SUMIFS(Schedule!Z$87:Z$291,Schedule!$K$87:$K$291,Reservoir,Schedule!Y$87:Y$291,N$100,Schedule!X$87:X$291,M100,Schedule!$G$87:$G$291,Schedule!$F$10,Schedule!$I$87:$I$291,"")+SUMIFS(Schedule!Z$87:Z$291,Schedule!$K$87:$K$291,Reservoir,Schedule!Y$87:Y$291,N$100,Schedule!X$87:X$291,M100,Schedule!$G$87:$G$291,Schedule!$F$10,Schedule!$I$87:$I$291,"I"))+(SUMIFS(Schedule!Z$87:Z$291,Schedule!$K$87:$K$291,Reservoir,Schedule!Y$87:Y$291,N$100,Schedule!X$87:X$291,M100,Schedule!$G$87:$G$291,Schedule!$F$11,Schedule!$I$87:$I$291,"")+SUMIFS(Schedule!Z$87:Z$291,Schedule!$K$87:$K$291,Reservoir,Schedule!Y$87:Y$291,N$100,Schedule!X$87:X$291,M100,Schedule!$G$87:$G$291,Schedule!$F$11,Schedule!$I$87:$I$291,"I")),(SUMIFS(Schedule!Z$87:Z$291,Schedule!$K$87:$K$291,Reservoir,Schedule!Y$87:Y$291,N$100,Schedule!X$87:X$291,M100,Schedule!$G$87:$G$291,Schedule!$F$9,Schedule!$I$87:$I$291,"")+SUMIFS(Schedule!Z$87:Z$291,Schedule!$K$87:$K$291,Reservoir,Schedule!Y$87:Y$291,N$100,Schedule!X$87:X$291,M100,Schedule!$G$87:$G$291,Schedule!$F$9,Schedule!$I$87:$I$291,"I"))+(SUMIFS(Schedule!Z$87:Z$291,Schedule!$K$87:$K$291,Reservoir,Schedule!Y$87:Y$291,N$100,Schedule!X$87:X$291,M100,Schedule!$G$87:$G$291,Schedule!$F$10,Schedule!$I$87:$I$291,"")+SUMIFS(Schedule!Z$87:Z$291,Schedule!$K$87:$K$291,Reservoir,Schedule!Y$87:Y$291,N$100,Schedule!X$87:X$291,M100,Schedule!$G$87:$G$291,Schedule!$F$10,Schedule!$I$87:$I$291,"I"))+(SUMIFS(Schedule!Z$87:Z$291,Schedule!$K$87:$K$291,Reservoir,Schedule!Y$87:Y$291,N$100,Schedule!X$87:X$291,M100,Schedule!$G$87:$G$291,Schedule!$F$11,Schedule!$I$87:$I$291,"")+SUMIFS(Schedule!Z$87:Z$291,Schedule!$K$87:$K$291,Reservoir,Schedule!Y$87:Y$291,N$100,Schedule!X$87:X$291,M100,Schedule!$G$87:$G$291,Schedule!$F$11,Schedule!$I$87:$I$291,"I"))+(SUMIFS(Schedule!Z$87:Z$291,Schedule!$K$87:$K$291,Reservoir,Schedule!Y$87:Y$291,N$100,Schedule!X$87:X$291,M100,Schedule!$G$87:$G$291,Schedule!$F$8,Schedule!$I$87:$I$291,"")+SUMIFS(Schedule!Z$87:Z$291,Schedule!$K$87:$K$291,Reservoir,Schedule!Y$87:Y$291,N$100,Schedule!X$87:X$291,M100,Schedule!$G$87:$G$291,Schedule!$F$8,Schedule!$I$87:$I$291,"I"))))</f>
        <v>0</v>
      </c>
      <c r="P100" s="273">
        <v>1</v>
      </c>
      <c r="Q100" s="274" t="s">
        <v>115</v>
      </c>
      <c r="R100" s="275">
        <f>IF($C$3="",(SUMIFS(Schedule!AC$87:AC$291,Schedule!$K$87:$K$291,Reservoir,Schedule!AB$87:AB$291,Q$100,Schedule!AA$87:AA$291,P100,Schedule!$G$87:$G$291,Schedule!$F$9,Schedule!$I$87:$I$291,"")+SUMIFS(Schedule!AC$87:AC$291,Schedule!$K$87:$K$291,Reservoir,Schedule!AB$87:AB$291,Q$100,Schedule!AA$87:AA$291,P100,Schedule!$G$87:$G$291,Schedule!$F$9,Schedule!$I$87:$I$291,"I"))+(SUMIFS(Schedule!AC$87:AC$291,Schedule!$K$87:$K$291,Reservoir,Schedule!AB$87:AB$291,Q$100,Schedule!AA$87:AA$291,P100,Schedule!$G$87:$G$291,Schedule!$F$10,Schedule!$I$87:$I$291,"")+SUMIFS(Schedule!AC$87:AC$291,Schedule!$K$87:$K$291,Reservoir,Schedule!AB$87:AB$291,Q$100,Schedule!AA$87:AA$291,P100,Schedule!$G$87:$G$291,Schedule!$F$10,Schedule!$I$87:$I$291,"I"))+(SUMIFS(Schedule!AC$87:AC$291,Schedule!$K$87:$K$291,Reservoir,Schedule!AB$87:AB$291,Q$100,Schedule!AA$87:AA$291,P100,Schedule!$G$87:$G$291,Schedule!$F$11,Schedule!$I$87:$I$291,"")+SUMIFS(Schedule!AC$87:AC$291,Schedule!$K$87:$K$291,Reservoir,Schedule!AB$87:AB$291,Q$100,Schedule!AA$87:AA$291,P100,Schedule!$G$87:$G$291,Schedule!$F$11,Schedule!$I$87:$I$291,"I")),IF($C$3='Sum Res'!$S$5,(SUMIFS(Schedule!AC$87:AC$291,Schedule!$K$87:$K$291,Reservoir,Schedule!AB$87:AB$291,Q$100,Schedule!AA$87:AA$291,P100,Schedule!$G$87:$G$291,Schedule!$F$9,Schedule!$I$87:$I$291,"")+SUMIFS(Schedule!AC$87:AC$291,Schedule!$K$87:$K$291,Reservoir,Schedule!AB$87:AB$291,Q$100,Schedule!AA$87:AA$291,P100,Schedule!$G$87:$G$291,Schedule!$F$9,Schedule!$I$87:$I$291,"I"))+(SUMIFS(Schedule!AC$87:AC$291,Schedule!$K$87:$K$291,Reservoir,Schedule!AB$87:AB$291,Q$100,Schedule!AA$87:AA$291,P100,Schedule!$G$87:$G$291,Schedule!$F$10,Schedule!$I$87:$I$291,"")+SUMIFS(Schedule!AC$87:AC$291,Schedule!$K$87:$K$291,Reservoir,Schedule!AB$87:AB$291,Q$100,Schedule!AA$87:AA$291,P100,Schedule!$G$87:$G$291,Schedule!$F$10,Schedule!$I$87:$I$291,"I"))+(SUMIFS(Schedule!AC$87:AC$291,Schedule!$K$87:$K$291,Reservoir,Schedule!AB$87:AB$291,Q$100,Schedule!AA$87:AA$291,P100,Schedule!$G$87:$G$291,Schedule!$F$11,Schedule!$I$87:$I$291,"")+SUMIFS(Schedule!AC$87:AC$291,Schedule!$K$87:$K$291,Reservoir,Schedule!AB$87:AB$291,Q$100,Schedule!AA$87:AA$291,P100,Schedule!$G$87:$G$291,Schedule!$F$11,Schedule!$I$87:$I$291,"I")),(SUMIFS(Schedule!AC$87:AC$291,Schedule!$K$87:$K$291,Reservoir,Schedule!AB$87:AB$291,Q$100,Schedule!AA$87:AA$291,P100,Schedule!$G$87:$G$291,Schedule!$F$9,Schedule!$I$87:$I$291,"")+SUMIFS(Schedule!AC$87:AC$291,Schedule!$K$87:$K$291,Reservoir,Schedule!AB$87:AB$291,Q$100,Schedule!AA$87:AA$291,P100,Schedule!$G$87:$G$291,Schedule!$F$9,Schedule!$I$87:$I$291,"I"))+(SUMIFS(Schedule!AC$87:AC$291,Schedule!$K$87:$K$291,Reservoir,Schedule!AB$87:AB$291,Q$100,Schedule!AA$87:AA$291,P100,Schedule!$G$87:$G$291,Schedule!$F$10,Schedule!$I$87:$I$291,"")+SUMIFS(Schedule!AC$87:AC$291,Schedule!$K$87:$K$291,Reservoir,Schedule!AB$87:AB$291,Q$100,Schedule!AA$87:AA$291,P100,Schedule!$G$87:$G$291,Schedule!$F$10,Schedule!$I$87:$I$291,"I"))+(SUMIFS(Schedule!AC$87:AC$291,Schedule!$K$87:$K$291,Reservoir,Schedule!AB$87:AB$291,Q$100,Schedule!AA$87:AA$291,P100,Schedule!$G$87:$G$291,Schedule!$F$11,Schedule!$I$87:$I$291,"")+SUMIFS(Schedule!AC$87:AC$291,Schedule!$K$87:$K$291,Reservoir,Schedule!AB$87:AB$291,Q$100,Schedule!AA$87:AA$291,P100,Schedule!$G$87:$G$291,Schedule!$F$11,Schedule!$I$87:$I$291,"I"))+(SUMIFS(Schedule!AC$87:AC$291,Schedule!$K$87:$K$291,Reservoir,Schedule!AB$87:AB$291,Q$100,Schedule!AA$87:AA$291,P100,Schedule!$G$87:$G$291,Schedule!$F$8,Schedule!$I$87:$I$291,"")+SUMIFS(Schedule!AC$87:AC$291,Schedule!$K$87:$K$291,Reservoir,Schedule!AB$87:AB$291,Q$100,Schedule!AA$87:AA$291,P100,Schedule!$G$87:$G$291,Schedule!$F$8,Schedule!$I$87:$I$291,"I"))))</f>
        <v>0</v>
      </c>
      <c r="S100" s="273">
        <v>1</v>
      </c>
      <c r="T100" s="274" t="s">
        <v>115</v>
      </c>
      <c r="U100" s="275">
        <f>IF($C$3="",(SUMIFS(Schedule!AF$87:AF$291,Schedule!$K$87:$K$291,Reservoir,Schedule!AE$87:AE$291,T$100,Schedule!AD$87:AD$291,S100,Schedule!$G$87:$G$291,Schedule!$F$9,Schedule!$I$87:$I$291,"")+SUMIFS(Schedule!AF$87:AF$291,Schedule!$K$87:$K$291,Reservoir,Schedule!AE$87:AE$291,T$100,Schedule!AD$87:AD$291,S100,Schedule!$G$87:$G$291,Schedule!$F$9,Schedule!$I$87:$I$291,"I"))+(SUMIFS(Schedule!AF$87:AF$291,Schedule!$K$87:$K$291,Reservoir,Schedule!AE$87:AE$291,T$100,Schedule!AD$87:AD$291,S100,Schedule!$G$87:$G$291,Schedule!$F$10,Schedule!$I$87:$I$291,"")+SUMIFS(Schedule!AF$87:AF$291,Schedule!$K$87:$K$291,Reservoir,Schedule!AE$87:AE$291,T$100,Schedule!AD$87:AD$291,S100,Schedule!$G$87:$G$291,Schedule!$F$10,Schedule!$I$87:$I$291,"I"))+(SUMIFS(Schedule!AF$87:AF$291,Schedule!$K$87:$K$291,Reservoir,Schedule!AE$87:AE$291,T$100,Schedule!AD$87:AD$291,S100,Schedule!$G$87:$G$291,Schedule!$F$11,Schedule!$I$87:$I$291,"")+SUMIFS(Schedule!AF$87:AF$291,Schedule!$K$87:$K$291,Reservoir,Schedule!AE$87:AE$291,T$100,Schedule!AD$87:AD$291,S100,Schedule!$G$87:$G$291,Schedule!$F$11,Schedule!$I$87:$I$291,"I")),IF($C$3='Sum Res'!$S$5,(SUMIFS(Schedule!AF$87:AF$291,Schedule!$K$87:$K$291,Reservoir,Schedule!AE$87:AE$291,T$100,Schedule!AD$87:AD$291,S100,Schedule!$G$87:$G$291,Schedule!$F$9,Schedule!$I$87:$I$291,"")+SUMIFS(Schedule!AF$87:AF$291,Schedule!$K$87:$K$291,Reservoir,Schedule!AE$87:AE$291,T$100,Schedule!AD$87:AD$291,S100,Schedule!$G$87:$G$291,Schedule!$F$9,Schedule!$I$87:$I$291,"I"))+(SUMIFS(Schedule!AF$87:AF$291,Schedule!$K$87:$K$291,Reservoir,Schedule!AE$87:AE$291,T$100,Schedule!AD$87:AD$291,S100,Schedule!$G$87:$G$291,Schedule!$F$10,Schedule!$I$87:$I$291,"")+SUMIFS(Schedule!AF$87:AF$291,Schedule!$K$87:$K$291,Reservoir,Schedule!AE$87:AE$291,T$100,Schedule!AD$87:AD$291,S100,Schedule!$G$87:$G$291,Schedule!$F$10,Schedule!$I$87:$I$291,"I"))+(SUMIFS(Schedule!AF$87:AF$291,Schedule!$K$87:$K$291,Reservoir,Schedule!AE$87:AE$291,T$100,Schedule!AD$87:AD$291,S100,Schedule!$G$87:$G$291,Schedule!$F$11,Schedule!$I$87:$I$291,"")+SUMIFS(Schedule!AF$87:AF$291,Schedule!$K$87:$K$291,Reservoir,Schedule!AE$87:AE$291,T$100,Schedule!AD$87:AD$291,S100,Schedule!$G$87:$G$291,Schedule!$F$11,Schedule!$I$87:$I$291,"I")),(SUMIFS(Schedule!AF$87:AF$291,Schedule!$K$87:$K$291,Reservoir,Schedule!AE$87:AE$291,T$100,Schedule!AD$87:AD$291,S100,Schedule!$G$87:$G$291,Schedule!$F$9,Schedule!$I$87:$I$291,"")+SUMIFS(Schedule!AF$87:AF$291,Schedule!$K$87:$K$291,Reservoir,Schedule!AE$87:AE$291,T$100,Schedule!AD$87:AD$291,S100,Schedule!$G$87:$G$291,Schedule!$F$9,Schedule!$I$87:$I$291,"I"))+(SUMIFS(Schedule!AF$87:AF$291,Schedule!$K$87:$K$291,Reservoir,Schedule!AE$87:AE$291,T$100,Schedule!AD$87:AD$291,S100,Schedule!$G$87:$G$291,Schedule!$F$10,Schedule!$I$87:$I$291,"")+SUMIFS(Schedule!AF$87:AF$291,Schedule!$K$87:$K$291,Reservoir,Schedule!AE$87:AE$291,T$100,Schedule!AD$87:AD$291,S100,Schedule!$G$87:$G$291,Schedule!$F$10,Schedule!$I$87:$I$291,"I"))+(SUMIFS(Schedule!AF$87:AF$291,Schedule!$K$87:$K$291,Reservoir,Schedule!AE$87:AE$291,T$100,Schedule!AD$87:AD$291,S100,Schedule!$G$87:$G$291,Schedule!$F$11,Schedule!$I$87:$I$291,"")+SUMIFS(Schedule!AF$87:AF$291,Schedule!$K$87:$K$291,Reservoir,Schedule!AE$87:AE$291,T$100,Schedule!AD$87:AD$291,S100,Schedule!$G$87:$G$291,Schedule!$F$11,Schedule!$I$87:$I$291,"I"))+(SUMIFS(Schedule!AF$87:AF$291,Schedule!$K$87:$K$291,Reservoir,Schedule!AE$87:AE$291,T$100,Schedule!AD$87:AD$291,S100,Schedule!$G$87:$G$291,Schedule!$F$8,Schedule!$I$87:$I$291,"")+SUMIFS(Schedule!AF$87:AF$291,Schedule!$K$87:$K$291,Reservoir,Schedule!AE$87:AE$291,T$100,Schedule!AD$87:AD$291,S100,Schedule!$G$87:$G$291,Schedule!$F$8,Schedule!$I$87:$I$291,"I"))))</f>
        <v>0</v>
      </c>
      <c r="V100" s="273">
        <v>1</v>
      </c>
      <c r="W100" s="274" t="s">
        <v>115</v>
      </c>
      <c r="X100" s="275">
        <f>IF($C$3="",(SUMIFS(Schedule!AI$87:AI$291,Schedule!$K$87:$K$291,Reservoir,Schedule!AH$87:AH$291,W$100,Schedule!AG$87:AG$291,V100,Schedule!$G$87:$G$291,Schedule!$F$9,Schedule!$I$87:$I$291,"")+SUMIFS(Schedule!AI$87:AI$291,Schedule!$K$87:$K$291,Reservoir,Schedule!AH$87:AH$291,W$100,Schedule!AG$87:AG$291,V100,Schedule!$G$87:$G$291,Schedule!$F$9,Schedule!$I$87:$I$291,"I"))+(SUMIFS(Schedule!AI$87:AI$291,Schedule!$K$87:$K$291,Reservoir,Schedule!AH$87:AH$291,W$100,Schedule!AG$87:AG$291,V100,Schedule!$G$87:$G$291,Schedule!$F$10,Schedule!$I$87:$I$291,"")+SUMIFS(Schedule!AI$87:AI$291,Schedule!$K$87:$K$291,Reservoir,Schedule!AH$87:AH$291,W$100,Schedule!AG$87:AG$291,V100,Schedule!$G$87:$G$291,Schedule!$F$10,Schedule!$I$87:$I$291,"I"))+(SUMIFS(Schedule!AI$87:AI$291,Schedule!$K$87:$K$291,Reservoir,Schedule!AH$87:AH$291,W$100,Schedule!AG$87:AG$291,V100,Schedule!$G$87:$G$291,Schedule!$F$11,Schedule!$I$87:$I$291,"")+SUMIFS(Schedule!AI$87:AI$291,Schedule!$K$87:$K$291,Reservoir,Schedule!AH$87:AH$291,W$100,Schedule!AG$87:AG$291,V100,Schedule!$G$87:$G$291,Schedule!$F$11,Schedule!$I$87:$I$291,"I")),IF($C$3='Sum Res'!$S$5,(SUMIFS(Schedule!AI$87:AI$291,Schedule!$K$87:$K$291,Reservoir,Schedule!AH$87:AH$291,W$100,Schedule!AG$87:AG$291,V100,Schedule!$G$87:$G$291,Schedule!$F$9,Schedule!$I$87:$I$291,"")+SUMIFS(Schedule!AI$87:AI$291,Schedule!$K$87:$K$291,Reservoir,Schedule!AH$87:AH$291,W$100,Schedule!AG$87:AG$291,V100,Schedule!$G$87:$G$291,Schedule!$F$9,Schedule!$I$87:$I$291,"I"))+(SUMIFS(Schedule!AI$87:AI$291,Schedule!$K$87:$K$291,Reservoir,Schedule!AH$87:AH$291,W$100,Schedule!AG$87:AG$291,V100,Schedule!$G$87:$G$291,Schedule!$F$10,Schedule!$I$87:$I$291,"")+SUMIFS(Schedule!AI$87:AI$291,Schedule!$K$87:$K$291,Reservoir,Schedule!AH$87:AH$291,W$100,Schedule!AG$87:AG$291,V100,Schedule!$G$87:$G$291,Schedule!$F$10,Schedule!$I$87:$I$291,"I"))+(SUMIFS(Schedule!AI$87:AI$291,Schedule!$K$87:$K$291,Reservoir,Schedule!AH$87:AH$291,W$100,Schedule!AG$87:AG$291,V100,Schedule!$G$87:$G$291,Schedule!$F$11,Schedule!$I$87:$I$291,"")+SUMIFS(Schedule!AI$87:AI$291,Schedule!$K$87:$K$291,Reservoir,Schedule!AH$87:AH$291,W$100,Schedule!AG$87:AG$291,V100,Schedule!$G$87:$G$291,Schedule!$F$11,Schedule!$I$87:$I$291,"I")),(SUMIFS(Schedule!AI$87:AI$291,Schedule!$K$87:$K$291,Reservoir,Schedule!AH$87:AH$291,W$100,Schedule!AG$87:AG$291,V100,Schedule!$G$87:$G$291,Schedule!$F$9,Schedule!$I$87:$I$291,"")+SUMIFS(Schedule!AI$87:AI$291,Schedule!$K$87:$K$291,Reservoir,Schedule!AH$87:AH$291,W$100,Schedule!AG$87:AG$291,V100,Schedule!$G$87:$G$291,Schedule!$F$9,Schedule!$I$87:$I$291,"I"))+(SUMIFS(Schedule!AI$87:AI$291,Schedule!$K$87:$K$291,Reservoir,Schedule!AH$87:AH$291,W$100,Schedule!AG$87:AG$291,V100,Schedule!$G$87:$G$291,Schedule!$F$10,Schedule!$I$87:$I$291,"")+SUMIFS(Schedule!AI$87:AI$291,Schedule!$K$87:$K$291,Reservoir,Schedule!AH$87:AH$291,W$100,Schedule!AG$87:AG$291,V100,Schedule!$G$87:$G$291,Schedule!$F$10,Schedule!$I$87:$I$291,"I"))+(SUMIFS(Schedule!AI$87:AI$291,Schedule!$K$87:$K$291,Reservoir,Schedule!AH$87:AH$291,W$100,Schedule!AG$87:AG$291,V100,Schedule!$G$87:$G$291,Schedule!$F$11,Schedule!$I$87:$I$291,"")+SUMIFS(Schedule!AI$87:AI$291,Schedule!$K$87:$K$291,Reservoir,Schedule!AH$87:AH$291,W$100,Schedule!AG$87:AG$291,V100,Schedule!$G$87:$G$291,Schedule!$F$11,Schedule!$I$87:$I$291,"I"))+(SUMIFS(Schedule!AI$87:AI$291,Schedule!$K$87:$K$291,Reservoir,Schedule!AH$87:AH$291,W$100,Schedule!AG$87:AG$291,V100,Schedule!$G$87:$G$291,Schedule!$F$8,Schedule!$I$87:$I$291,"")+SUMIFS(Schedule!AI$87:AI$291,Schedule!$K$87:$K$291,Reservoir,Schedule!AH$87:AH$291,W$100,Schedule!AG$87:AG$291,V100,Schedule!$G$87:$G$291,Schedule!$F$8,Schedule!$I$87:$I$291,"I"))))</f>
        <v>0</v>
      </c>
      <c r="Y100" s="273">
        <v>1</v>
      </c>
      <c r="Z100" s="274" t="s">
        <v>115</v>
      </c>
      <c r="AA100" s="275">
        <f>IF($C$3="",(SUMIFS(Schedule!AL$87:AL$291,Schedule!$K$87:$K$291,Reservoir,Schedule!AK$87:AK$291,Z$100,Schedule!AJ$87:AJ$291,Y100,Schedule!$G$87:$G$291,Schedule!$F$9,Schedule!$I$87:$I$291,"")+SUMIFS(Schedule!AL$87:AL$291,Schedule!$K$87:$K$291,Reservoir,Schedule!AK$87:AK$291,Z$100,Schedule!AJ$87:AJ$291,Y100,Schedule!$G$87:$G$291,Schedule!$F$9,Schedule!$I$87:$I$291,"I"))+(SUMIFS(Schedule!AL$87:AL$291,Schedule!$K$87:$K$291,Reservoir,Schedule!AK$87:AK$291,Z$100,Schedule!AJ$87:AJ$291,Y100,Schedule!$G$87:$G$291,Schedule!$F$10,Schedule!$I$87:$I$291,"")+SUMIFS(Schedule!AL$87:AL$291,Schedule!$K$87:$K$291,Reservoir,Schedule!AK$87:AK$291,Z$100,Schedule!AJ$87:AJ$291,Y100,Schedule!$G$87:$G$291,Schedule!$F$10,Schedule!$I$87:$I$291,"I"))+(SUMIFS(Schedule!AL$87:AL$291,Schedule!$K$87:$K$291,Reservoir,Schedule!AK$87:AK$291,Z$100,Schedule!AJ$87:AJ$291,Y100,Schedule!$G$87:$G$291,Schedule!$F$11,Schedule!$I$87:$I$291,"")+SUMIFS(Schedule!AL$87:AL$291,Schedule!$K$87:$K$291,Reservoir,Schedule!AK$87:AK$291,Z$100,Schedule!AJ$87:AJ$291,Y100,Schedule!$G$87:$G$291,Schedule!$F$11,Schedule!$I$87:$I$291,"I")),IF($C$3='Sum Res'!$S$5,(SUMIFS(Schedule!AL$87:AL$291,Schedule!$K$87:$K$291,Reservoir,Schedule!AK$87:AK$291,Z$100,Schedule!AJ$87:AJ$291,Y100,Schedule!$G$87:$G$291,Schedule!$F$9,Schedule!$I$87:$I$291,"")+SUMIFS(Schedule!AL$87:AL$291,Schedule!$K$87:$K$291,Reservoir,Schedule!AK$87:AK$291,Z$100,Schedule!AJ$87:AJ$291,Y100,Schedule!$G$87:$G$291,Schedule!$F$9,Schedule!$I$87:$I$291,"I"))+(SUMIFS(Schedule!AL$87:AL$291,Schedule!$K$87:$K$291,Reservoir,Schedule!AK$87:AK$291,Z$100,Schedule!AJ$87:AJ$291,Y100,Schedule!$G$87:$G$291,Schedule!$F$10,Schedule!$I$87:$I$291,"")+SUMIFS(Schedule!AL$87:AL$291,Schedule!$K$87:$K$291,Reservoir,Schedule!AK$87:AK$291,Z$100,Schedule!AJ$87:AJ$291,Y100,Schedule!$G$87:$G$291,Schedule!$F$10,Schedule!$I$87:$I$291,"I"))+(SUMIFS(Schedule!AL$87:AL$291,Schedule!$K$87:$K$291,Reservoir,Schedule!AK$87:AK$291,Z$100,Schedule!AJ$87:AJ$291,Y100,Schedule!$G$87:$G$291,Schedule!$F$11,Schedule!$I$87:$I$291,"")+SUMIFS(Schedule!AL$87:AL$291,Schedule!$K$87:$K$291,Reservoir,Schedule!AK$87:AK$291,Z$100,Schedule!AJ$87:AJ$291,Y100,Schedule!$G$87:$G$291,Schedule!$F$11,Schedule!$I$87:$I$291,"I")),(SUMIFS(Schedule!AL$87:AL$291,Schedule!$K$87:$K$291,Reservoir,Schedule!AK$87:AK$291,Z$100,Schedule!AJ$87:AJ$291,Y100,Schedule!$G$87:$G$291,Schedule!$F$9,Schedule!$I$87:$I$291,"")+SUMIFS(Schedule!AL$87:AL$291,Schedule!$K$87:$K$291,Reservoir,Schedule!AK$87:AK$291,Z$100,Schedule!AJ$87:AJ$291,Y100,Schedule!$G$87:$G$291,Schedule!$F$9,Schedule!$I$87:$I$291,"I"))+(SUMIFS(Schedule!AL$87:AL$291,Schedule!$K$87:$K$291,Reservoir,Schedule!AK$87:AK$291,Z$100,Schedule!AJ$87:AJ$291,Y100,Schedule!$G$87:$G$291,Schedule!$F$10,Schedule!$I$87:$I$291,"")+SUMIFS(Schedule!AL$87:AL$291,Schedule!$K$87:$K$291,Reservoir,Schedule!AK$87:AK$291,Z$100,Schedule!AJ$87:AJ$291,Y100,Schedule!$G$87:$G$291,Schedule!$F$10,Schedule!$I$87:$I$291,"I"))+(SUMIFS(Schedule!AL$87:AL$291,Schedule!$K$87:$K$291,Reservoir,Schedule!AK$87:AK$291,Z$100,Schedule!AJ$87:AJ$291,Y100,Schedule!$G$87:$G$291,Schedule!$F$11,Schedule!$I$87:$I$291,"")+SUMIFS(Schedule!AL$87:AL$291,Schedule!$K$87:$K$291,Reservoir,Schedule!AK$87:AK$291,Z$100,Schedule!AJ$87:AJ$291,Y100,Schedule!$G$87:$G$291,Schedule!$F$11,Schedule!$I$87:$I$291,"I"))+(SUMIFS(Schedule!AL$87:AL$291,Schedule!$K$87:$K$291,Reservoir,Schedule!AK$87:AK$291,Z$100,Schedule!AJ$87:AJ$291,Y100,Schedule!$G$87:$G$291,Schedule!$F$8,Schedule!$I$87:$I$291,"")+SUMIFS(Schedule!AL$87:AL$291,Schedule!$K$87:$K$291,Reservoir,Schedule!AK$87:AK$291,Z$100,Schedule!AJ$87:AJ$291,Y100,Schedule!$G$87:$G$291,Schedule!$F$8,Schedule!$I$87:$I$291,"I"))))</f>
        <v>0</v>
      </c>
      <c r="AB100" s="273">
        <v>1</v>
      </c>
      <c r="AC100" s="274" t="s">
        <v>115</v>
      </c>
      <c r="AD100" s="275">
        <f>IF($C$3="",(SUMIFS(Schedule!AO$87:AO$291,Schedule!$K$87:$K$291,Reservoir,Schedule!AN$87:AN$291,AC$100,Schedule!AM$87:AM$291,AB100,Schedule!$G$87:$G$291,Schedule!$F$9,Schedule!$I$87:$I$291,"")+SUMIFS(Schedule!AO$87:AO$291,Schedule!$K$87:$K$291,Reservoir,Schedule!AN$87:AN$291,AC$100,Schedule!AM$87:AM$291,AB100,Schedule!$G$87:$G$291,Schedule!$F$9,Schedule!$I$87:$I$291,"I"))+(SUMIFS(Schedule!AO$87:AO$291,Schedule!$K$87:$K$291,Reservoir,Schedule!AN$87:AN$291,AC$100,Schedule!AM$87:AM$291,AB100,Schedule!$G$87:$G$291,Schedule!$F$10,Schedule!$I$87:$I$291,"")+SUMIFS(Schedule!AO$87:AO$291,Schedule!$K$87:$K$291,Reservoir,Schedule!AN$87:AN$291,AC$100,Schedule!AM$87:AM$291,AB100,Schedule!$G$87:$G$291,Schedule!$F$10,Schedule!$I$87:$I$291,"I"))+(SUMIFS(Schedule!AO$87:AO$291,Schedule!$K$87:$K$291,Reservoir,Schedule!AN$87:AN$291,AC$100,Schedule!AM$87:AM$291,AB100,Schedule!$G$87:$G$291,Schedule!$F$11,Schedule!$I$87:$I$291,"")+SUMIFS(Schedule!AO$87:AO$291,Schedule!$K$87:$K$291,Reservoir,Schedule!AN$87:AN$291,AC$100,Schedule!AM$87:AM$291,AB100,Schedule!$G$87:$G$291,Schedule!$F$11,Schedule!$I$87:$I$291,"I")),IF($C$3='Sum Res'!$S$5,(SUMIFS(Schedule!AO$87:AO$291,Schedule!$K$87:$K$291,Reservoir,Schedule!AN$87:AN$291,AC$100,Schedule!AM$87:AM$291,AB100,Schedule!$G$87:$G$291,Schedule!$F$9,Schedule!$I$87:$I$291,"")+SUMIFS(Schedule!AO$87:AO$291,Schedule!$K$87:$K$291,Reservoir,Schedule!AN$87:AN$291,AC$100,Schedule!AM$87:AM$291,AB100,Schedule!$G$87:$G$291,Schedule!$F$9,Schedule!$I$87:$I$291,"I"))+(SUMIFS(Schedule!AO$87:AO$291,Schedule!$K$87:$K$291,Reservoir,Schedule!AN$87:AN$291,AC$100,Schedule!AM$87:AM$291,AB100,Schedule!$G$87:$G$291,Schedule!$F$10,Schedule!$I$87:$I$291,"")+SUMIFS(Schedule!AO$87:AO$291,Schedule!$K$87:$K$291,Reservoir,Schedule!AN$87:AN$291,AC$100,Schedule!AM$87:AM$291,AB100,Schedule!$G$87:$G$291,Schedule!$F$10,Schedule!$I$87:$I$291,"I"))+(SUMIFS(Schedule!AO$87:AO$291,Schedule!$K$87:$K$291,Reservoir,Schedule!AN$87:AN$291,AC$100,Schedule!AM$87:AM$291,AB100,Schedule!$G$87:$G$291,Schedule!$F$11,Schedule!$I$87:$I$291,"")+SUMIFS(Schedule!AO$87:AO$291,Schedule!$K$87:$K$291,Reservoir,Schedule!AN$87:AN$291,AC$100,Schedule!AM$87:AM$291,AB100,Schedule!$G$87:$G$291,Schedule!$F$11,Schedule!$I$87:$I$291,"I")),(SUMIFS(Schedule!AO$87:AO$291,Schedule!$K$87:$K$291,Reservoir,Schedule!AN$87:AN$291,AC$100,Schedule!AM$87:AM$291,AB100,Schedule!$G$87:$G$291,Schedule!$F$9,Schedule!$I$87:$I$291,"")+SUMIFS(Schedule!AO$87:AO$291,Schedule!$K$87:$K$291,Reservoir,Schedule!AN$87:AN$291,AC$100,Schedule!AM$87:AM$291,AB100,Schedule!$G$87:$G$291,Schedule!$F$9,Schedule!$I$87:$I$291,"I"))+(SUMIFS(Schedule!AO$87:AO$291,Schedule!$K$87:$K$291,Reservoir,Schedule!AN$87:AN$291,AC$100,Schedule!AM$87:AM$291,AB100,Schedule!$G$87:$G$291,Schedule!$F$10,Schedule!$I$87:$I$291,"")+SUMIFS(Schedule!AO$87:AO$291,Schedule!$K$87:$K$291,Reservoir,Schedule!AN$87:AN$291,AC$100,Schedule!AM$87:AM$291,AB100,Schedule!$G$87:$G$291,Schedule!$F$10,Schedule!$I$87:$I$291,"I"))+(SUMIFS(Schedule!AO$87:AO$291,Schedule!$K$87:$K$291,Reservoir,Schedule!AN$87:AN$291,AC$100,Schedule!AM$87:AM$291,AB100,Schedule!$G$87:$G$291,Schedule!$F$11,Schedule!$I$87:$I$291,"")+SUMIFS(Schedule!AO$87:AO$291,Schedule!$K$87:$K$291,Reservoir,Schedule!AN$87:AN$291,AC$100,Schedule!AM$87:AM$291,AB100,Schedule!$G$87:$G$291,Schedule!$F$11,Schedule!$I$87:$I$291,"I"))+(SUMIFS(Schedule!AO$87:AO$291,Schedule!$K$87:$K$291,Reservoir,Schedule!AN$87:AN$291,AC$100,Schedule!AM$87:AM$291,AB100,Schedule!$G$87:$G$291,Schedule!$F$8,Schedule!$I$87:$I$291,"")+SUMIFS(Schedule!AO$87:AO$291,Schedule!$K$87:$K$291,Reservoir,Schedule!AN$87:AN$291,AC$100,Schedule!AM$87:AM$291,AB100,Schedule!$G$87:$G$291,Schedule!$F$8,Schedule!$I$87:$I$291,"I"))))</f>
        <v>0</v>
      </c>
      <c r="AE100" s="276">
        <f t="shared" ref="AE100:AE103" si="23">AD100+AA100+X100+U100+R100+O100+L100+I100+F100</f>
        <v>0</v>
      </c>
      <c r="AF100" s="277">
        <f t="shared" si="21"/>
        <v>0</v>
      </c>
    </row>
    <row r="101" spans="2:36" ht="15" x14ac:dyDescent="0.2">
      <c r="B101" s="580"/>
      <c r="C101" s="583"/>
      <c r="D101" s="289">
        <v>2</v>
      </c>
      <c r="E101" s="280"/>
      <c r="F101" s="281">
        <f>IF($C$3="",(SUMIFS(Schedule!Q$87:Q$291,Schedule!$K$87:$K$291,Reservoir,Schedule!P$87:P$291,E$100,Schedule!O$87:O$291,D101,Schedule!$G$87:$G$291,Schedule!$F$9,Schedule!$I$87:$I$291,"")+SUMIFS(Schedule!Q$87:Q$291,Schedule!$K$87:$K$291,Reservoir,Schedule!P$87:P$291,E$100,Schedule!O$87:O$291,D101,Schedule!$G$87:$G$291,Schedule!$F$9,Schedule!$I$87:$I$291,"I"))+(SUMIFS(Schedule!Q$87:Q$291,Schedule!$K$87:$K$291,Reservoir,Schedule!P$87:P$291,E$100,Schedule!O$87:O$291,D101,Schedule!$G$87:$G$291,Schedule!$F$10,Schedule!$I$87:$I$291,"")+SUMIFS(Schedule!Q$87:Q$291,Schedule!$K$87:$K$291,Reservoir,Schedule!P$87:P$291,E$100,Schedule!O$87:O$291,D101,Schedule!$G$87:$G$291,Schedule!$F$10,Schedule!$I$87:$I$291,"I"))+(SUMIFS(Schedule!Q$87:Q$291,Schedule!$K$87:$K$291,Reservoir,Schedule!P$87:P$291,E$100,Schedule!O$87:O$291,D101,Schedule!$G$87:$G$291,Schedule!$F$11,Schedule!$I$87:$I$291,"")+SUMIFS(Schedule!Q$87:Q$291,Schedule!$K$87:$K$291,Reservoir,Schedule!P$87:P$291,E$100,Schedule!O$87:O$291,D101,Schedule!$G$87:$G$291,Schedule!$F$11,Schedule!$I$87:$I$291,"I")),IF($C$3='Sum Res'!$S$5,(SUMIFS(Schedule!Q$87:Q$291,Schedule!$K$87:$K$291,Reservoir,Schedule!P$87:P$291,E$100,Schedule!O$87:O$291,D101,Schedule!$G$87:$G$291,Schedule!$F$9,Schedule!$I$87:$I$291,"")+SUMIFS(Schedule!Q$87:Q$291,Schedule!$K$87:$K$291,Reservoir,Schedule!P$87:P$291,E$100,Schedule!O$87:O$291,D101,Schedule!$G$87:$G$291,Schedule!$F$9,Schedule!$I$87:$I$291,"I"))+(SUMIFS(Schedule!Q$87:Q$291,Schedule!$K$87:$K$291,Reservoir,Schedule!P$87:P$291,E$100,Schedule!O$87:O$291,D101,Schedule!$G$87:$G$291,Schedule!$F$10,Schedule!$I$87:$I$291,"")+SUMIFS(Schedule!Q$87:Q$291,Schedule!$K$87:$K$291,Reservoir,Schedule!P$87:P$291,E$100,Schedule!O$87:O$291,D101,Schedule!$G$87:$G$291,Schedule!$F$10,Schedule!$I$87:$I$291,"I"))+(SUMIFS(Schedule!Q$87:Q$291,Schedule!$K$87:$K$291,Reservoir,Schedule!P$87:P$291,E$100,Schedule!O$87:O$291,D101,Schedule!$G$87:$G$291,Schedule!$F$11,Schedule!$I$87:$I$291,"")+SUMIFS(Schedule!Q$87:Q$291,Schedule!$K$87:$K$291,Reservoir,Schedule!P$87:P$291,E$100,Schedule!O$87:O$291,D101,Schedule!$G$87:$G$291,Schedule!$F$11,Schedule!$I$87:$I$291,"I")),(SUMIFS(Schedule!Q$87:Q$291,Schedule!$K$87:$K$291,Reservoir,Schedule!P$87:P$291,E$100,Schedule!O$87:O$291,D101,Schedule!$G$87:$G$291,Schedule!$F$9,Schedule!$I$87:$I$291,"")+SUMIFS(Schedule!Q$87:Q$291,Schedule!$K$87:$K$291,Reservoir,Schedule!P$87:P$291,E$100,Schedule!O$87:O$291,D101,Schedule!$G$87:$G$291,Schedule!$F$9,Schedule!$I$87:$I$291,"I"))+(SUMIFS(Schedule!Q$87:Q$291,Schedule!$K$87:$K$291,Reservoir,Schedule!P$87:P$291,E$100,Schedule!O$87:O$291,D101,Schedule!$G$87:$G$291,Schedule!$F$10,Schedule!$I$87:$I$291,"")+SUMIFS(Schedule!Q$87:Q$291,Schedule!$K$87:$K$291,Reservoir,Schedule!P$87:P$291,E$100,Schedule!O$87:O$291,D101,Schedule!$G$87:$G$291,Schedule!$F$10,Schedule!$I$87:$I$291,"I"))+(SUMIFS(Schedule!Q$87:Q$291,Schedule!$K$87:$K$291,Reservoir,Schedule!P$87:P$291,E$100,Schedule!O$87:O$291,D101,Schedule!$G$87:$G$291,Schedule!$F$11,Schedule!$I$87:$I$291,"")+SUMIFS(Schedule!Q$87:Q$291,Schedule!$K$87:$K$291,Reservoir,Schedule!P$87:P$291,E$100,Schedule!O$87:O$291,D101,Schedule!$G$87:$G$291,Schedule!$F$11,Schedule!$I$87:$I$291,"I"))+(SUMIFS(Schedule!Q$87:Q$291,Schedule!$K$87:$K$291,Reservoir,Schedule!P$87:P$291,E$100,Schedule!O$87:O$291,D101,Schedule!$G$87:$G$291,Schedule!$F$8,Schedule!$I$87:$I$291,"")+SUMIFS(Schedule!Q$87:Q$291,Schedule!$K$87:$K$291,Reservoir,Schedule!P$87:P$291,E$100,Schedule!O$87:O$291,D101,Schedule!$G$87:$G$291,Schedule!$F$8,Schedule!$I$87:$I$291,"I"))))</f>
        <v>0</v>
      </c>
      <c r="G101" s="289">
        <v>2</v>
      </c>
      <c r="H101" s="280"/>
      <c r="I101" s="281">
        <f>IF($C$3="",(SUMIFS(Schedule!T$87:T$291,Schedule!$K$87:$K$291,Reservoir,Schedule!S$87:S$291,H$100,Schedule!R$87:R$291,G101,Schedule!$G$87:$G$291,Schedule!$F$9,Schedule!$I$87:$I$291,"")+SUMIFS(Schedule!T$87:T$291,Schedule!$K$87:$K$291,Reservoir,Schedule!S$87:S$291,H$100,Schedule!R$87:R$291,G101,Schedule!$G$87:$G$291,Schedule!$F$9,Schedule!$I$87:$I$291,"I"))+(SUMIFS(Schedule!T$87:T$291,Schedule!$K$87:$K$291,Reservoir,Schedule!S$87:S$291,H$100,Schedule!R$87:R$291,G101,Schedule!$G$87:$G$291,Schedule!$F$10,Schedule!$I$87:$I$291,"")+SUMIFS(Schedule!T$87:T$291,Schedule!$K$87:$K$291,Reservoir,Schedule!S$87:S$291,H$100,Schedule!R$87:R$291,G101,Schedule!$G$87:$G$291,Schedule!$F$10,Schedule!$I$87:$I$291,"I"))+(SUMIFS(Schedule!T$87:T$291,Schedule!$K$87:$K$291,Reservoir,Schedule!S$87:S$291,H$100,Schedule!R$87:R$291,G101,Schedule!$G$87:$G$291,Schedule!$F$11,Schedule!$I$87:$I$291,"")+SUMIFS(Schedule!T$87:T$291,Schedule!$K$87:$K$291,Reservoir,Schedule!S$87:S$291,H$100,Schedule!R$87:R$291,G101,Schedule!$G$87:$G$291,Schedule!$F$11,Schedule!$I$87:$I$291,"I")),IF($C$3='Sum Res'!$S$5,(SUMIFS(Schedule!T$87:T$291,Schedule!$K$87:$K$291,Reservoir,Schedule!S$87:S$291,H$100,Schedule!R$87:R$291,G101,Schedule!$G$87:$G$291,Schedule!$F$9,Schedule!$I$87:$I$291,"")+SUMIFS(Schedule!T$87:T$291,Schedule!$K$87:$K$291,Reservoir,Schedule!S$87:S$291,H$100,Schedule!R$87:R$291,G101,Schedule!$G$87:$G$291,Schedule!$F$9,Schedule!$I$87:$I$291,"I"))+(SUMIFS(Schedule!T$87:T$291,Schedule!$K$87:$K$291,Reservoir,Schedule!S$87:S$291,H$100,Schedule!R$87:R$291,G101,Schedule!$G$87:$G$291,Schedule!$F$10,Schedule!$I$87:$I$291,"")+SUMIFS(Schedule!T$87:T$291,Schedule!$K$87:$K$291,Reservoir,Schedule!S$87:S$291,H$100,Schedule!R$87:R$291,G101,Schedule!$G$87:$G$291,Schedule!$F$10,Schedule!$I$87:$I$291,"I"))+(SUMIFS(Schedule!T$87:T$291,Schedule!$K$87:$K$291,Reservoir,Schedule!S$87:S$291,H$100,Schedule!R$87:R$291,G101,Schedule!$G$87:$G$291,Schedule!$F$11,Schedule!$I$87:$I$291,"")+SUMIFS(Schedule!T$87:T$291,Schedule!$K$87:$K$291,Reservoir,Schedule!S$87:S$291,H$100,Schedule!R$87:R$291,G101,Schedule!$G$87:$G$291,Schedule!$F$11,Schedule!$I$87:$I$291,"I")),(SUMIFS(Schedule!T$87:T$291,Schedule!$K$87:$K$291,Reservoir,Schedule!S$87:S$291,H$100,Schedule!R$87:R$291,G101,Schedule!$G$87:$G$291,Schedule!$F$9,Schedule!$I$87:$I$291,"")+SUMIFS(Schedule!T$87:T$291,Schedule!$K$87:$K$291,Reservoir,Schedule!S$87:S$291,H$100,Schedule!R$87:R$291,G101,Schedule!$G$87:$G$291,Schedule!$F$9,Schedule!$I$87:$I$291,"I"))+(SUMIFS(Schedule!T$87:T$291,Schedule!$K$87:$K$291,Reservoir,Schedule!S$87:S$291,H$100,Schedule!R$87:R$291,G101,Schedule!$G$87:$G$291,Schedule!$F$10,Schedule!$I$87:$I$291,"")+SUMIFS(Schedule!T$87:T$291,Schedule!$K$87:$K$291,Reservoir,Schedule!S$87:S$291,H$100,Schedule!R$87:R$291,G101,Schedule!$G$87:$G$291,Schedule!$F$10,Schedule!$I$87:$I$291,"I"))+(SUMIFS(Schedule!T$87:T$291,Schedule!$K$87:$K$291,Reservoir,Schedule!S$87:S$291,H$100,Schedule!R$87:R$291,G101,Schedule!$G$87:$G$291,Schedule!$F$11,Schedule!$I$87:$I$291,"")+SUMIFS(Schedule!T$87:T$291,Schedule!$K$87:$K$291,Reservoir,Schedule!S$87:S$291,H$100,Schedule!R$87:R$291,G101,Schedule!$G$87:$G$291,Schedule!$F$11,Schedule!$I$87:$I$291,"I"))+(SUMIFS(Schedule!T$87:T$291,Schedule!$K$87:$K$291,Reservoir,Schedule!S$87:S$291,H$100,Schedule!R$87:R$291,G101,Schedule!$G$87:$G$291,Schedule!$F$8,Schedule!$I$87:$I$291,"")+SUMIFS(Schedule!T$87:T$291,Schedule!$K$87:$K$291,Reservoir,Schedule!S$87:S$291,H$100,Schedule!R$87:R$291,G101,Schedule!$G$87:$G$291,Schedule!$F$8,Schedule!$I$87:$I$291,"I"))))</f>
        <v>0</v>
      </c>
      <c r="J101" s="289">
        <v>2</v>
      </c>
      <c r="K101" s="280"/>
      <c r="L101" s="281">
        <f>IF($C$3="",(SUMIFS(Schedule!W$87:W$291,Schedule!$K$87:$K$291,Reservoir,Schedule!V$87:V$291,K$100,Schedule!U$87:U$291,J101,Schedule!$G$87:$G$291,Schedule!$F$9,Schedule!$I$87:$I$291,"")+SUMIFS(Schedule!W$87:W$291,Schedule!$K$87:$K$291,Reservoir,Schedule!V$87:V$291,K$100,Schedule!U$87:U$291,J101,Schedule!$G$87:$G$291,Schedule!$F$9,Schedule!$I$87:$I$291,"I"))+(SUMIFS(Schedule!W$87:W$291,Schedule!$K$87:$K$291,Reservoir,Schedule!V$87:V$291,K$100,Schedule!U$87:U$291,J101,Schedule!$G$87:$G$291,Schedule!$F$10,Schedule!$I$87:$I$291,"")+SUMIFS(Schedule!W$87:W$291,Schedule!$K$87:$K$291,Reservoir,Schedule!V$87:V$291,K$100,Schedule!U$87:U$291,J101,Schedule!$G$87:$G$291,Schedule!$F$10,Schedule!$I$87:$I$291,"I"))+(SUMIFS(Schedule!W$87:W$291,Schedule!$K$87:$K$291,Reservoir,Schedule!V$87:V$291,K$100,Schedule!U$87:U$291,J101,Schedule!$G$87:$G$291,Schedule!$F$11,Schedule!$I$87:$I$291,"")+SUMIFS(Schedule!W$87:W$291,Schedule!$K$87:$K$291,Reservoir,Schedule!V$87:V$291,K$100,Schedule!U$87:U$291,J101,Schedule!$G$87:$G$291,Schedule!$F$11,Schedule!$I$87:$I$291,"I")),IF($C$3='Sum Res'!$S$5,(SUMIFS(Schedule!W$87:W$291,Schedule!$K$87:$K$291,Reservoir,Schedule!V$87:V$291,K$100,Schedule!U$87:U$291,J101,Schedule!$G$87:$G$291,Schedule!$F$9,Schedule!$I$87:$I$291,"")+SUMIFS(Schedule!W$87:W$291,Schedule!$K$87:$K$291,Reservoir,Schedule!V$87:V$291,K$100,Schedule!U$87:U$291,J101,Schedule!$G$87:$G$291,Schedule!$F$9,Schedule!$I$87:$I$291,"I"))+(SUMIFS(Schedule!W$87:W$291,Schedule!$K$87:$K$291,Reservoir,Schedule!V$87:V$291,K$100,Schedule!U$87:U$291,J101,Schedule!$G$87:$G$291,Schedule!$F$10,Schedule!$I$87:$I$291,"")+SUMIFS(Schedule!W$87:W$291,Schedule!$K$87:$K$291,Reservoir,Schedule!V$87:V$291,K$100,Schedule!U$87:U$291,J101,Schedule!$G$87:$G$291,Schedule!$F$10,Schedule!$I$87:$I$291,"I"))+(SUMIFS(Schedule!W$87:W$291,Schedule!$K$87:$K$291,Reservoir,Schedule!V$87:V$291,K$100,Schedule!U$87:U$291,J101,Schedule!$G$87:$G$291,Schedule!$F$11,Schedule!$I$87:$I$291,"")+SUMIFS(Schedule!W$87:W$291,Schedule!$K$87:$K$291,Reservoir,Schedule!V$87:V$291,K$100,Schedule!U$87:U$291,J101,Schedule!$G$87:$G$291,Schedule!$F$11,Schedule!$I$87:$I$291,"I")),(SUMIFS(Schedule!W$87:W$291,Schedule!$K$87:$K$291,Reservoir,Schedule!V$87:V$291,K$100,Schedule!U$87:U$291,J101,Schedule!$G$87:$G$291,Schedule!$F$9,Schedule!$I$87:$I$291,"")+SUMIFS(Schedule!W$87:W$291,Schedule!$K$87:$K$291,Reservoir,Schedule!V$87:V$291,K$100,Schedule!U$87:U$291,J101,Schedule!$G$87:$G$291,Schedule!$F$9,Schedule!$I$87:$I$291,"I"))+(SUMIFS(Schedule!W$87:W$291,Schedule!$K$87:$K$291,Reservoir,Schedule!V$87:V$291,K$100,Schedule!U$87:U$291,J101,Schedule!$G$87:$G$291,Schedule!$F$10,Schedule!$I$87:$I$291,"")+SUMIFS(Schedule!W$87:W$291,Schedule!$K$87:$K$291,Reservoir,Schedule!V$87:V$291,K$100,Schedule!U$87:U$291,J101,Schedule!$G$87:$G$291,Schedule!$F$10,Schedule!$I$87:$I$291,"I"))+(SUMIFS(Schedule!W$87:W$291,Schedule!$K$87:$K$291,Reservoir,Schedule!V$87:V$291,K$100,Schedule!U$87:U$291,J101,Schedule!$G$87:$G$291,Schedule!$F$11,Schedule!$I$87:$I$291,"")+SUMIFS(Schedule!W$87:W$291,Schedule!$K$87:$K$291,Reservoir,Schedule!V$87:V$291,K$100,Schedule!U$87:U$291,J101,Schedule!$G$87:$G$291,Schedule!$F$11,Schedule!$I$87:$I$291,"I"))+(SUMIFS(Schedule!W$87:W$291,Schedule!$K$87:$K$291,Reservoir,Schedule!V$87:V$291,K$100,Schedule!U$87:U$291,J101,Schedule!$G$87:$G$291,Schedule!$F$8,Schedule!$I$87:$I$291,"")+SUMIFS(Schedule!W$87:W$291,Schedule!$K$87:$K$291,Reservoir,Schedule!V$87:V$291,K$100,Schedule!U$87:U$291,J101,Schedule!$G$87:$G$291,Schedule!$F$8,Schedule!$I$87:$I$291,"I"))))</f>
        <v>0</v>
      </c>
      <c r="M101" s="289">
        <v>2</v>
      </c>
      <c r="N101" s="280"/>
      <c r="O101" s="281">
        <f>IF($C$3="",(SUMIFS(Schedule!Z$87:Z$291,Schedule!$K$87:$K$291,Reservoir,Schedule!Y$87:Y$291,N$100,Schedule!X$87:X$291,M101,Schedule!$G$87:$G$291,Schedule!$F$9,Schedule!$I$87:$I$291,"")+SUMIFS(Schedule!Z$87:Z$291,Schedule!$K$87:$K$291,Reservoir,Schedule!Y$87:Y$291,N$100,Schedule!X$87:X$291,M101,Schedule!$G$87:$G$291,Schedule!$F$9,Schedule!$I$87:$I$291,"I"))+(SUMIFS(Schedule!Z$87:Z$291,Schedule!$K$87:$K$291,Reservoir,Schedule!Y$87:Y$291,N$100,Schedule!X$87:X$291,M101,Schedule!$G$87:$G$291,Schedule!$F$10,Schedule!$I$87:$I$291,"")+SUMIFS(Schedule!Z$87:Z$291,Schedule!$K$87:$K$291,Reservoir,Schedule!Y$87:Y$291,N$100,Schedule!X$87:X$291,M101,Schedule!$G$87:$G$291,Schedule!$F$10,Schedule!$I$87:$I$291,"I"))+(SUMIFS(Schedule!Z$87:Z$291,Schedule!$K$87:$K$291,Reservoir,Schedule!Y$87:Y$291,N$100,Schedule!X$87:X$291,M101,Schedule!$G$87:$G$291,Schedule!$F$11,Schedule!$I$87:$I$291,"")+SUMIFS(Schedule!Z$87:Z$291,Schedule!$K$87:$K$291,Reservoir,Schedule!Y$87:Y$291,N$100,Schedule!X$87:X$291,M101,Schedule!$G$87:$G$291,Schedule!$F$11,Schedule!$I$87:$I$291,"I")),IF($C$3='Sum Res'!$S$5,(SUMIFS(Schedule!Z$87:Z$291,Schedule!$K$87:$K$291,Reservoir,Schedule!Y$87:Y$291,N$100,Schedule!X$87:X$291,M101,Schedule!$G$87:$G$291,Schedule!$F$9,Schedule!$I$87:$I$291,"")+SUMIFS(Schedule!Z$87:Z$291,Schedule!$K$87:$K$291,Reservoir,Schedule!Y$87:Y$291,N$100,Schedule!X$87:X$291,M101,Schedule!$G$87:$G$291,Schedule!$F$9,Schedule!$I$87:$I$291,"I"))+(SUMIFS(Schedule!Z$87:Z$291,Schedule!$K$87:$K$291,Reservoir,Schedule!Y$87:Y$291,N$100,Schedule!X$87:X$291,M101,Schedule!$G$87:$G$291,Schedule!$F$10,Schedule!$I$87:$I$291,"")+SUMIFS(Schedule!Z$87:Z$291,Schedule!$K$87:$K$291,Reservoir,Schedule!Y$87:Y$291,N$100,Schedule!X$87:X$291,M101,Schedule!$G$87:$G$291,Schedule!$F$10,Schedule!$I$87:$I$291,"I"))+(SUMIFS(Schedule!Z$87:Z$291,Schedule!$K$87:$K$291,Reservoir,Schedule!Y$87:Y$291,N$100,Schedule!X$87:X$291,M101,Schedule!$G$87:$G$291,Schedule!$F$11,Schedule!$I$87:$I$291,"")+SUMIFS(Schedule!Z$87:Z$291,Schedule!$K$87:$K$291,Reservoir,Schedule!Y$87:Y$291,N$100,Schedule!X$87:X$291,M101,Schedule!$G$87:$G$291,Schedule!$F$11,Schedule!$I$87:$I$291,"I")),(SUMIFS(Schedule!Z$87:Z$291,Schedule!$K$87:$K$291,Reservoir,Schedule!Y$87:Y$291,N$100,Schedule!X$87:X$291,M101,Schedule!$G$87:$G$291,Schedule!$F$9,Schedule!$I$87:$I$291,"")+SUMIFS(Schedule!Z$87:Z$291,Schedule!$K$87:$K$291,Reservoir,Schedule!Y$87:Y$291,N$100,Schedule!X$87:X$291,M101,Schedule!$G$87:$G$291,Schedule!$F$9,Schedule!$I$87:$I$291,"I"))+(SUMIFS(Schedule!Z$87:Z$291,Schedule!$K$87:$K$291,Reservoir,Schedule!Y$87:Y$291,N$100,Schedule!X$87:X$291,M101,Schedule!$G$87:$G$291,Schedule!$F$10,Schedule!$I$87:$I$291,"")+SUMIFS(Schedule!Z$87:Z$291,Schedule!$K$87:$K$291,Reservoir,Schedule!Y$87:Y$291,N$100,Schedule!X$87:X$291,M101,Schedule!$G$87:$G$291,Schedule!$F$10,Schedule!$I$87:$I$291,"I"))+(SUMIFS(Schedule!Z$87:Z$291,Schedule!$K$87:$K$291,Reservoir,Schedule!Y$87:Y$291,N$100,Schedule!X$87:X$291,M101,Schedule!$G$87:$G$291,Schedule!$F$11,Schedule!$I$87:$I$291,"")+SUMIFS(Schedule!Z$87:Z$291,Schedule!$K$87:$K$291,Reservoir,Schedule!Y$87:Y$291,N$100,Schedule!X$87:X$291,M101,Schedule!$G$87:$G$291,Schedule!$F$11,Schedule!$I$87:$I$291,"I"))+(SUMIFS(Schedule!Z$87:Z$291,Schedule!$K$87:$K$291,Reservoir,Schedule!Y$87:Y$291,N$100,Schedule!X$87:X$291,M101,Schedule!$G$87:$G$291,Schedule!$F$8,Schedule!$I$87:$I$291,"")+SUMIFS(Schedule!Z$87:Z$291,Schedule!$K$87:$K$291,Reservoir,Schedule!Y$87:Y$291,N$100,Schedule!X$87:X$291,M101,Schedule!$G$87:$G$291,Schedule!$F$8,Schedule!$I$87:$I$291,"I"))))</f>
        <v>0</v>
      </c>
      <c r="P101" s="289">
        <v>2</v>
      </c>
      <c r="Q101" s="280"/>
      <c r="R101" s="281">
        <f>IF($C$3="",(SUMIFS(Schedule!AC$87:AC$291,Schedule!$K$87:$K$291,Reservoir,Schedule!AB$87:AB$291,Q$100,Schedule!AA$87:AA$291,P101,Schedule!$G$87:$G$291,Schedule!$F$9,Schedule!$I$87:$I$291,"")+SUMIFS(Schedule!AC$87:AC$291,Schedule!$K$87:$K$291,Reservoir,Schedule!AB$87:AB$291,Q$100,Schedule!AA$87:AA$291,P101,Schedule!$G$87:$G$291,Schedule!$F$9,Schedule!$I$87:$I$291,"I"))+(SUMIFS(Schedule!AC$87:AC$291,Schedule!$K$87:$K$291,Reservoir,Schedule!AB$87:AB$291,Q$100,Schedule!AA$87:AA$291,P101,Schedule!$G$87:$G$291,Schedule!$F$10,Schedule!$I$87:$I$291,"")+SUMIFS(Schedule!AC$87:AC$291,Schedule!$K$87:$K$291,Reservoir,Schedule!AB$87:AB$291,Q$100,Schedule!AA$87:AA$291,P101,Schedule!$G$87:$G$291,Schedule!$F$10,Schedule!$I$87:$I$291,"I"))+(SUMIFS(Schedule!AC$87:AC$291,Schedule!$K$87:$K$291,Reservoir,Schedule!AB$87:AB$291,Q$100,Schedule!AA$87:AA$291,P101,Schedule!$G$87:$G$291,Schedule!$F$11,Schedule!$I$87:$I$291,"")+SUMIFS(Schedule!AC$87:AC$291,Schedule!$K$87:$K$291,Reservoir,Schedule!AB$87:AB$291,Q$100,Schedule!AA$87:AA$291,P101,Schedule!$G$87:$G$291,Schedule!$F$11,Schedule!$I$87:$I$291,"I")),IF($C$3='Sum Res'!$S$5,(SUMIFS(Schedule!AC$87:AC$291,Schedule!$K$87:$K$291,Reservoir,Schedule!AB$87:AB$291,Q$100,Schedule!AA$87:AA$291,P101,Schedule!$G$87:$G$291,Schedule!$F$9,Schedule!$I$87:$I$291,"")+SUMIFS(Schedule!AC$87:AC$291,Schedule!$K$87:$K$291,Reservoir,Schedule!AB$87:AB$291,Q$100,Schedule!AA$87:AA$291,P101,Schedule!$G$87:$G$291,Schedule!$F$9,Schedule!$I$87:$I$291,"I"))+(SUMIFS(Schedule!AC$87:AC$291,Schedule!$K$87:$K$291,Reservoir,Schedule!AB$87:AB$291,Q$100,Schedule!AA$87:AA$291,P101,Schedule!$G$87:$G$291,Schedule!$F$10,Schedule!$I$87:$I$291,"")+SUMIFS(Schedule!AC$87:AC$291,Schedule!$K$87:$K$291,Reservoir,Schedule!AB$87:AB$291,Q$100,Schedule!AA$87:AA$291,P101,Schedule!$G$87:$G$291,Schedule!$F$10,Schedule!$I$87:$I$291,"I"))+(SUMIFS(Schedule!AC$87:AC$291,Schedule!$K$87:$K$291,Reservoir,Schedule!AB$87:AB$291,Q$100,Schedule!AA$87:AA$291,P101,Schedule!$G$87:$G$291,Schedule!$F$11,Schedule!$I$87:$I$291,"")+SUMIFS(Schedule!AC$87:AC$291,Schedule!$K$87:$K$291,Reservoir,Schedule!AB$87:AB$291,Q$100,Schedule!AA$87:AA$291,P101,Schedule!$G$87:$G$291,Schedule!$F$11,Schedule!$I$87:$I$291,"I")),(SUMIFS(Schedule!AC$87:AC$291,Schedule!$K$87:$K$291,Reservoir,Schedule!AB$87:AB$291,Q$100,Schedule!AA$87:AA$291,P101,Schedule!$G$87:$G$291,Schedule!$F$9,Schedule!$I$87:$I$291,"")+SUMIFS(Schedule!AC$87:AC$291,Schedule!$K$87:$K$291,Reservoir,Schedule!AB$87:AB$291,Q$100,Schedule!AA$87:AA$291,P101,Schedule!$G$87:$G$291,Schedule!$F$9,Schedule!$I$87:$I$291,"I"))+(SUMIFS(Schedule!AC$87:AC$291,Schedule!$K$87:$K$291,Reservoir,Schedule!AB$87:AB$291,Q$100,Schedule!AA$87:AA$291,P101,Schedule!$G$87:$G$291,Schedule!$F$10,Schedule!$I$87:$I$291,"")+SUMIFS(Schedule!AC$87:AC$291,Schedule!$K$87:$K$291,Reservoir,Schedule!AB$87:AB$291,Q$100,Schedule!AA$87:AA$291,P101,Schedule!$G$87:$G$291,Schedule!$F$10,Schedule!$I$87:$I$291,"I"))+(SUMIFS(Schedule!AC$87:AC$291,Schedule!$K$87:$K$291,Reservoir,Schedule!AB$87:AB$291,Q$100,Schedule!AA$87:AA$291,P101,Schedule!$G$87:$G$291,Schedule!$F$11,Schedule!$I$87:$I$291,"")+SUMIFS(Schedule!AC$87:AC$291,Schedule!$K$87:$K$291,Reservoir,Schedule!AB$87:AB$291,Q$100,Schedule!AA$87:AA$291,P101,Schedule!$G$87:$G$291,Schedule!$F$11,Schedule!$I$87:$I$291,"I"))+(SUMIFS(Schedule!AC$87:AC$291,Schedule!$K$87:$K$291,Reservoir,Schedule!AB$87:AB$291,Q$100,Schedule!AA$87:AA$291,P101,Schedule!$G$87:$G$291,Schedule!$F$8,Schedule!$I$87:$I$291,"")+SUMIFS(Schedule!AC$87:AC$291,Schedule!$K$87:$K$291,Reservoir,Schedule!AB$87:AB$291,Q$100,Schedule!AA$87:AA$291,P101,Schedule!$G$87:$G$291,Schedule!$F$8,Schedule!$I$87:$I$291,"I"))))</f>
        <v>0</v>
      </c>
      <c r="S101" s="289">
        <v>2</v>
      </c>
      <c r="T101" s="280"/>
      <c r="U101" s="281">
        <f>IF($C$3="",(SUMIFS(Schedule!AF$87:AF$291,Schedule!$K$87:$K$291,Reservoir,Schedule!AE$87:AE$291,T$100,Schedule!AD$87:AD$291,S101,Schedule!$G$87:$G$291,Schedule!$F$9,Schedule!$I$87:$I$291,"")+SUMIFS(Schedule!AF$87:AF$291,Schedule!$K$87:$K$291,Reservoir,Schedule!AE$87:AE$291,T$100,Schedule!AD$87:AD$291,S101,Schedule!$G$87:$G$291,Schedule!$F$9,Schedule!$I$87:$I$291,"I"))+(SUMIFS(Schedule!AF$87:AF$291,Schedule!$K$87:$K$291,Reservoir,Schedule!AE$87:AE$291,T$100,Schedule!AD$87:AD$291,S101,Schedule!$G$87:$G$291,Schedule!$F$10,Schedule!$I$87:$I$291,"")+SUMIFS(Schedule!AF$87:AF$291,Schedule!$K$87:$K$291,Reservoir,Schedule!AE$87:AE$291,T$100,Schedule!AD$87:AD$291,S101,Schedule!$G$87:$G$291,Schedule!$F$10,Schedule!$I$87:$I$291,"I"))+(SUMIFS(Schedule!AF$87:AF$291,Schedule!$K$87:$K$291,Reservoir,Schedule!AE$87:AE$291,T$100,Schedule!AD$87:AD$291,S101,Schedule!$G$87:$G$291,Schedule!$F$11,Schedule!$I$87:$I$291,"")+SUMIFS(Schedule!AF$87:AF$291,Schedule!$K$87:$K$291,Reservoir,Schedule!AE$87:AE$291,T$100,Schedule!AD$87:AD$291,S101,Schedule!$G$87:$G$291,Schedule!$F$11,Schedule!$I$87:$I$291,"I")),IF($C$3='Sum Res'!$S$5,(SUMIFS(Schedule!AF$87:AF$291,Schedule!$K$87:$K$291,Reservoir,Schedule!AE$87:AE$291,T$100,Schedule!AD$87:AD$291,S101,Schedule!$G$87:$G$291,Schedule!$F$9,Schedule!$I$87:$I$291,"")+SUMIFS(Schedule!AF$87:AF$291,Schedule!$K$87:$K$291,Reservoir,Schedule!AE$87:AE$291,T$100,Schedule!AD$87:AD$291,S101,Schedule!$G$87:$G$291,Schedule!$F$9,Schedule!$I$87:$I$291,"I"))+(SUMIFS(Schedule!AF$87:AF$291,Schedule!$K$87:$K$291,Reservoir,Schedule!AE$87:AE$291,T$100,Schedule!AD$87:AD$291,S101,Schedule!$G$87:$G$291,Schedule!$F$10,Schedule!$I$87:$I$291,"")+SUMIFS(Schedule!AF$87:AF$291,Schedule!$K$87:$K$291,Reservoir,Schedule!AE$87:AE$291,T$100,Schedule!AD$87:AD$291,S101,Schedule!$G$87:$G$291,Schedule!$F$10,Schedule!$I$87:$I$291,"I"))+(SUMIFS(Schedule!AF$87:AF$291,Schedule!$K$87:$K$291,Reservoir,Schedule!AE$87:AE$291,T$100,Schedule!AD$87:AD$291,S101,Schedule!$G$87:$G$291,Schedule!$F$11,Schedule!$I$87:$I$291,"")+SUMIFS(Schedule!AF$87:AF$291,Schedule!$K$87:$K$291,Reservoir,Schedule!AE$87:AE$291,T$100,Schedule!AD$87:AD$291,S101,Schedule!$G$87:$G$291,Schedule!$F$11,Schedule!$I$87:$I$291,"I")),(SUMIFS(Schedule!AF$87:AF$291,Schedule!$K$87:$K$291,Reservoir,Schedule!AE$87:AE$291,T$100,Schedule!AD$87:AD$291,S101,Schedule!$G$87:$G$291,Schedule!$F$9,Schedule!$I$87:$I$291,"")+SUMIFS(Schedule!AF$87:AF$291,Schedule!$K$87:$K$291,Reservoir,Schedule!AE$87:AE$291,T$100,Schedule!AD$87:AD$291,S101,Schedule!$G$87:$G$291,Schedule!$F$9,Schedule!$I$87:$I$291,"I"))+(SUMIFS(Schedule!AF$87:AF$291,Schedule!$K$87:$K$291,Reservoir,Schedule!AE$87:AE$291,T$100,Schedule!AD$87:AD$291,S101,Schedule!$G$87:$G$291,Schedule!$F$10,Schedule!$I$87:$I$291,"")+SUMIFS(Schedule!AF$87:AF$291,Schedule!$K$87:$K$291,Reservoir,Schedule!AE$87:AE$291,T$100,Schedule!AD$87:AD$291,S101,Schedule!$G$87:$G$291,Schedule!$F$10,Schedule!$I$87:$I$291,"I"))+(SUMIFS(Schedule!AF$87:AF$291,Schedule!$K$87:$K$291,Reservoir,Schedule!AE$87:AE$291,T$100,Schedule!AD$87:AD$291,S101,Schedule!$G$87:$G$291,Schedule!$F$11,Schedule!$I$87:$I$291,"")+SUMIFS(Schedule!AF$87:AF$291,Schedule!$K$87:$K$291,Reservoir,Schedule!AE$87:AE$291,T$100,Schedule!AD$87:AD$291,S101,Schedule!$G$87:$G$291,Schedule!$F$11,Schedule!$I$87:$I$291,"I"))+(SUMIFS(Schedule!AF$87:AF$291,Schedule!$K$87:$K$291,Reservoir,Schedule!AE$87:AE$291,T$100,Schedule!AD$87:AD$291,S101,Schedule!$G$87:$G$291,Schedule!$F$8,Schedule!$I$87:$I$291,"")+SUMIFS(Schedule!AF$87:AF$291,Schedule!$K$87:$K$291,Reservoir,Schedule!AE$87:AE$291,T$100,Schedule!AD$87:AD$291,S101,Schedule!$G$87:$G$291,Schedule!$F$8,Schedule!$I$87:$I$291,"I"))))</f>
        <v>0</v>
      </c>
      <c r="V101" s="289">
        <v>2</v>
      </c>
      <c r="W101" s="280"/>
      <c r="X101" s="281">
        <f>IF($C$3="",(SUMIFS(Schedule!AI$87:AI$291,Schedule!$K$87:$K$291,Reservoir,Schedule!AH$87:AH$291,W$100,Schedule!AG$87:AG$291,V101,Schedule!$G$87:$G$291,Schedule!$F$9,Schedule!$I$87:$I$291,"")+SUMIFS(Schedule!AI$87:AI$291,Schedule!$K$87:$K$291,Reservoir,Schedule!AH$87:AH$291,W$100,Schedule!AG$87:AG$291,V101,Schedule!$G$87:$G$291,Schedule!$F$9,Schedule!$I$87:$I$291,"I"))+(SUMIFS(Schedule!AI$87:AI$291,Schedule!$K$87:$K$291,Reservoir,Schedule!AH$87:AH$291,W$100,Schedule!AG$87:AG$291,V101,Schedule!$G$87:$G$291,Schedule!$F$10,Schedule!$I$87:$I$291,"")+SUMIFS(Schedule!AI$87:AI$291,Schedule!$K$87:$K$291,Reservoir,Schedule!AH$87:AH$291,W$100,Schedule!AG$87:AG$291,V101,Schedule!$G$87:$G$291,Schedule!$F$10,Schedule!$I$87:$I$291,"I"))+(SUMIFS(Schedule!AI$87:AI$291,Schedule!$K$87:$K$291,Reservoir,Schedule!AH$87:AH$291,W$100,Schedule!AG$87:AG$291,V101,Schedule!$G$87:$G$291,Schedule!$F$11,Schedule!$I$87:$I$291,"")+SUMIFS(Schedule!AI$87:AI$291,Schedule!$K$87:$K$291,Reservoir,Schedule!AH$87:AH$291,W$100,Schedule!AG$87:AG$291,V101,Schedule!$G$87:$G$291,Schedule!$F$11,Schedule!$I$87:$I$291,"I")),IF($C$3='Sum Res'!$S$5,(SUMIFS(Schedule!AI$87:AI$291,Schedule!$K$87:$K$291,Reservoir,Schedule!AH$87:AH$291,W$100,Schedule!AG$87:AG$291,V101,Schedule!$G$87:$G$291,Schedule!$F$9,Schedule!$I$87:$I$291,"")+SUMIFS(Schedule!AI$87:AI$291,Schedule!$K$87:$K$291,Reservoir,Schedule!AH$87:AH$291,W$100,Schedule!AG$87:AG$291,V101,Schedule!$G$87:$G$291,Schedule!$F$9,Schedule!$I$87:$I$291,"I"))+(SUMIFS(Schedule!AI$87:AI$291,Schedule!$K$87:$K$291,Reservoir,Schedule!AH$87:AH$291,W$100,Schedule!AG$87:AG$291,V101,Schedule!$G$87:$G$291,Schedule!$F$10,Schedule!$I$87:$I$291,"")+SUMIFS(Schedule!AI$87:AI$291,Schedule!$K$87:$K$291,Reservoir,Schedule!AH$87:AH$291,W$100,Schedule!AG$87:AG$291,V101,Schedule!$G$87:$G$291,Schedule!$F$10,Schedule!$I$87:$I$291,"I"))+(SUMIFS(Schedule!AI$87:AI$291,Schedule!$K$87:$K$291,Reservoir,Schedule!AH$87:AH$291,W$100,Schedule!AG$87:AG$291,V101,Schedule!$G$87:$G$291,Schedule!$F$11,Schedule!$I$87:$I$291,"")+SUMIFS(Schedule!AI$87:AI$291,Schedule!$K$87:$K$291,Reservoir,Schedule!AH$87:AH$291,W$100,Schedule!AG$87:AG$291,V101,Schedule!$G$87:$G$291,Schedule!$F$11,Schedule!$I$87:$I$291,"I")),(SUMIFS(Schedule!AI$87:AI$291,Schedule!$K$87:$K$291,Reservoir,Schedule!AH$87:AH$291,W$100,Schedule!AG$87:AG$291,V101,Schedule!$G$87:$G$291,Schedule!$F$9,Schedule!$I$87:$I$291,"")+SUMIFS(Schedule!AI$87:AI$291,Schedule!$K$87:$K$291,Reservoir,Schedule!AH$87:AH$291,W$100,Schedule!AG$87:AG$291,V101,Schedule!$G$87:$G$291,Schedule!$F$9,Schedule!$I$87:$I$291,"I"))+(SUMIFS(Schedule!AI$87:AI$291,Schedule!$K$87:$K$291,Reservoir,Schedule!AH$87:AH$291,W$100,Schedule!AG$87:AG$291,V101,Schedule!$G$87:$G$291,Schedule!$F$10,Schedule!$I$87:$I$291,"")+SUMIFS(Schedule!AI$87:AI$291,Schedule!$K$87:$K$291,Reservoir,Schedule!AH$87:AH$291,W$100,Schedule!AG$87:AG$291,V101,Schedule!$G$87:$G$291,Schedule!$F$10,Schedule!$I$87:$I$291,"I"))+(SUMIFS(Schedule!AI$87:AI$291,Schedule!$K$87:$K$291,Reservoir,Schedule!AH$87:AH$291,W$100,Schedule!AG$87:AG$291,V101,Schedule!$G$87:$G$291,Schedule!$F$11,Schedule!$I$87:$I$291,"")+SUMIFS(Schedule!AI$87:AI$291,Schedule!$K$87:$K$291,Reservoir,Schedule!AH$87:AH$291,W$100,Schedule!AG$87:AG$291,V101,Schedule!$G$87:$G$291,Schedule!$F$11,Schedule!$I$87:$I$291,"I"))+(SUMIFS(Schedule!AI$87:AI$291,Schedule!$K$87:$K$291,Reservoir,Schedule!AH$87:AH$291,W$100,Schedule!AG$87:AG$291,V101,Schedule!$G$87:$G$291,Schedule!$F$8,Schedule!$I$87:$I$291,"")+SUMIFS(Schedule!AI$87:AI$291,Schedule!$K$87:$K$291,Reservoir,Schedule!AH$87:AH$291,W$100,Schedule!AG$87:AG$291,V101,Schedule!$G$87:$G$291,Schedule!$F$8,Schedule!$I$87:$I$291,"I"))))</f>
        <v>0</v>
      </c>
      <c r="Y101" s="289">
        <v>2</v>
      </c>
      <c r="Z101" s="280"/>
      <c r="AA101" s="281">
        <f>IF($C$3="",(SUMIFS(Schedule!AL$87:AL$291,Schedule!$K$87:$K$291,Reservoir,Schedule!AK$87:AK$291,Z$100,Schedule!AJ$87:AJ$291,Y101,Schedule!$G$87:$G$291,Schedule!$F$9,Schedule!$I$87:$I$291,"")+SUMIFS(Schedule!AL$87:AL$291,Schedule!$K$87:$K$291,Reservoir,Schedule!AK$87:AK$291,Z$100,Schedule!AJ$87:AJ$291,Y101,Schedule!$G$87:$G$291,Schedule!$F$9,Schedule!$I$87:$I$291,"I"))+(SUMIFS(Schedule!AL$87:AL$291,Schedule!$K$87:$K$291,Reservoir,Schedule!AK$87:AK$291,Z$100,Schedule!AJ$87:AJ$291,Y101,Schedule!$G$87:$G$291,Schedule!$F$10,Schedule!$I$87:$I$291,"")+SUMIFS(Schedule!AL$87:AL$291,Schedule!$K$87:$K$291,Reservoir,Schedule!AK$87:AK$291,Z$100,Schedule!AJ$87:AJ$291,Y101,Schedule!$G$87:$G$291,Schedule!$F$10,Schedule!$I$87:$I$291,"I"))+(SUMIFS(Schedule!AL$87:AL$291,Schedule!$K$87:$K$291,Reservoir,Schedule!AK$87:AK$291,Z$100,Schedule!AJ$87:AJ$291,Y101,Schedule!$G$87:$G$291,Schedule!$F$11,Schedule!$I$87:$I$291,"")+SUMIFS(Schedule!AL$87:AL$291,Schedule!$K$87:$K$291,Reservoir,Schedule!AK$87:AK$291,Z$100,Schedule!AJ$87:AJ$291,Y101,Schedule!$G$87:$G$291,Schedule!$F$11,Schedule!$I$87:$I$291,"I")),IF($C$3='Sum Res'!$S$5,(SUMIFS(Schedule!AL$87:AL$291,Schedule!$K$87:$K$291,Reservoir,Schedule!AK$87:AK$291,Z$100,Schedule!AJ$87:AJ$291,Y101,Schedule!$G$87:$G$291,Schedule!$F$9,Schedule!$I$87:$I$291,"")+SUMIFS(Schedule!AL$87:AL$291,Schedule!$K$87:$K$291,Reservoir,Schedule!AK$87:AK$291,Z$100,Schedule!AJ$87:AJ$291,Y101,Schedule!$G$87:$G$291,Schedule!$F$9,Schedule!$I$87:$I$291,"I"))+(SUMIFS(Schedule!AL$87:AL$291,Schedule!$K$87:$K$291,Reservoir,Schedule!AK$87:AK$291,Z$100,Schedule!AJ$87:AJ$291,Y101,Schedule!$G$87:$G$291,Schedule!$F$10,Schedule!$I$87:$I$291,"")+SUMIFS(Schedule!AL$87:AL$291,Schedule!$K$87:$K$291,Reservoir,Schedule!AK$87:AK$291,Z$100,Schedule!AJ$87:AJ$291,Y101,Schedule!$G$87:$G$291,Schedule!$F$10,Schedule!$I$87:$I$291,"I"))+(SUMIFS(Schedule!AL$87:AL$291,Schedule!$K$87:$K$291,Reservoir,Schedule!AK$87:AK$291,Z$100,Schedule!AJ$87:AJ$291,Y101,Schedule!$G$87:$G$291,Schedule!$F$11,Schedule!$I$87:$I$291,"")+SUMIFS(Schedule!AL$87:AL$291,Schedule!$K$87:$K$291,Reservoir,Schedule!AK$87:AK$291,Z$100,Schedule!AJ$87:AJ$291,Y101,Schedule!$G$87:$G$291,Schedule!$F$11,Schedule!$I$87:$I$291,"I")),(SUMIFS(Schedule!AL$87:AL$291,Schedule!$K$87:$K$291,Reservoir,Schedule!AK$87:AK$291,Z$100,Schedule!AJ$87:AJ$291,Y101,Schedule!$G$87:$G$291,Schedule!$F$9,Schedule!$I$87:$I$291,"")+SUMIFS(Schedule!AL$87:AL$291,Schedule!$K$87:$K$291,Reservoir,Schedule!AK$87:AK$291,Z$100,Schedule!AJ$87:AJ$291,Y101,Schedule!$G$87:$G$291,Schedule!$F$9,Schedule!$I$87:$I$291,"I"))+(SUMIFS(Schedule!AL$87:AL$291,Schedule!$K$87:$K$291,Reservoir,Schedule!AK$87:AK$291,Z$100,Schedule!AJ$87:AJ$291,Y101,Schedule!$G$87:$G$291,Schedule!$F$10,Schedule!$I$87:$I$291,"")+SUMIFS(Schedule!AL$87:AL$291,Schedule!$K$87:$K$291,Reservoir,Schedule!AK$87:AK$291,Z$100,Schedule!AJ$87:AJ$291,Y101,Schedule!$G$87:$G$291,Schedule!$F$10,Schedule!$I$87:$I$291,"I"))+(SUMIFS(Schedule!AL$87:AL$291,Schedule!$K$87:$K$291,Reservoir,Schedule!AK$87:AK$291,Z$100,Schedule!AJ$87:AJ$291,Y101,Schedule!$G$87:$G$291,Schedule!$F$11,Schedule!$I$87:$I$291,"")+SUMIFS(Schedule!AL$87:AL$291,Schedule!$K$87:$K$291,Reservoir,Schedule!AK$87:AK$291,Z$100,Schedule!AJ$87:AJ$291,Y101,Schedule!$G$87:$G$291,Schedule!$F$11,Schedule!$I$87:$I$291,"I"))+(SUMIFS(Schedule!AL$87:AL$291,Schedule!$K$87:$K$291,Reservoir,Schedule!AK$87:AK$291,Z$100,Schedule!AJ$87:AJ$291,Y101,Schedule!$G$87:$G$291,Schedule!$F$8,Schedule!$I$87:$I$291,"")+SUMIFS(Schedule!AL$87:AL$291,Schedule!$K$87:$K$291,Reservoir,Schedule!AK$87:AK$291,Z$100,Schedule!AJ$87:AJ$291,Y101,Schedule!$G$87:$G$291,Schedule!$F$8,Schedule!$I$87:$I$291,"I"))))</f>
        <v>0</v>
      </c>
      <c r="AB101" s="289">
        <v>2</v>
      </c>
      <c r="AC101" s="280"/>
      <c r="AD101" s="281">
        <f>IF($C$3="",(SUMIFS(Schedule!AO$87:AO$291,Schedule!$K$87:$K$291,Reservoir,Schedule!AN$87:AN$291,AC$100,Schedule!AM$87:AM$291,AB101,Schedule!$G$87:$G$291,Schedule!$F$9,Schedule!$I$87:$I$291,"")+SUMIFS(Schedule!AO$87:AO$291,Schedule!$K$87:$K$291,Reservoir,Schedule!AN$87:AN$291,AC$100,Schedule!AM$87:AM$291,AB101,Schedule!$G$87:$G$291,Schedule!$F$9,Schedule!$I$87:$I$291,"I"))+(SUMIFS(Schedule!AO$87:AO$291,Schedule!$K$87:$K$291,Reservoir,Schedule!AN$87:AN$291,AC$100,Schedule!AM$87:AM$291,AB101,Schedule!$G$87:$G$291,Schedule!$F$10,Schedule!$I$87:$I$291,"")+SUMIFS(Schedule!AO$87:AO$291,Schedule!$K$87:$K$291,Reservoir,Schedule!AN$87:AN$291,AC$100,Schedule!AM$87:AM$291,AB101,Schedule!$G$87:$G$291,Schedule!$F$10,Schedule!$I$87:$I$291,"I"))+(SUMIFS(Schedule!AO$87:AO$291,Schedule!$K$87:$K$291,Reservoir,Schedule!AN$87:AN$291,AC$100,Schedule!AM$87:AM$291,AB101,Schedule!$G$87:$G$291,Schedule!$F$11,Schedule!$I$87:$I$291,"")+SUMIFS(Schedule!AO$87:AO$291,Schedule!$K$87:$K$291,Reservoir,Schedule!AN$87:AN$291,AC$100,Schedule!AM$87:AM$291,AB101,Schedule!$G$87:$G$291,Schedule!$F$11,Schedule!$I$87:$I$291,"I")),IF($C$3='Sum Res'!$S$5,(SUMIFS(Schedule!AO$87:AO$291,Schedule!$K$87:$K$291,Reservoir,Schedule!AN$87:AN$291,AC$100,Schedule!AM$87:AM$291,AB101,Schedule!$G$87:$G$291,Schedule!$F$9,Schedule!$I$87:$I$291,"")+SUMIFS(Schedule!AO$87:AO$291,Schedule!$K$87:$K$291,Reservoir,Schedule!AN$87:AN$291,AC$100,Schedule!AM$87:AM$291,AB101,Schedule!$G$87:$G$291,Schedule!$F$9,Schedule!$I$87:$I$291,"I"))+(SUMIFS(Schedule!AO$87:AO$291,Schedule!$K$87:$K$291,Reservoir,Schedule!AN$87:AN$291,AC$100,Schedule!AM$87:AM$291,AB101,Schedule!$G$87:$G$291,Schedule!$F$10,Schedule!$I$87:$I$291,"")+SUMIFS(Schedule!AO$87:AO$291,Schedule!$K$87:$K$291,Reservoir,Schedule!AN$87:AN$291,AC$100,Schedule!AM$87:AM$291,AB101,Schedule!$G$87:$G$291,Schedule!$F$10,Schedule!$I$87:$I$291,"I"))+(SUMIFS(Schedule!AO$87:AO$291,Schedule!$K$87:$K$291,Reservoir,Schedule!AN$87:AN$291,AC$100,Schedule!AM$87:AM$291,AB101,Schedule!$G$87:$G$291,Schedule!$F$11,Schedule!$I$87:$I$291,"")+SUMIFS(Schedule!AO$87:AO$291,Schedule!$K$87:$K$291,Reservoir,Schedule!AN$87:AN$291,AC$100,Schedule!AM$87:AM$291,AB101,Schedule!$G$87:$G$291,Schedule!$F$11,Schedule!$I$87:$I$291,"I")),(SUMIFS(Schedule!AO$87:AO$291,Schedule!$K$87:$K$291,Reservoir,Schedule!AN$87:AN$291,AC$100,Schedule!AM$87:AM$291,AB101,Schedule!$G$87:$G$291,Schedule!$F$9,Schedule!$I$87:$I$291,"")+SUMIFS(Schedule!AO$87:AO$291,Schedule!$K$87:$K$291,Reservoir,Schedule!AN$87:AN$291,AC$100,Schedule!AM$87:AM$291,AB101,Schedule!$G$87:$G$291,Schedule!$F$9,Schedule!$I$87:$I$291,"I"))+(SUMIFS(Schedule!AO$87:AO$291,Schedule!$K$87:$K$291,Reservoir,Schedule!AN$87:AN$291,AC$100,Schedule!AM$87:AM$291,AB101,Schedule!$G$87:$G$291,Schedule!$F$10,Schedule!$I$87:$I$291,"")+SUMIFS(Schedule!AO$87:AO$291,Schedule!$K$87:$K$291,Reservoir,Schedule!AN$87:AN$291,AC$100,Schedule!AM$87:AM$291,AB101,Schedule!$G$87:$G$291,Schedule!$F$10,Schedule!$I$87:$I$291,"I"))+(SUMIFS(Schedule!AO$87:AO$291,Schedule!$K$87:$K$291,Reservoir,Schedule!AN$87:AN$291,AC$100,Schedule!AM$87:AM$291,AB101,Schedule!$G$87:$G$291,Schedule!$F$11,Schedule!$I$87:$I$291,"")+SUMIFS(Schedule!AO$87:AO$291,Schedule!$K$87:$K$291,Reservoir,Schedule!AN$87:AN$291,AC$100,Schedule!AM$87:AM$291,AB101,Schedule!$G$87:$G$291,Schedule!$F$11,Schedule!$I$87:$I$291,"I"))+(SUMIFS(Schedule!AO$87:AO$291,Schedule!$K$87:$K$291,Reservoir,Schedule!AN$87:AN$291,AC$100,Schedule!AM$87:AM$291,AB101,Schedule!$G$87:$G$291,Schedule!$F$8,Schedule!$I$87:$I$291,"")+SUMIFS(Schedule!AO$87:AO$291,Schedule!$K$87:$K$291,Reservoir,Schedule!AN$87:AN$291,AC$100,Schedule!AM$87:AM$291,AB101,Schedule!$G$87:$G$291,Schedule!$F$8,Schedule!$I$87:$I$291,"I"))))</f>
        <v>0</v>
      </c>
      <c r="AE101" s="282">
        <f t="shared" si="23"/>
        <v>0</v>
      </c>
      <c r="AF101" s="283">
        <f t="shared" si="21"/>
        <v>0</v>
      </c>
    </row>
    <row r="102" spans="2:36" ht="15" x14ac:dyDescent="0.2">
      <c r="B102" s="580"/>
      <c r="C102" s="583"/>
      <c r="D102" s="284">
        <v>3</v>
      </c>
      <c r="E102" s="285"/>
      <c r="F102" s="286">
        <f>IF($C$3="",(SUMIFS(Schedule!Q$87:Q$291,Schedule!$K$87:$K$291,Reservoir,Schedule!P$87:P$291,E$100,Schedule!O$87:O$291,D102,Schedule!$G$87:$G$291,Schedule!$F$9,Schedule!$I$87:$I$291,"")+SUMIFS(Schedule!Q$87:Q$291,Schedule!$K$87:$K$291,Reservoir,Schedule!P$87:P$291,E$100,Schedule!O$87:O$291,D102,Schedule!$G$87:$G$291,Schedule!$F$9,Schedule!$I$87:$I$291,"I"))+(SUMIFS(Schedule!Q$87:Q$291,Schedule!$K$87:$K$291,Reservoir,Schedule!P$87:P$291,E$100,Schedule!O$87:O$291,D102,Schedule!$G$87:$G$291,Schedule!$F$10,Schedule!$I$87:$I$291,"")+SUMIFS(Schedule!Q$87:Q$291,Schedule!$K$87:$K$291,Reservoir,Schedule!P$87:P$291,E$100,Schedule!O$87:O$291,D102,Schedule!$G$87:$G$291,Schedule!$F$10,Schedule!$I$87:$I$291,"I"))+(SUMIFS(Schedule!Q$87:Q$291,Schedule!$K$87:$K$291,Reservoir,Schedule!P$87:P$291,E$100,Schedule!O$87:O$291,D102,Schedule!$G$87:$G$291,Schedule!$F$11,Schedule!$I$87:$I$291,"")+SUMIFS(Schedule!Q$87:Q$291,Schedule!$K$87:$K$291,Reservoir,Schedule!P$87:P$291,E$100,Schedule!O$87:O$291,D102,Schedule!$G$87:$G$291,Schedule!$F$11,Schedule!$I$87:$I$291,"I")),IF($C$3='Sum Res'!$S$5,(SUMIFS(Schedule!Q$87:Q$291,Schedule!$K$87:$K$291,Reservoir,Schedule!P$87:P$291,E$100,Schedule!O$87:O$291,D102,Schedule!$G$87:$G$291,Schedule!$F$9,Schedule!$I$87:$I$291,"")+SUMIFS(Schedule!Q$87:Q$291,Schedule!$K$87:$K$291,Reservoir,Schedule!P$87:P$291,E$100,Schedule!O$87:O$291,D102,Schedule!$G$87:$G$291,Schedule!$F$9,Schedule!$I$87:$I$291,"I"))+(SUMIFS(Schedule!Q$87:Q$291,Schedule!$K$87:$K$291,Reservoir,Schedule!P$87:P$291,E$100,Schedule!O$87:O$291,D102,Schedule!$G$87:$G$291,Schedule!$F$10,Schedule!$I$87:$I$291,"")+SUMIFS(Schedule!Q$87:Q$291,Schedule!$K$87:$K$291,Reservoir,Schedule!P$87:P$291,E$100,Schedule!O$87:O$291,D102,Schedule!$G$87:$G$291,Schedule!$F$10,Schedule!$I$87:$I$291,"I"))+(SUMIFS(Schedule!Q$87:Q$291,Schedule!$K$87:$K$291,Reservoir,Schedule!P$87:P$291,E$100,Schedule!O$87:O$291,D102,Schedule!$G$87:$G$291,Schedule!$F$11,Schedule!$I$87:$I$291,"")+SUMIFS(Schedule!Q$87:Q$291,Schedule!$K$87:$K$291,Reservoir,Schedule!P$87:P$291,E$100,Schedule!O$87:O$291,D102,Schedule!$G$87:$G$291,Schedule!$F$11,Schedule!$I$87:$I$291,"I")),(SUMIFS(Schedule!Q$87:Q$291,Schedule!$K$87:$K$291,Reservoir,Schedule!P$87:P$291,E$100,Schedule!O$87:O$291,D102,Schedule!$G$87:$G$291,Schedule!$F$9,Schedule!$I$87:$I$291,"")+SUMIFS(Schedule!Q$87:Q$291,Schedule!$K$87:$K$291,Reservoir,Schedule!P$87:P$291,E$100,Schedule!O$87:O$291,D102,Schedule!$G$87:$G$291,Schedule!$F$9,Schedule!$I$87:$I$291,"I"))+(SUMIFS(Schedule!Q$87:Q$291,Schedule!$K$87:$K$291,Reservoir,Schedule!P$87:P$291,E$100,Schedule!O$87:O$291,D102,Schedule!$G$87:$G$291,Schedule!$F$10,Schedule!$I$87:$I$291,"")+SUMIFS(Schedule!Q$87:Q$291,Schedule!$K$87:$K$291,Reservoir,Schedule!P$87:P$291,E$100,Schedule!O$87:O$291,D102,Schedule!$G$87:$G$291,Schedule!$F$10,Schedule!$I$87:$I$291,"I"))+(SUMIFS(Schedule!Q$87:Q$291,Schedule!$K$87:$K$291,Reservoir,Schedule!P$87:P$291,E$100,Schedule!O$87:O$291,D102,Schedule!$G$87:$G$291,Schedule!$F$11,Schedule!$I$87:$I$291,"")+SUMIFS(Schedule!Q$87:Q$291,Schedule!$K$87:$K$291,Reservoir,Schedule!P$87:P$291,E$100,Schedule!O$87:O$291,D102,Schedule!$G$87:$G$291,Schedule!$F$11,Schedule!$I$87:$I$291,"I"))+(SUMIFS(Schedule!Q$87:Q$291,Schedule!$K$87:$K$291,Reservoir,Schedule!P$87:P$291,E$100,Schedule!O$87:O$291,D102,Schedule!$G$87:$G$291,Schedule!$F$8,Schedule!$I$87:$I$291,"")+SUMIFS(Schedule!Q$87:Q$291,Schedule!$K$87:$K$291,Reservoir,Schedule!P$87:P$291,E$100,Schedule!O$87:O$291,D102,Schedule!$G$87:$G$291,Schedule!$F$8,Schedule!$I$87:$I$291,"I"))))</f>
        <v>0</v>
      </c>
      <c r="G102" s="284">
        <v>3</v>
      </c>
      <c r="H102" s="285"/>
      <c r="I102" s="286">
        <f>IF($C$3="",(SUMIFS(Schedule!T$87:T$291,Schedule!$K$87:$K$291,Reservoir,Schedule!S$87:S$291,H$100,Schedule!R$87:R$291,G102,Schedule!$G$87:$G$291,Schedule!$F$9,Schedule!$I$87:$I$291,"")+SUMIFS(Schedule!T$87:T$291,Schedule!$K$87:$K$291,Reservoir,Schedule!S$87:S$291,H$100,Schedule!R$87:R$291,G102,Schedule!$G$87:$G$291,Schedule!$F$9,Schedule!$I$87:$I$291,"I"))+(SUMIFS(Schedule!T$87:T$291,Schedule!$K$87:$K$291,Reservoir,Schedule!S$87:S$291,H$100,Schedule!R$87:R$291,G102,Schedule!$G$87:$G$291,Schedule!$F$10,Schedule!$I$87:$I$291,"")+SUMIFS(Schedule!T$87:T$291,Schedule!$K$87:$K$291,Reservoir,Schedule!S$87:S$291,H$100,Schedule!R$87:R$291,G102,Schedule!$G$87:$G$291,Schedule!$F$10,Schedule!$I$87:$I$291,"I"))+(SUMIFS(Schedule!T$87:T$291,Schedule!$K$87:$K$291,Reservoir,Schedule!S$87:S$291,H$100,Schedule!R$87:R$291,G102,Schedule!$G$87:$G$291,Schedule!$F$11,Schedule!$I$87:$I$291,"")+SUMIFS(Schedule!T$87:T$291,Schedule!$K$87:$K$291,Reservoir,Schedule!S$87:S$291,H$100,Schedule!R$87:R$291,G102,Schedule!$G$87:$G$291,Schedule!$F$11,Schedule!$I$87:$I$291,"I")),IF($C$3='Sum Res'!$S$5,(SUMIFS(Schedule!T$87:T$291,Schedule!$K$87:$K$291,Reservoir,Schedule!S$87:S$291,H$100,Schedule!R$87:R$291,G102,Schedule!$G$87:$G$291,Schedule!$F$9,Schedule!$I$87:$I$291,"")+SUMIFS(Schedule!T$87:T$291,Schedule!$K$87:$K$291,Reservoir,Schedule!S$87:S$291,H$100,Schedule!R$87:R$291,G102,Schedule!$G$87:$G$291,Schedule!$F$9,Schedule!$I$87:$I$291,"I"))+(SUMIFS(Schedule!T$87:T$291,Schedule!$K$87:$K$291,Reservoir,Schedule!S$87:S$291,H$100,Schedule!R$87:R$291,G102,Schedule!$G$87:$G$291,Schedule!$F$10,Schedule!$I$87:$I$291,"")+SUMIFS(Schedule!T$87:T$291,Schedule!$K$87:$K$291,Reservoir,Schedule!S$87:S$291,H$100,Schedule!R$87:R$291,G102,Schedule!$G$87:$G$291,Schedule!$F$10,Schedule!$I$87:$I$291,"I"))+(SUMIFS(Schedule!T$87:T$291,Schedule!$K$87:$K$291,Reservoir,Schedule!S$87:S$291,H$100,Schedule!R$87:R$291,G102,Schedule!$G$87:$G$291,Schedule!$F$11,Schedule!$I$87:$I$291,"")+SUMIFS(Schedule!T$87:T$291,Schedule!$K$87:$K$291,Reservoir,Schedule!S$87:S$291,H$100,Schedule!R$87:R$291,G102,Schedule!$G$87:$G$291,Schedule!$F$11,Schedule!$I$87:$I$291,"I")),(SUMIFS(Schedule!T$87:T$291,Schedule!$K$87:$K$291,Reservoir,Schedule!S$87:S$291,H$100,Schedule!R$87:R$291,G102,Schedule!$G$87:$G$291,Schedule!$F$9,Schedule!$I$87:$I$291,"")+SUMIFS(Schedule!T$87:T$291,Schedule!$K$87:$K$291,Reservoir,Schedule!S$87:S$291,H$100,Schedule!R$87:R$291,G102,Schedule!$G$87:$G$291,Schedule!$F$9,Schedule!$I$87:$I$291,"I"))+(SUMIFS(Schedule!T$87:T$291,Schedule!$K$87:$K$291,Reservoir,Schedule!S$87:S$291,H$100,Schedule!R$87:R$291,G102,Schedule!$G$87:$G$291,Schedule!$F$10,Schedule!$I$87:$I$291,"")+SUMIFS(Schedule!T$87:T$291,Schedule!$K$87:$K$291,Reservoir,Schedule!S$87:S$291,H$100,Schedule!R$87:R$291,G102,Schedule!$G$87:$G$291,Schedule!$F$10,Schedule!$I$87:$I$291,"I"))+(SUMIFS(Schedule!T$87:T$291,Schedule!$K$87:$K$291,Reservoir,Schedule!S$87:S$291,H$100,Schedule!R$87:R$291,G102,Schedule!$G$87:$G$291,Schedule!$F$11,Schedule!$I$87:$I$291,"")+SUMIFS(Schedule!T$87:T$291,Schedule!$K$87:$K$291,Reservoir,Schedule!S$87:S$291,H$100,Schedule!R$87:R$291,G102,Schedule!$G$87:$G$291,Schedule!$F$11,Schedule!$I$87:$I$291,"I"))+(SUMIFS(Schedule!T$87:T$291,Schedule!$K$87:$K$291,Reservoir,Schedule!S$87:S$291,H$100,Schedule!R$87:R$291,G102,Schedule!$G$87:$G$291,Schedule!$F$8,Schedule!$I$87:$I$291,"")+SUMIFS(Schedule!T$87:T$291,Schedule!$K$87:$K$291,Reservoir,Schedule!S$87:S$291,H$100,Schedule!R$87:R$291,G102,Schedule!$G$87:$G$291,Schedule!$F$8,Schedule!$I$87:$I$291,"I"))))</f>
        <v>0</v>
      </c>
      <c r="J102" s="284">
        <v>3</v>
      </c>
      <c r="K102" s="285"/>
      <c r="L102" s="286">
        <f>IF($C$3="",(SUMIFS(Schedule!W$87:W$291,Schedule!$K$87:$K$291,Reservoir,Schedule!V$87:V$291,K$100,Schedule!U$87:U$291,J102,Schedule!$G$87:$G$291,Schedule!$F$9,Schedule!$I$87:$I$291,"")+SUMIFS(Schedule!W$87:W$291,Schedule!$K$87:$K$291,Reservoir,Schedule!V$87:V$291,K$100,Schedule!U$87:U$291,J102,Schedule!$G$87:$G$291,Schedule!$F$9,Schedule!$I$87:$I$291,"I"))+(SUMIFS(Schedule!W$87:W$291,Schedule!$K$87:$K$291,Reservoir,Schedule!V$87:V$291,K$100,Schedule!U$87:U$291,J102,Schedule!$G$87:$G$291,Schedule!$F$10,Schedule!$I$87:$I$291,"")+SUMIFS(Schedule!W$87:W$291,Schedule!$K$87:$K$291,Reservoir,Schedule!V$87:V$291,K$100,Schedule!U$87:U$291,J102,Schedule!$G$87:$G$291,Schedule!$F$10,Schedule!$I$87:$I$291,"I"))+(SUMIFS(Schedule!W$87:W$291,Schedule!$K$87:$K$291,Reservoir,Schedule!V$87:V$291,K$100,Schedule!U$87:U$291,J102,Schedule!$G$87:$G$291,Schedule!$F$11,Schedule!$I$87:$I$291,"")+SUMIFS(Schedule!W$87:W$291,Schedule!$K$87:$K$291,Reservoir,Schedule!V$87:V$291,K$100,Schedule!U$87:U$291,J102,Schedule!$G$87:$G$291,Schedule!$F$11,Schedule!$I$87:$I$291,"I")),IF($C$3='Sum Res'!$S$5,(SUMIFS(Schedule!W$87:W$291,Schedule!$K$87:$K$291,Reservoir,Schedule!V$87:V$291,K$100,Schedule!U$87:U$291,J102,Schedule!$G$87:$G$291,Schedule!$F$9,Schedule!$I$87:$I$291,"")+SUMIFS(Schedule!W$87:W$291,Schedule!$K$87:$K$291,Reservoir,Schedule!V$87:V$291,K$100,Schedule!U$87:U$291,J102,Schedule!$G$87:$G$291,Schedule!$F$9,Schedule!$I$87:$I$291,"I"))+(SUMIFS(Schedule!W$87:W$291,Schedule!$K$87:$K$291,Reservoir,Schedule!V$87:V$291,K$100,Schedule!U$87:U$291,J102,Schedule!$G$87:$G$291,Schedule!$F$10,Schedule!$I$87:$I$291,"")+SUMIFS(Schedule!W$87:W$291,Schedule!$K$87:$K$291,Reservoir,Schedule!V$87:V$291,K$100,Schedule!U$87:U$291,J102,Schedule!$G$87:$G$291,Schedule!$F$10,Schedule!$I$87:$I$291,"I"))+(SUMIFS(Schedule!W$87:W$291,Schedule!$K$87:$K$291,Reservoir,Schedule!V$87:V$291,K$100,Schedule!U$87:U$291,J102,Schedule!$G$87:$G$291,Schedule!$F$11,Schedule!$I$87:$I$291,"")+SUMIFS(Schedule!W$87:W$291,Schedule!$K$87:$K$291,Reservoir,Schedule!V$87:V$291,K$100,Schedule!U$87:U$291,J102,Schedule!$G$87:$G$291,Schedule!$F$11,Schedule!$I$87:$I$291,"I")),(SUMIFS(Schedule!W$87:W$291,Schedule!$K$87:$K$291,Reservoir,Schedule!V$87:V$291,K$100,Schedule!U$87:U$291,J102,Schedule!$G$87:$G$291,Schedule!$F$9,Schedule!$I$87:$I$291,"")+SUMIFS(Schedule!W$87:W$291,Schedule!$K$87:$K$291,Reservoir,Schedule!V$87:V$291,K$100,Schedule!U$87:U$291,J102,Schedule!$G$87:$G$291,Schedule!$F$9,Schedule!$I$87:$I$291,"I"))+(SUMIFS(Schedule!W$87:W$291,Schedule!$K$87:$K$291,Reservoir,Schedule!V$87:V$291,K$100,Schedule!U$87:U$291,J102,Schedule!$G$87:$G$291,Schedule!$F$10,Schedule!$I$87:$I$291,"")+SUMIFS(Schedule!W$87:W$291,Schedule!$K$87:$K$291,Reservoir,Schedule!V$87:V$291,K$100,Schedule!U$87:U$291,J102,Schedule!$G$87:$G$291,Schedule!$F$10,Schedule!$I$87:$I$291,"I"))+(SUMIFS(Schedule!W$87:W$291,Schedule!$K$87:$K$291,Reservoir,Schedule!V$87:V$291,K$100,Schedule!U$87:U$291,J102,Schedule!$G$87:$G$291,Schedule!$F$11,Schedule!$I$87:$I$291,"")+SUMIFS(Schedule!W$87:W$291,Schedule!$K$87:$K$291,Reservoir,Schedule!V$87:V$291,K$100,Schedule!U$87:U$291,J102,Schedule!$G$87:$G$291,Schedule!$F$11,Schedule!$I$87:$I$291,"I"))+(SUMIFS(Schedule!W$87:W$291,Schedule!$K$87:$K$291,Reservoir,Schedule!V$87:V$291,K$100,Schedule!U$87:U$291,J102,Schedule!$G$87:$G$291,Schedule!$F$8,Schedule!$I$87:$I$291,"")+SUMIFS(Schedule!W$87:W$291,Schedule!$K$87:$K$291,Reservoir,Schedule!V$87:V$291,K$100,Schedule!U$87:U$291,J102,Schedule!$G$87:$G$291,Schedule!$F$8,Schedule!$I$87:$I$291,"I"))))</f>
        <v>0</v>
      </c>
      <c r="M102" s="284">
        <v>3</v>
      </c>
      <c r="N102" s="285"/>
      <c r="O102" s="286">
        <f>IF($C$3="",(SUMIFS(Schedule!Z$87:Z$291,Schedule!$K$87:$K$291,Reservoir,Schedule!Y$87:Y$291,N$100,Schedule!X$87:X$291,M102,Schedule!$G$87:$G$291,Schedule!$F$9,Schedule!$I$87:$I$291,"")+SUMIFS(Schedule!Z$87:Z$291,Schedule!$K$87:$K$291,Reservoir,Schedule!Y$87:Y$291,N$100,Schedule!X$87:X$291,M102,Schedule!$G$87:$G$291,Schedule!$F$9,Schedule!$I$87:$I$291,"I"))+(SUMIFS(Schedule!Z$87:Z$291,Schedule!$K$87:$K$291,Reservoir,Schedule!Y$87:Y$291,N$100,Schedule!X$87:X$291,M102,Schedule!$G$87:$G$291,Schedule!$F$10,Schedule!$I$87:$I$291,"")+SUMIFS(Schedule!Z$87:Z$291,Schedule!$K$87:$K$291,Reservoir,Schedule!Y$87:Y$291,N$100,Schedule!X$87:X$291,M102,Schedule!$G$87:$G$291,Schedule!$F$10,Schedule!$I$87:$I$291,"I"))+(SUMIFS(Schedule!Z$87:Z$291,Schedule!$K$87:$K$291,Reservoir,Schedule!Y$87:Y$291,N$100,Schedule!X$87:X$291,M102,Schedule!$G$87:$G$291,Schedule!$F$11,Schedule!$I$87:$I$291,"")+SUMIFS(Schedule!Z$87:Z$291,Schedule!$K$87:$K$291,Reservoir,Schedule!Y$87:Y$291,N$100,Schedule!X$87:X$291,M102,Schedule!$G$87:$G$291,Schedule!$F$11,Schedule!$I$87:$I$291,"I")),IF($C$3='Sum Res'!$S$5,(SUMIFS(Schedule!Z$87:Z$291,Schedule!$K$87:$K$291,Reservoir,Schedule!Y$87:Y$291,N$100,Schedule!X$87:X$291,M102,Schedule!$G$87:$G$291,Schedule!$F$9,Schedule!$I$87:$I$291,"")+SUMIFS(Schedule!Z$87:Z$291,Schedule!$K$87:$K$291,Reservoir,Schedule!Y$87:Y$291,N$100,Schedule!X$87:X$291,M102,Schedule!$G$87:$G$291,Schedule!$F$9,Schedule!$I$87:$I$291,"I"))+(SUMIFS(Schedule!Z$87:Z$291,Schedule!$K$87:$K$291,Reservoir,Schedule!Y$87:Y$291,N$100,Schedule!X$87:X$291,M102,Schedule!$G$87:$G$291,Schedule!$F$10,Schedule!$I$87:$I$291,"")+SUMIFS(Schedule!Z$87:Z$291,Schedule!$K$87:$K$291,Reservoir,Schedule!Y$87:Y$291,N$100,Schedule!X$87:X$291,M102,Schedule!$G$87:$G$291,Schedule!$F$10,Schedule!$I$87:$I$291,"I"))+(SUMIFS(Schedule!Z$87:Z$291,Schedule!$K$87:$K$291,Reservoir,Schedule!Y$87:Y$291,N$100,Schedule!X$87:X$291,M102,Schedule!$G$87:$G$291,Schedule!$F$11,Schedule!$I$87:$I$291,"")+SUMIFS(Schedule!Z$87:Z$291,Schedule!$K$87:$K$291,Reservoir,Schedule!Y$87:Y$291,N$100,Schedule!X$87:X$291,M102,Schedule!$G$87:$G$291,Schedule!$F$11,Schedule!$I$87:$I$291,"I")),(SUMIFS(Schedule!Z$87:Z$291,Schedule!$K$87:$K$291,Reservoir,Schedule!Y$87:Y$291,N$100,Schedule!X$87:X$291,M102,Schedule!$G$87:$G$291,Schedule!$F$9,Schedule!$I$87:$I$291,"")+SUMIFS(Schedule!Z$87:Z$291,Schedule!$K$87:$K$291,Reservoir,Schedule!Y$87:Y$291,N$100,Schedule!X$87:X$291,M102,Schedule!$G$87:$G$291,Schedule!$F$9,Schedule!$I$87:$I$291,"I"))+(SUMIFS(Schedule!Z$87:Z$291,Schedule!$K$87:$K$291,Reservoir,Schedule!Y$87:Y$291,N$100,Schedule!X$87:X$291,M102,Schedule!$G$87:$G$291,Schedule!$F$10,Schedule!$I$87:$I$291,"")+SUMIFS(Schedule!Z$87:Z$291,Schedule!$K$87:$K$291,Reservoir,Schedule!Y$87:Y$291,N$100,Schedule!X$87:X$291,M102,Schedule!$G$87:$G$291,Schedule!$F$10,Schedule!$I$87:$I$291,"I"))+(SUMIFS(Schedule!Z$87:Z$291,Schedule!$K$87:$K$291,Reservoir,Schedule!Y$87:Y$291,N$100,Schedule!X$87:X$291,M102,Schedule!$G$87:$G$291,Schedule!$F$11,Schedule!$I$87:$I$291,"")+SUMIFS(Schedule!Z$87:Z$291,Schedule!$K$87:$K$291,Reservoir,Schedule!Y$87:Y$291,N$100,Schedule!X$87:X$291,M102,Schedule!$G$87:$G$291,Schedule!$F$11,Schedule!$I$87:$I$291,"I"))+(SUMIFS(Schedule!Z$87:Z$291,Schedule!$K$87:$K$291,Reservoir,Schedule!Y$87:Y$291,N$100,Schedule!X$87:X$291,M102,Schedule!$G$87:$G$291,Schedule!$F$8,Schedule!$I$87:$I$291,"")+SUMIFS(Schedule!Z$87:Z$291,Schedule!$K$87:$K$291,Reservoir,Schedule!Y$87:Y$291,N$100,Schedule!X$87:X$291,M102,Schedule!$G$87:$G$291,Schedule!$F$8,Schedule!$I$87:$I$291,"I"))))</f>
        <v>0</v>
      </c>
      <c r="P102" s="284">
        <v>3</v>
      </c>
      <c r="Q102" s="285"/>
      <c r="R102" s="286">
        <f>IF($C$3="",(SUMIFS(Schedule!AC$87:AC$291,Schedule!$K$87:$K$291,Reservoir,Schedule!AB$87:AB$291,Q$100,Schedule!AA$87:AA$291,P102,Schedule!$G$87:$G$291,Schedule!$F$9,Schedule!$I$87:$I$291,"")+SUMIFS(Schedule!AC$87:AC$291,Schedule!$K$87:$K$291,Reservoir,Schedule!AB$87:AB$291,Q$100,Schedule!AA$87:AA$291,P102,Schedule!$G$87:$G$291,Schedule!$F$9,Schedule!$I$87:$I$291,"I"))+(SUMIFS(Schedule!AC$87:AC$291,Schedule!$K$87:$K$291,Reservoir,Schedule!AB$87:AB$291,Q$100,Schedule!AA$87:AA$291,P102,Schedule!$G$87:$G$291,Schedule!$F$10,Schedule!$I$87:$I$291,"")+SUMIFS(Schedule!AC$87:AC$291,Schedule!$K$87:$K$291,Reservoir,Schedule!AB$87:AB$291,Q$100,Schedule!AA$87:AA$291,P102,Schedule!$G$87:$G$291,Schedule!$F$10,Schedule!$I$87:$I$291,"I"))+(SUMIFS(Schedule!AC$87:AC$291,Schedule!$K$87:$K$291,Reservoir,Schedule!AB$87:AB$291,Q$100,Schedule!AA$87:AA$291,P102,Schedule!$G$87:$G$291,Schedule!$F$11,Schedule!$I$87:$I$291,"")+SUMIFS(Schedule!AC$87:AC$291,Schedule!$K$87:$K$291,Reservoir,Schedule!AB$87:AB$291,Q$100,Schedule!AA$87:AA$291,P102,Schedule!$G$87:$G$291,Schedule!$F$11,Schedule!$I$87:$I$291,"I")),IF($C$3='Sum Res'!$S$5,(SUMIFS(Schedule!AC$87:AC$291,Schedule!$K$87:$K$291,Reservoir,Schedule!AB$87:AB$291,Q$100,Schedule!AA$87:AA$291,P102,Schedule!$G$87:$G$291,Schedule!$F$9,Schedule!$I$87:$I$291,"")+SUMIFS(Schedule!AC$87:AC$291,Schedule!$K$87:$K$291,Reservoir,Schedule!AB$87:AB$291,Q$100,Schedule!AA$87:AA$291,P102,Schedule!$G$87:$G$291,Schedule!$F$9,Schedule!$I$87:$I$291,"I"))+(SUMIFS(Schedule!AC$87:AC$291,Schedule!$K$87:$K$291,Reservoir,Schedule!AB$87:AB$291,Q$100,Schedule!AA$87:AA$291,P102,Schedule!$G$87:$G$291,Schedule!$F$10,Schedule!$I$87:$I$291,"")+SUMIFS(Schedule!AC$87:AC$291,Schedule!$K$87:$K$291,Reservoir,Schedule!AB$87:AB$291,Q$100,Schedule!AA$87:AA$291,P102,Schedule!$G$87:$G$291,Schedule!$F$10,Schedule!$I$87:$I$291,"I"))+(SUMIFS(Schedule!AC$87:AC$291,Schedule!$K$87:$K$291,Reservoir,Schedule!AB$87:AB$291,Q$100,Schedule!AA$87:AA$291,P102,Schedule!$G$87:$G$291,Schedule!$F$11,Schedule!$I$87:$I$291,"")+SUMIFS(Schedule!AC$87:AC$291,Schedule!$K$87:$K$291,Reservoir,Schedule!AB$87:AB$291,Q$100,Schedule!AA$87:AA$291,P102,Schedule!$G$87:$G$291,Schedule!$F$11,Schedule!$I$87:$I$291,"I")),(SUMIFS(Schedule!AC$87:AC$291,Schedule!$K$87:$K$291,Reservoir,Schedule!AB$87:AB$291,Q$100,Schedule!AA$87:AA$291,P102,Schedule!$G$87:$G$291,Schedule!$F$9,Schedule!$I$87:$I$291,"")+SUMIFS(Schedule!AC$87:AC$291,Schedule!$K$87:$K$291,Reservoir,Schedule!AB$87:AB$291,Q$100,Schedule!AA$87:AA$291,P102,Schedule!$G$87:$G$291,Schedule!$F$9,Schedule!$I$87:$I$291,"I"))+(SUMIFS(Schedule!AC$87:AC$291,Schedule!$K$87:$K$291,Reservoir,Schedule!AB$87:AB$291,Q$100,Schedule!AA$87:AA$291,P102,Schedule!$G$87:$G$291,Schedule!$F$10,Schedule!$I$87:$I$291,"")+SUMIFS(Schedule!AC$87:AC$291,Schedule!$K$87:$K$291,Reservoir,Schedule!AB$87:AB$291,Q$100,Schedule!AA$87:AA$291,P102,Schedule!$G$87:$G$291,Schedule!$F$10,Schedule!$I$87:$I$291,"I"))+(SUMIFS(Schedule!AC$87:AC$291,Schedule!$K$87:$K$291,Reservoir,Schedule!AB$87:AB$291,Q$100,Schedule!AA$87:AA$291,P102,Schedule!$G$87:$G$291,Schedule!$F$11,Schedule!$I$87:$I$291,"")+SUMIFS(Schedule!AC$87:AC$291,Schedule!$K$87:$K$291,Reservoir,Schedule!AB$87:AB$291,Q$100,Schedule!AA$87:AA$291,P102,Schedule!$G$87:$G$291,Schedule!$F$11,Schedule!$I$87:$I$291,"I"))+(SUMIFS(Schedule!AC$87:AC$291,Schedule!$K$87:$K$291,Reservoir,Schedule!AB$87:AB$291,Q$100,Schedule!AA$87:AA$291,P102,Schedule!$G$87:$G$291,Schedule!$F$8,Schedule!$I$87:$I$291,"")+SUMIFS(Schedule!AC$87:AC$291,Schedule!$K$87:$K$291,Reservoir,Schedule!AB$87:AB$291,Q$100,Schedule!AA$87:AA$291,P102,Schedule!$G$87:$G$291,Schedule!$F$8,Schedule!$I$87:$I$291,"I"))))</f>
        <v>0</v>
      </c>
      <c r="S102" s="284">
        <v>3</v>
      </c>
      <c r="T102" s="285"/>
      <c r="U102" s="286">
        <f>IF($C$3="",(SUMIFS(Schedule!AF$87:AF$291,Schedule!$K$87:$K$291,Reservoir,Schedule!AE$87:AE$291,T$100,Schedule!AD$87:AD$291,S102,Schedule!$G$87:$G$291,Schedule!$F$9,Schedule!$I$87:$I$291,"")+SUMIFS(Schedule!AF$87:AF$291,Schedule!$K$87:$K$291,Reservoir,Schedule!AE$87:AE$291,T$100,Schedule!AD$87:AD$291,S102,Schedule!$G$87:$G$291,Schedule!$F$9,Schedule!$I$87:$I$291,"I"))+(SUMIFS(Schedule!AF$87:AF$291,Schedule!$K$87:$K$291,Reservoir,Schedule!AE$87:AE$291,T$100,Schedule!AD$87:AD$291,S102,Schedule!$G$87:$G$291,Schedule!$F$10,Schedule!$I$87:$I$291,"")+SUMIFS(Schedule!AF$87:AF$291,Schedule!$K$87:$K$291,Reservoir,Schedule!AE$87:AE$291,T$100,Schedule!AD$87:AD$291,S102,Schedule!$G$87:$G$291,Schedule!$F$10,Schedule!$I$87:$I$291,"I"))+(SUMIFS(Schedule!AF$87:AF$291,Schedule!$K$87:$K$291,Reservoir,Schedule!AE$87:AE$291,T$100,Schedule!AD$87:AD$291,S102,Schedule!$G$87:$G$291,Schedule!$F$11,Schedule!$I$87:$I$291,"")+SUMIFS(Schedule!AF$87:AF$291,Schedule!$K$87:$K$291,Reservoir,Schedule!AE$87:AE$291,T$100,Schedule!AD$87:AD$291,S102,Schedule!$G$87:$G$291,Schedule!$F$11,Schedule!$I$87:$I$291,"I")),IF($C$3='Sum Res'!$S$5,(SUMIFS(Schedule!AF$87:AF$291,Schedule!$K$87:$K$291,Reservoir,Schedule!AE$87:AE$291,T$100,Schedule!AD$87:AD$291,S102,Schedule!$G$87:$G$291,Schedule!$F$9,Schedule!$I$87:$I$291,"")+SUMIFS(Schedule!AF$87:AF$291,Schedule!$K$87:$K$291,Reservoir,Schedule!AE$87:AE$291,T$100,Schedule!AD$87:AD$291,S102,Schedule!$G$87:$G$291,Schedule!$F$9,Schedule!$I$87:$I$291,"I"))+(SUMIFS(Schedule!AF$87:AF$291,Schedule!$K$87:$K$291,Reservoir,Schedule!AE$87:AE$291,T$100,Schedule!AD$87:AD$291,S102,Schedule!$G$87:$G$291,Schedule!$F$10,Schedule!$I$87:$I$291,"")+SUMIFS(Schedule!AF$87:AF$291,Schedule!$K$87:$K$291,Reservoir,Schedule!AE$87:AE$291,T$100,Schedule!AD$87:AD$291,S102,Schedule!$G$87:$G$291,Schedule!$F$10,Schedule!$I$87:$I$291,"I"))+(SUMIFS(Schedule!AF$87:AF$291,Schedule!$K$87:$K$291,Reservoir,Schedule!AE$87:AE$291,T$100,Schedule!AD$87:AD$291,S102,Schedule!$G$87:$G$291,Schedule!$F$11,Schedule!$I$87:$I$291,"")+SUMIFS(Schedule!AF$87:AF$291,Schedule!$K$87:$K$291,Reservoir,Schedule!AE$87:AE$291,T$100,Schedule!AD$87:AD$291,S102,Schedule!$G$87:$G$291,Schedule!$F$11,Schedule!$I$87:$I$291,"I")),(SUMIFS(Schedule!AF$87:AF$291,Schedule!$K$87:$K$291,Reservoir,Schedule!AE$87:AE$291,T$100,Schedule!AD$87:AD$291,S102,Schedule!$G$87:$G$291,Schedule!$F$9,Schedule!$I$87:$I$291,"")+SUMIFS(Schedule!AF$87:AF$291,Schedule!$K$87:$K$291,Reservoir,Schedule!AE$87:AE$291,T$100,Schedule!AD$87:AD$291,S102,Schedule!$G$87:$G$291,Schedule!$F$9,Schedule!$I$87:$I$291,"I"))+(SUMIFS(Schedule!AF$87:AF$291,Schedule!$K$87:$K$291,Reservoir,Schedule!AE$87:AE$291,T$100,Schedule!AD$87:AD$291,S102,Schedule!$G$87:$G$291,Schedule!$F$10,Schedule!$I$87:$I$291,"")+SUMIFS(Schedule!AF$87:AF$291,Schedule!$K$87:$K$291,Reservoir,Schedule!AE$87:AE$291,T$100,Schedule!AD$87:AD$291,S102,Schedule!$G$87:$G$291,Schedule!$F$10,Schedule!$I$87:$I$291,"I"))+(SUMIFS(Schedule!AF$87:AF$291,Schedule!$K$87:$K$291,Reservoir,Schedule!AE$87:AE$291,T$100,Schedule!AD$87:AD$291,S102,Schedule!$G$87:$G$291,Schedule!$F$11,Schedule!$I$87:$I$291,"")+SUMIFS(Schedule!AF$87:AF$291,Schedule!$K$87:$K$291,Reservoir,Schedule!AE$87:AE$291,T$100,Schedule!AD$87:AD$291,S102,Schedule!$G$87:$G$291,Schedule!$F$11,Schedule!$I$87:$I$291,"I"))+(SUMIFS(Schedule!AF$87:AF$291,Schedule!$K$87:$K$291,Reservoir,Schedule!AE$87:AE$291,T$100,Schedule!AD$87:AD$291,S102,Schedule!$G$87:$G$291,Schedule!$F$8,Schedule!$I$87:$I$291,"")+SUMIFS(Schedule!AF$87:AF$291,Schedule!$K$87:$K$291,Reservoir,Schedule!AE$87:AE$291,T$100,Schedule!AD$87:AD$291,S102,Schedule!$G$87:$G$291,Schedule!$F$8,Schedule!$I$87:$I$291,"I"))))</f>
        <v>0</v>
      </c>
      <c r="V102" s="284">
        <v>3</v>
      </c>
      <c r="W102" s="285"/>
      <c r="X102" s="286">
        <f>IF($C$3="",(SUMIFS(Schedule!AI$87:AI$291,Schedule!$K$87:$K$291,Reservoir,Schedule!AH$87:AH$291,W$100,Schedule!AG$87:AG$291,V102,Schedule!$G$87:$G$291,Schedule!$F$9,Schedule!$I$87:$I$291,"")+SUMIFS(Schedule!AI$87:AI$291,Schedule!$K$87:$K$291,Reservoir,Schedule!AH$87:AH$291,W$100,Schedule!AG$87:AG$291,V102,Schedule!$G$87:$G$291,Schedule!$F$9,Schedule!$I$87:$I$291,"I"))+(SUMIFS(Schedule!AI$87:AI$291,Schedule!$K$87:$K$291,Reservoir,Schedule!AH$87:AH$291,W$100,Schedule!AG$87:AG$291,V102,Schedule!$G$87:$G$291,Schedule!$F$10,Schedule!$I$87:$I$291,"")+SUMIFS(Schedule!AI$87:AI$291,Schedule!$K$87:$K$291,Reservoir,Schedule!AH$87:AH$291,W$100,Schedule!AG$87:AG$291,V102,Schedule!$G$87:$G$291,Schedule!$F$10,Schedule!$I$87:$I$291,"I"))+(SUMIFS(Schedule!AI$87:AI$291,Schedule!$K$87:$K$291,Reservoir,Schedule!AH$87:AH$291,W$100,Schedule!AG$87:AG$291,V102,Schedule!$G$87:$G$291,Schedule!$F$11,Schedule!$I$87:$I$291,"")+SUMIFS(Schedule!AI$87:AI$291,Schedule!$K$87:$K$291,Reservoir,Schedule!AH$87:AH$291,W$100,Schedule!AG$87:AG$291,V102,Schedule!$G$87:$G$291,Schedule!$F$11,Schedule!$I$87:$I$291,"I")),IF($C$3='Sum Res'!$S$5,(SUMIFS(Schedule!AI$87:AI$291,Schedule!$K$87:$K$291,Reservoir,Schedule!AH$87:AH$291,W$100,Schedule!AG$87:AG$291,V102,Schedule!$G$87:$G$291,Schedule!$F$9,Schedule!$I$87:$I$291,"")+SUMIFS(Schedule!AI$87:AI$291,Schedule!$K$87:$K$291,Reservoir,Schedule!AH$87:AH$291,W$100,Schedule!AG$87:AG$291,V102,Schedule!$G$87:$G$291,Schedule!$F$9,Schedule!$I$87:$I$291,"I"))+(SUMIFS(Schedule!AI$87:AI$291,Schedule!$K$87:$K$291,Reservoir,Schedule!AH$87:AH$291,W$100,Schedule!AG$87:AG$291,V102,Schedule!$G$87:$G$291,Schedule!$F$10,Schedule!$I$87:$I$291,"")+SUMIFS(Schedule!AI$87:AI$291,Schedule!$K$87:$K$291,Reservoir,Schedule!AH$87:AH$291,W$100,Schedule!AG$87:AG$291,V102,Schedule!$G$87:$G$291,Schedule!$F$10,Schedule!$I$87:$I$291,"I"))+(SUMIFS(Schedule!AI$87:AI$291,Schedule!$K$87:$K$291,Reservoir,Schedule!AH$87:AH$291,W$100,Schedule!AG$87:AG$291,V102,Schedule!$G$87:$G$291,Schedule!$F$11,Schedule!$I$87:$I$291,"")+SUMIFS(Schedule!AI$87:AI$291,Schedule!$K$87:$K$291,Reservoir,Schedule!AH$87:AH$291,W$100,Schedule!AG$87:AG$291,V102,Schedule!$G$87:$G$291,Schedule!$F$11,Schedule!$I$87:$I$291,"I")),(SUMIFS(Schedule!AI$87:AI$291,Schedule!$K$87:$K$291,Reservoir,Schedule!AH$87:AH$291,W$100,Schedule!AG$87:AG$291,V102,Schedule!$G$87:$G$291,Schedule!$F$9,Schedule!$I$87:$I$291,"")+SUMIFS(Schedule!AI$87:AI$291,Schedule!$K$87:$K$291,Reservoir,Schedule!AH$87:AH$291,W$100,Schedule!AG$87:AG$291,V102,Schedule!$G$87:$G$291,Schedule!$F$9,Schedule!$I$87:$I$291,"I"))+(SUMIFS(Schedule!AI$87:AI$291,Schedule!$K$87:$K$291,Reservoir,Schedule!AH$87:AH$291,W$100,Schedule!AG$87:AG$291,V102,Schedule!$G$87:$G$291,Schedule!$F$10,Schedule!$I$87:$I$291,"")+SUMIFS(Schedule!AI$87:AI$291,Schedule!$K$87:$K$291,Reservoir,Schedule!AH$87:AH$291,W$100,Schedule!AG$87:AG$291,V102,Schedule!$G$87:$G$291,Schedule!$F$10,Schedule!$I$87:$I$291,"I"))+(SUMIFS(Schedule!AI$87:AI$291,Schedule!$K$87:$K$291,Reservoir,Schedule!AH$87:AH$291,W$100,Schedule!AG$87:AG$291,V102,Schedule!$G$87:$G$291,Schedule!$F$11,Schedule!$I$87:$I$291,"")+SUMIFS(Schedule!AI$87:AI$291,Schedule!$K$87:$K$291,Reservoir,Schedule!AH$87:AH$291,W$100,Schedule!AG$87:AG$291,V102,Schedule!$G$87:$G$291,Schedule!$F$11,Schedule!$I$87:$I$291,"I"))+(SUMIFS(Schedule!AI$87:AI$291,Schedule!$K$87:$K$291,Reservoir,Schedule!AH$87:AH$291,W$100,Schedule!AG$87:AG$291,V102,Schedule!$G$87:$G$291,Schedule!$F$8,Schedule!$I$87:$I$291,"")+SUMIFS(Schedule!AI$87:AI$291,Schedule!$K$87:$K$291,Reservoir,Schedule!AH$87:AH$291,W$100,Schedule!AG$87:AG$291,V102,Schedule!$G$87:$G$291,Schedule!$F$8,Schedule!$I$87:$I$291,"I"))))</f>
        <v>0</v>
      </c>
      <c r="Y102" s="284">
        <v>3</v>
      </c>
      <c r="Z102" s="285"/>
      <c r="AA102" s="286">
        <f>IF($C$3="",(SUMIFS(Schedule!AL$87:AL$291,Schedule!$K$87:$K$291,Reservoir,Schedule!AK$87:AK$291,Z$100,Schedule!AJ$87:AJ$291,Y102,Schedule!$G$87:$G$291,Schedule!$F$9,Schedule!$I$87:$I$291,"")+SUMIFS(Schedule!AL$87:AL$291,Schedule!$K$87:$K$291,Reservoir,Schedule!AK$87:AK$291,Z$100,Schedule!AJ$87:AJ$291,Y102,Schedule!$G$87:$G$291,Schedule!$F$9,Schedule!$I$87:$I$291,"I"))+(SUMIFS(Schedule!AL$87:AL$291,Schedule!$K$87:$K$291,Reservoir,Schedule!AK$87:AK$291,Z$100,Schedule!AJ$87:AJ$291,Y102,Schedule!$G$87:$G$291,Schedule!$F$10,Schedule!$I$87:$I$291,"")+SUMIFS(Schedule!AL$87:AL$291,Schedule!$K$87:$K$291,Reservoir,Schedule!AK$87:AK$291,Z$100,Schedule!AJ$87:AJ$291,Y102,Schedule!$G$87:$G$291,Schedule!$F$10,Schedule!$I$87:$I$291,"I"))+(SUMIFS(Schedule!AL$87:AL$291,Schedule!$K$87:$K$291,Reservoir,Schedule!AK$87:AK$291,Z$100,Schedule!AJ$87:AJ$291,Y102,Schedule!$G$87:$G$291,Schedule!$F$11,Schedule!$I$87:$I$291,"")+SUMIFS(Schedule!AL$87:AL$291,Schedule!$K$87:$K$291,Reservoir,Schedule!AK$87:AK$291,Z$100,Schedule!AJ$87:AJ$291,Y102,Schedule!$G$87:$G$291,Schedule!$F$11,Schedule!$I$87:$I$291,"I")),IF($C$3='Sum Res'!$S$5,(SUMIFS(Schedule!AL$87:AL$291,Schedule!$K$87:$K$291,Reservoir,Schedule!AK$87:AK$291,Z$100,Schedule!AJ$87:AJ$291,Y102,Schedule!$G$87:$G$291,Schedule!$F$9,Schedule!$I$87:$I$291,"")+SUMIFS(Schedule!AL$87:AL$291,Schedule!$K$87:$K$291,Reservoir,Schedule!AK$87:AK$291,Z$100,Schedule!AJ$87:AJ$291,Y102,Schedule!$G$87:$G$291,Schedule!$F$9,Schedule!$I$87:$I$291,"I"))+(SUMIFS(Schedule!AL$87:AL$291,Schedule!$K$87:$K$291,Reservoir,Schedule!AK$87:AK$291,Z$100,Schedule!AJ$87:AJ$291,Y102,Schedule!$G$87:$G$291,Schedule!$F$10,Schedule!$I$87:$I$291,"")+SUMIFS(Schedule!AL$87:AL$291,Schedule!$K$87:$K$291,Reservoir,Schedule!AK$87:AK$291,Z$100,Schedule!AJ$87:AJ$291,Y102,Schedule!$G$87:$G$291,Schedule!$F$10,Schedule!$I$87:$I$291,"I"))+(SUMIFS(Schedule!AL$87:AL$291,Schedule!$K$87:$K$291,Reservoir,Schedule!AK$87:AK$291,Z$100,Schedule!AJ$87:AJ$291,Y102,Schedule!$G$87:$G$291,Schedule!$F$11,Schedule!$I$87:$I$291,"")+SUMIFS(Schedule!AL$87:AL$291,Schedule!$K$87:$K$291,Reservoir,Schedule!AK$87:AK$291,Z$100,Schedule!AJ$87:AJ$291,Y102,Schedule!$G$87:$G$291,Schedule!$F$11,Schedule!$I$87:$I$291,"I")),(SUMIFS(Schedule!AL$87:AL$291,Schedule!$K$87:$K$291,Reservoir,Schedule!AK$87:AK$291,Z$100,Schedule!AJ$87:AJ$291,Y102,Schedule!$G$87:$G$291,Schedule!$F$9,Schedule!$I$87:$I$291,"")+SUMIFS(Schedule!AL$87:AL$291,Schedule!$K$87:$K$291,Reservoir,Schedule!AK$87:AK$291,Z$100,Schedule!AJ$87:AJ$291,Y102,Schedule!$G$87:$G$291,Schedule!$F$9,Schedule!$I$87:$I$291,"I"))+(SUMIFS(Schedule!AL$87:AL$291,Schedule!$K$87:$K$291,Reservoir,Schedule!AK$87:AK$291,Z$100,Schedule!AJ$87:AJ$291,Y102,Schedule!$G$87:$G$291,Schedule!$F$10,Schedule!$I$87:$I$291,"")+SUMIFS(Schedule!AL$87:AL$291,Schedule!$K$87:$K$291,Reservoir,Schedule!AK$87:AK$291,Z$100,Schedule!AJ$87:AJ$291,Y102,Schedule!$G$87:$G$291,Schedule!$F$10,Schedule!$I$87:$I$291,"I"))+(SUMIFS(Schedule!AL$87:AL$291,Schedule!$K$87:$K$291,Reservoir,Schedule!AK$87:AK$291,Z$100,Schedule!AJ$87:AJ$291,Y102,Schedule!$G$87:$G$291,Schedule!$F$11,Schedule!$I$87:$I$291,"")+SUMIFS(Schedule!AL$87:AL$291,Schedule!$K$87:$K$291,Reservoir,Schedule!AK$87:AK$291,Z$100,Schedule!AJ$87:AJ$291,Y102,Schedule!$G$87:$G$291,Schedule!$F$11,Schedule!$I$87:$I$291,"I"))+(SUMIFS(Schedule!AL$87:AL$291,Schedule!$K$87:$K$291,Reservoir,Schedule!AK$87:AK$291,Z$100,Schedule!AJ$87:AJ$291,Y102,Schedule!$G$87:$G$291,Schedule!$F$8,Schedule!$I$87:$I$291,"")+SUMIFS(Schedule!AL$87:AL$291,Schedule!$K$87:$K$291,Reservoir,Schedule!AK$87:AK$291,Z$100,Schedule!AJ$87:AJ$291,Y102,Schedule!$G$87:$G$291,Schedule!$F$8,Schedule!$I$87:$I$291,"I"))))</f>
        <v>0</v>
      </c>
      <c r="AB102" s="284">
        <v>3</v>
      </c>
      <c r="AC102" s="285"/>
      <c r="AD102" s="286">
        <f>IF($C$3="",(SUMIFS(Schedule!AO$87:AO$291,Schedule!$K$87:$K$291,Reservoir,Schedule!AN$87:AN$291,AC$100,Schedule!AM$87:AM$291,AB102,Schedule!$G$87:$G$291,Schedule!$F$9,Schedule!$I$87:$I$291,"")+SUMIFS(Schedule!AO$87:AO$291,Schedule!$K$87:$K$291,Reservoir,Schedule!AN$87:AN$291,AC$100,Schedule!AM$87:AM$291,AB102,Schedule!$G$87:$G$291,Schedule!$F$9,Schedule!$I$87:$I$291,"I"))+(SUMIFS(Schedule!AO$87:AO$291,Schedule!$K$87:$K$291,Reservoir,Schedule!AN$87:AN$291,AC$100,Schedule!AM$87:AM$291,AB102,Schedule!$G$87:$G$291,Schedule!$F$10,Schedule!$I$87:$I$291,"")+SUMIFS(Schedule!AO$87:AO$291,Schedule!$K$87:$K$291,Reservoir,Schedule!AN$87:AN$291,AC$100,Schedule!AM$87:AM$291,AB102,Schedule!$G$87:$G$291,Schedule!$F$10,Schedule!$I$87:$I$291,"I"))+(SUMIFS(Schedule!AO$87:AO$291,Schedule!$K$87:$K$291,Reservoir,Schedule!AN$87:AN$291,AC$100,Schedule!AM$87:AM$291,AB102,Schedule!$G$87:$G$291,Schedule!$F$11,Schedule!$I$87:$I$291,"")+SUMIFS(Schedule!AO$87:AO$291,Schedule!$K$87:$K$291,Reservoir,Schedule!AN$87:AN$291,AC$100,Schedule!AM$87:AM$291,AB102,Schedule!$G$87:$G$291,Schedule!$F$11,Schedule!$I$87:$I$291,"I")),IF($C$3='Sum Res'!$S$5,(SUMIFS(Schedule!AO$87:AO$291,Schedule!$K$87:$K$291,Reservoir,Schedule!AN$87:AN$291,AC$100,Schedule!AM$87:AM$291,AB102,Schedule!$G$87:$G$291,Schedule!$F$9,Schedule!$I$87:$I$291,"")+SUMIFS(Schedule!AO$87:AO$291,Schedule!$K$87:$K$291,Reservoir,Schedule!AN$87:AN$291,AC$100,Schedule!AM$87:AM$291,AB102,Schedule!$G$87:$G$291,Schedule!$F$9,Schedule!$I$87:$I$291,"I"))+(SUMIFS(Schedule!AO$87:AO$291,Schedule!$K$87:$K$291,Reservoir,Schedule!AN$87:AN$291,AC$100,Schedule!AM$87:AM$291,AB102,Schedule!$G$87:$G$291,Schedule!$F$10,Schedule!$I$87:$I$291,"")+SUMIFS(Schedule!AO$87:AO$291,Schedule!$K$87:$K$291,Reservoir,Schedule!AN$87:AN$291,AC$100,Schedule!AM$87:AM$291,AB102,Schedule!$G$87:$G$291,Schedule!$F$10,Schedule!$I$87:$I$291,"I"))+(SUMIFS(Schedule!AO$87:AO$291,Schedule!$K$87:$K$291,Reservoir,Schedule!AN$87:AN$291,AC$100,Schedule!AM$87:AM$291,AB102,Schedule!$G$87:$G$291,Schedule!$F$11,Schedule!$I$87:$I$291,"")+SUMIFS(Schedule!AO$87:AO$291,Schedule!$K$87:$K$291,Reservoir,Schedule!AN$87:AN$291,AC$100,Schedule!AM$87:AM$291,AB102,Schedule!$G$87:$G$291,Schedule!$F$11,Schedule!$I$87:$I$291,"I")),(SUMIFS(Schedule!AO$87:AO$291,Schedule!$K$87:$K$291,Reservoir,Schedule!AN$87:AN$291,AC$100,Schedule!AM$87:AM$291,AB102,Schedule!$G$87:$G$291,Schedule!$F$9,Schedule!$I$87:$I$291,"")+SUMIFS(Schedule!AO$87:AO$291,Schedule!$K$87:$K$291,Reservoir,Schedule!AN$87:AN$291,AC$100,Schedule!AM$87:AM$291,AB102,Schedule!$G$87:$G$291,Schedule!$F$9,Schedule!$I$87:$I$291,"I"))+(SUMIFS(Schedule!AO$87:AO$291,Schedule!$K$87:$K$291,Reservoir,Schedule!AN$87:AN$291,AC$100,Schedule!AM$87:AM$291,AB102,Schedule!$G$87:$G$291,Schedule!$F$10,Schedule!$I$87:$I$291,"")+SUMIFS(Schedule!AO$87:AO$291,Schedule!$K$87:$K$291,Reservoir,Schedule!AN$87:AN$291,AC$100,Schedule!AM$87:AM$291,AB102,Schedule!$G$87:$G$291,Schedule!$F$10,Schedule!$I$87:$I$291,"I"))+(SUMIFS(Schedule!AO$87:AO$291,Schedule!$K$87:$K$291,Reservoir,Schedule!AN$87:AN$291,AC$100,Schedule!AM$87:AM$291,AB102,Schedule!$G$87:$G$291,Schedule!$F$11,Schedule!$I$87:$I$291,"")+SUMIFS(Schedule!AO$87:AO$291,Schedule!$K$87:$K$291,Reservoir,Schedule!AN$87:AN$291,AC$100,Schedule!AM$87:AM$291,AB102,Schedule!$G$87:$G$291,Schedule!$F$11,Schedule!$I$87:$I$291,"I"))+(SUMIFS(Schedule!AO$87:AO$291,Schedule!$K$87:$K$291,Reservoir,Schedule!AN$87:AN$291,AC$100,Schedule!AM$87:AM$291,AB102,Schedule!$G$87:$G$291,Schedule!$F$8,Schedule!$I$87:$I$291,"")+SUMIFS(Schedule!AO$87:AO$291,Schedule!$K$87:$K$291,Reservoir,Schedule!AN$87:AN$291,AC$100,Schedule!AM$87:AM$291,AB102,Schedule!$G$87:$G$291,Schedule!$F$8,Schedule!$I$87:$I$291,"I"))))</f>
        <v>0</v>
      </c>
      <c r="AE102" s="287">
        <f t="shared" si="23"/>
        <v>0</v>
      </c>
      <c r="AF102" s="288">
        <f t="shared" si="21"/>
        <v>0</v>
      </c>
    </row>
    <row r="103" spans="2:36" ht="15" x14ac:dyDescent="0.2">
      <c r="B103" s="580"/>
      <c r="C103" s="583"/>
      <c r="D103" s="289">
        <v>4</v>
      </c>
      <c r="E103" s="280"/>
      <c r="F103" s="281">
        <f>IF($C$3="",(SUMIFS(Schedule!Q$87:Q$291,Schedule!$K$87:$K$291,Reservoir,Schedule!P$87:P$291,E$100,Schedule!O$87:O$291,D103,Schedule!$G$87:$G$291,Schedule!$F$9,Schedule!$I$87:$I$291,"")+SUMIFS(Schedule!Q$87:Q$291,Schedule!$K$87:$K$291,Reservoir,Schedule!P$87:P$291,E$100,Schedule!O$87:O$291,D103,Schedule!$G$87:$G$291,Schedule!$F$9,Schedule!$I$87:$I$291,"I"))+(SUMIFS(Schedule!Q$87:Q$291,Schedule!$K$87:$K$291,Reservoir,Schedule!P$87:P$291,E$100,Schedule!O$87:O$291,D103,Schedule!$G$87:$G$291,Schedule!$F$10,Schedule!$I$87:$I$291,"")+SUMIFS(Schedule!Q$87:Q$291,Schedule!$K$87:$K$291,Reservoir,Schedule!P$87:P$291,E$100,Schedule!O$87:O$291,D103,Schedule!$G$87:$G$291,Schedule!$F$10,Schedule!$I$87:$I$291,"I"))+(SUMIFS(Schedule!Q$87:Q$291,Schedule!$K$87:$K$291,Reservoir,Schedule!P$87:P$291,E$100,Schedule!O$87:O$291,D103,Schedule!$G$87:$G$291,Schedule!$F$11,Schedule!$I$87:$I$291,"")+SUMIFS(Schedule!Q$87:Q$291,Schedule!$K$87:$K$291,Reservoir,Schedule!P$87:P$291,E$100,Schedule!O$87:O$291,D103,Schedule!$G$87:$G$291,Schedule!$F$11,Schedule!$I$87:$I$291,"I")),IF($C$3='Sum Res'!$S$5,(SUMIFS(Schedule!Q$87:Q$291,Schedule!$K$87:$K$291,Reservoir,Schedule!P$87:P$291,E$100,Schedule!O$87:O$291,D103,Schedule!$G$87:$G$291,Schedule!$F$9,Schedule!$I$87:$I$291,"")+SUMIFS(Schedule!Q$87:Q$291,Schedule!$K$87:$K$291,Reservoir,Schedule!P$87:P$291,E$100,Schedule!O$87:O$291,D103,Schedule!$G$87:$G$291,Schedule!$F$9,Schedule!$I$87:$I$291,"I"))+(SUMIFS(Schedule!Q$87:Q$291,Schedule!$K$87:$K$291,Reservoir,Schedule!P$87:P$291,E$100,Schedule!O$87:O$291,D103,Schedule!$G$87:$G$291,Schedule!$F$10,Schedule!$I$87:$I$291,"")+SUMIFS(Schedule!Q$87:Q$291,Schedule!$K$87:$K$291,Reservoir,Schedule!P$87:P$291,E$100,Schedule!O$87:O$291,D103,Schedule!$G$87:$G$291,Schedule!$F$10,Schedule!$I$87:$I$291,"I"))+(SUMIFS(Schedule!Q$87:Q$291,Schedule!$K$87:$K$291,Reservoir,Schedule!P$87:P$291,E$100,Schedule!O$87:O$291,D103,Schedule!$G$87:$G$291,Schedule!$F$11,Schedule!$I$87:$I$291,"")+SUMIFS(Schedule!Q$87:Q$291,Schedule!$K$87:$K$291,Reservoir,Schedule!P$87:P$291,E$100,Schedule!O$87:O$291,D103,Schedule!$G$87:$G$291,Schedule!$F$11,Schedule!$I$87:$I$291,"I")),(SUMIFS(Schedule!Q$87:Q$291,Schedule!$K$87:$K$291,Reservoir,Schedule!P$87:P$291,E$100,Schedule!O$87:O$291,D103,Schedule!$G$87:$G$291,Schedule!$F$9,Schedule!$I$87:$I$291,"")+SUMIFS(Schedule!Q$87:Q$291,Schedule!$K$87:$K$291,Reservoir,Schedule!P$87:P$291,E$100,Schedule!O$87:O$291,D103,Schedule!$G$87:$G$291,Schedule!$F$9,Schedule!$I$87:$I$291,"I"))+(SUMIFS(Schedule!Q$87:Q$291,Schedule!$K$87:$K$291,Reservoir,Schedule!P$87:P$291,E$100,Schedule!O$87:O$291,D103,Schedule!$G$87:$G$291,Schedule!$F$10,Schedule!$I$87:$I$291,"")+SUMIFS(Schedule!Q$87:Q$291,Schedule!$K$87:$K$291,Reservoir,Schedule!P$87:P$291,E$100,Schedule!O$87:O$291,D103,Schedule!$G$87:$G$291,Schedule!$F$10,Schedule!$I$87:$I$291,"I"))+(SUMIFS(Schedule!Q$87:Q$291,Schedule!$K$87:$K$291,Reservoir,Schedule!P$87:P$291,E$100,Schedule!O$87:O$291,D103,Schedule!$G$87:$G$291,Schedule!$F$11,Schedule!$I$87:$I$291,"")+SUMIFS(Schedule!Q$87:Q$291,Schedule!$K$87:$K$291,Reservoir,Schedule!P$87:P$291,E$100,Schedule!O$87:O$291,D103,Schedule!$G$87:$G$291,Schedule!$F$11,Schedule!$I$87:$I$291,"I"))+(SUMIFS(Schedule!Q$87:Q$291,Schedule!$K$87:$K$291,Reservoir,Schedule!P$87:P$291,E$100,Schedule!O$87:O$291,D103,Schedule!$G$87:$G$291,Schedule!$F$8,Schedule!$I$87:$I$291,"")+SUMIFS(Schedule!Q$87:Q$291,Schedule!$K$87:$K$291,Reservoir,Schedule!P$87:P$291,E$100,Schedule!O$87:O$291,D103,Schedule!$G$87:$G$291,Schedule!$F$8,Schedule!$I$87:$I$291,"I"))))</f>
        <v>0</v>
      </c>
      <c r="G103" s="289">
        <v>4</v>
      </c>
      <c r="H103" s="280"/>
      <c r="I103" s="281">
        <f>IF($C$3="",(SUMIFS(Schedule!T$87:T$291,Schedule!$K$87:$K$291,Reservoir,Schedule!S$87:S$291,H$100,Schedule!R$87:R$291,G103,Schedule!$G$87:$G$291,Schedule!$F$9,Schedule!$I$87:$I$291,"")+SUMIFS(Schedule!T$87:T$291,Schedule!$K$87:$K$291,Reservoir,Schedule!S$87:S$291,H$100,Schedule!R$87:R$291,G103,Schedule!$G$87:$G$291,Schedule!$F$9,Schedule!$I$87:$I$291,"I"))+(SUMIFS(Schedule!T$87:T$291,Schedule!$K$87:$K$291,Reservoir,Schedule!S$87:S$291,H$100,Schedule!R$87:R$291,G103,Schedule!$G$87:$G$291,Schedule!$F$10,Schedule!$I$87:$I$291,"")+SUMIFS(Schedule!T$87:T$291,Schedule!$K$87:$K$291,Reservoir,Schedule!S$87:S$291,H$100,Schedule!R$87:R$291,G103,Schedule!$G$87:$G$291,Schedule!$F$10,Schedule!$I$87:$I$291,"I"))+(SUMIFS(Schedule!T$87:T$291,Schedule!$K$87:$K$291,Reservoir,Schedule!S$87:S$291,H$100,Schedule!R$87:R$291,G103,Schedule!$G$87:$G$291,Schedule!$F$11,Schedule!$I$87:$I$291,"")+SUMIFS(Schedule!T$87:T$291,Schedule!$K$87:$K$291,Reservoir,Schedule!S$87:S$291,H$100,Schedule!R$87:R$291,G103,Schedule!$G$87:$G$291,Schedule!$F$11,Schedule!$I$87:$I$291,"I")),IF($C$3='Sum Res'!$S$5,(SUMIFS(Schedule!T$87:T$291,Schedule!$K$87:$K$291,Reservoir,Schedule!S$87:S$291,H$100,Schedule!R$87:R$291,G103,Schedule!$G$87:$G$291,Schedule!$F$9,Schedule!$I$87:$I$291,"")+SUMIFS(Schedule!T$87:T$291,Schedule!$K$87:$K$291,Reservoir,Schedule!S$87:S$291,H$100,Schedule!R$87:R$291,G103,Schedule!$G$87:$G$291,Schedule!$F$9,Schedule!$I$87:$I$291,"I"))+(SUMIFS(Schedule!T$87:T$291,Schedule!$K$87:$K$291,Reservoir,Schedule!S$87:S$291,H$100,Schedule!R$87:R$291,G103,Schedule!$G$87:$G$291,Schedule!$F$10,Schedule!$I$87:$I$291,"")+SUMIFS(Schedule!T$87:T$291,Schedule!$K$87:$K$291,Reservoir,Schedule!S$87:S$291,H$100,Schedule!R$87:R$291,G103,Schedule!$G$87:$G$291,Schedule!$F$10,Schedule!$I$87:$I$291,"I"))+(SUMIFS(Schedule!T$87:T$291,Schedule!$K$87:$K$291,Reservoir,Schedule!S$87:S$291,H$100,Schedule!R$87:R$291,G103,Schedule!$G$87:$G$291,Schedule!$F$11,Schedule!$I$87:$I$291,"")+SUMIFS(Schedule!T$87:T$291,Schedule!$K$87:$K$291,Reservoir,Schedule!S$87:S$291,H$100,Schedule!R$87:R$291,G103,Schedule!$G$87:$G$291,Schedule!$F$11,Schedule!$I$87:$I$291,"I")),(SUMIFS(Schedule!T$87:T$291,Schedule!$K$87:$K$291,Reservoir,Schedule!S$87:S$291,H$100,Schedule!R$87:R$291,G103,Schedule!$G$87:$G$291,Schedule!$F$9,Schedule!$I$87:$I$291,"")+SUMIFS(Schedule!T$87:T$291,Schedule!$K$87:$K$291,Reservoir,Schedule!S$87:S$291,H$100,Schedule!R$87:R$291,G103,Schedule!$G$87:$G$291,Schedule!$F$9,Schedule!$I$87:$I$291,"I"))+(SUMIFS(Schedule!T$87:T$291,Schedule!$K$87:$K$291,Reservoir,Schedule!S$87:S$291,H$100,Schedule!R$87:R$291,G103,Schedule!$G$87:$G$291,Schedule!$F$10,Schedule!$I$87:$I$291,"")+SUMIFS(Schedule!T$87:T$291,Schedule!$K$87:$K$291,Reservoir,Schedule!S$87:S$291,H$100,Schedule!R$87:R$291,G103,Schedule!$G$87:$G$291,Schedule!$F$10,Schedule!$I$87:$I$291,"I"))+(SUMIFS(Schedule!T$87:T$291,Schedule!$K$87:$K$291,Reservoir,Schedule!S$87:S$291,H$100,Schedule!R$87:R$291,G103,Schedule!$G$87:$G$291,Schedule!$F$11,Schedule!$I$87:$I$291,"")+SUMIFS(Schedule!T$87:T$291,Schedule!$K$87:$K$291,Reservoir,Schedule!S$87:S$291,H$100,Schedule!R$87:R$291,G103,Schedule!$G$87:$G$291,Schedule!$F$11,Schedule!$I$87:$I$291,"I"))+(SUMIFS(Schedule!T$87:T$291,Schedule!$K$87:$K$291,Reservoir,Schedule!S$87:S$291,H$100,Schedule!R$87:R$291,G103,Schedule!$G$87:$G$291,Schedule!$F$8,Schedule!$I$87:$I$291,"")+SUMIFS(Schedule!T$87:T$291,Schedule!$K$87:$K$291,Reservoir,Schedule!S$87:S$291,H$100,Schedule!R$87:R$291,G103,Schedule!$G$87:$G$291,Schedule!$F$8,Schedule!$I$87:$I$291,"I"))))</f>
        <v>0</v>
      </c>
      <c r="J103" s="289">
        <v>4</v>
      </c>
      <c r="K103" s="280"/>
      <c r="L103" s="281">
        <f>IF($C$3="",(SUMIFS(Schedule!W$87:W$291,Schedule!$K$87:$K$291,Reservoir,Schedule!V$87:V$291,K$100,Schedule!U$87:U$291,J103,Schedule!$G$87:$G$291,Schedule!$F$9,Schedule!$I$87:$I$291,"")+SUMIFS(Schedule!W$87:W$291,Schedule!$K$87:$K$291,Reservoir,Schedule!V$87:V$291,K$100,Schedule!U$87:U$291,J103,Schedule!$G$87:$G$291,Schedule!$F$9,Schedule!$I$87:$I$291,"I"))+(SUMIFS(Schedule!W$87:W$291,Schedule!$K$87:$K$291,Reservoir,Schedule!V$87:V$291,K$100,Schedule!U$87:U$291,J103,Schedule!$G$87:$G$291,Schedule!$F$10,Schedule!$I$87:$I$291,"")+SUMIFS(Schedule!W$87:W$291,Schedule!$K$87:$K$291,Reservoir,Schedule!V$87:V$291,K$100,Schedule!U$87:U$291,J103,Schedule!$G$87:$G$291,Schedule!$F$10,Schedule!$I$87:$I$291,"I"))+(SUMIFS(Schedule!W$87:W$291,Schedule!$K$87:$K$291,Reservoir,Schedule!V$87:V$291,K$100,Schedule!U$87:U$291,J103,Schedule!$G$87:$G$291,Schedule!$F$11,Schedule!$I$87:$I$291,"")+SUMIFS(Schedule!W$87:W$291,Schedule!$K$87:$K$291,Reservoir,Schedule!V$87:V$291,K$100,Schedule!U$87:U$291,J103,Schedule!$G$87:$G$291,Schedule!$F$11,Schedule!$I$87:$I$291,"I")),IF($C$3='Sum Res'!$S$5,(SUMIFS(Schedule!W$87:W$291,Schedule!$K$87:$K$291,Reservoir,Schedule!V$87:V$291,K$100,Schedule!U$87:U$291,J103,Schedule!$G$87:$G$291,Schedule!$F$9,Schedule!$I$87:$I$291,"")+SUMIFS(Schedule!W$87:W$291,Schedule!$K$87:$K$291,Reservoir,Schedule!V$87:V$291,K$100,Schedule!U$87:U$291,J103,Schedule!$G$87:$G$291,Schedule!$F$9,Schedule!$I$87:$I$291,"I"))+(SUMIFS(Schedule!W$87:W$291,Schedule!$K$87:$K$291,Reservoir,Schedule!V$87:V$291,K$100,Schedule!U$87:U$291,J103,Schedule!$G$87:$G$291,Schedule!$F$10,Schedule!$I$87:$I$291,"")+SUMIFS(Schedule!W$87:W$291,Schedule!$K$87:$K$291,Reservoir,Schedule!V$87:V$291,K$100,Schedule!U$87:U$291,J103,Schedule!$G$87:$G$291,Schedule!$F$10,Schedule!$I$87:$I$291,"I"))+(SUMIFS(Schedule!W$87:W$291,Schedule!$K$87:$K$291,Reservoir,Schedule!V$87:V$291,K$100,Schedule!U$87:U$291,J103,Schedule!$G$87:$G$291,Schedule!$F$11,Schedule!$I$87:$I$291,"")+SUMIFS(Schedule!W$87:W$291,Schedule!$K$87:$K$291,Reservoir,Schedule!V$87:V$291,K$100,Schedule!U$87:U$291,J103,Schedule!$G$87:$G$291,Schedule!$F$11,Schedule!$I$87:$I$291,"I")),(SUMIFS(Schedule!W$87:W$291,Schedule!$K$87:$K$291,Reservoir,Schedule!V$87:V$291,K$100,Schedule!U$87:U$291,J103,Schedule!$G$87:$G$291,Schedule!$F$9,Schedule!$I$87:$I$291,"")+SUMIFS(Schedule!W$87:W$291,Schedule!$K$87:$K$291,Reservoir,Schedule!V$87:V$291,K$100,Schedule!U$87:U$291,J103,Schedule!$G$87:$G$291,Schedule!$F$9,Schedule!$I$87:$I$291,"I"))+(SUMIFS(Schedule!W$87:W$291,Schedule!$K$87:$K$291,Reservoir,Schedule!V$87:V$291,K$100,Schedule!U$87:U$291,J103,Schedule!$G$87:$G$291,Schedule!$F$10,Schedule!$I$87:$I$291,"")+SUMIFS(Schedule!W$87:W$291,Schedule!$K$87:$K$291,Reservoir,Schedule!V$87:V$291,K$100,Schedule!U$87:U$291,J103,Schedule!$G$87:$G$291,Schedule!$F$10,Schedule!$I$87:$I$291,"I"))+(SUMIFS(Schedule!W$87:W$291,Schedule!$K$87:$K$291,Reservoir,Schedule!V$87:V$291,K$100,Schedule!U$87:U$291,J103,Schedule!$G$87:$G$291,Schedule!$F$11,Schedule!$I$87:$I$291,"")+SUMIFS(Schedule!W$87:W$291,Schedule!$K$87:$K$291,Reservoir,Schedule!V$87:V$291,K$100,Schedule!U$87:U$291,J103,Schedule!$G$87:$G$291,Schedule!$F$11,Schedule!$I$87:$I$291,"I"))+(SUMIFS(Schedule!W$87:W$291,Schedule!$K$87:$K$291,Reservoir,Schedule!V$87:V$291,K$100,Schedule!U$87:U$291,J103,Schedule!$G$87:$G$291,Schedule!$F$8,Schedule!$I$87:$I$291,"")+SUMIFS(Schedule!W$87:W$291,Schedule!$K$87:$K$291,Reservoir,Schedule!V$87:V$291,K$100,Schedule!U$87:U$291,J103,Schedule!$G$87:$G$291,Schedule!$F$8,Schedule!$I$87:$I$291,"I"))))</f>
        <v>0</v>
      </c>
      <c r="M103" s="289">
        <v>4</v>
      </c>
      <c r="N103" s="280"/>
      <c r="O103" s="281">
        <f>IF($C$3="",(SUMIFS(Schedule!Z$87:Z$291,Schedule!$K$87:$K$291,Reservoir,Schedule!Y$87:Y$291,N$100,Schedule!X$87:X$291,M103,Schedule!$G$87:$G$291,Schedule!$F$9,Schedule!$I$87:$I$291,"")+SUMIFS(Schedule!Z$87:Z$291,Schedule!$K$87:$K$291,Reservoir,Schedule!Y$87:Y$291,N$100,Schedule!X$87:X$291,M103,Schedule!$G$87:$G$291,Schedule!$F$9,Schedule!$I$87:$I$291,"I"))+(SUMIFS(Schedule!Z$87:Z$291,Schedule!$K$87:$K$291,Reservoir,Schedule!Y$87:Y$291,N$100,Schedule!X$87:X$291,M103,Schedule!$G$87:$G$291,Schedule!$F$10,Schedule!$I$87:$I$291,"")+SUMIFS(Schedule!Z$87:Z$291,Schedule!$K$87:$K$291,Reservoir,Schedule!Y$87:Y$291,N$100,Schedule!X$87:X$291,M103,Schedule!$G$87:$G$291,Schedule!$F$10,Schedule!$I$87:$I$291,"I"))+(SUMIFS(Schedule!Z$87:Z$291,Schedule!$K$87:$K$291,Reservoir,Schedule!Y$87:Y$291,N$100,Schedule!X$87:X$291,M103,Schedule!$G$87:$G$291,Schedule!$F$11,Schedule!$I$87:$I$291,"")+SUMIFS(Schedule!Z$87:Z$291,Schedule!$K$87:$K$291,Reservoir,Schedule!Y$87:Y$291,N$100,Schedule!X$87:X$291,M103,Schedule!$G$87:$G$291,Schedule!$F$11,Schedule!$I$87:$I$291,"I")),IF($C$3='Sum Res'!$S$5,(SUMIFS(Schedule!Z$87:Z$291,Schedule!$K$87:$K$291,Reservoir,Schedule!Y$87:Y$291,N$100,Schedule!X$87:X$291,M103,Schedule!$G$87:$G$291,Schedule!$F$9,Schedule!$I$87:$I$291,"")+SUMIFS(Schedule!Z$87:Z$291,Schedule!$K$87:$K$291,Reservoir,Schedule!Y$87:Y$291,N$100,Schedule!X$87:X$291,M103,Schedule!$G$87:$G$291,Schedule!$F$9,Schedule!$I$87:$I$291,"I"))+(SUMIFS(Schedule!Z$87:Z$291,Schedule!$K$87:$K$291,Reservoir,Schedule!Y$87:Y$291,N$100,Schedule!X$87:X$291,M103,Schedule!$G$87:$G$291,Schedule!$F$10,Schedule!$I$87:$I$291,"")+SUMIFS(Schedule!Z$87:Z$291,Schedule!$K$87:$K$291,Reservoir,Schedule!Y$87:Y$291,N$100,Schedule!X$87:X$291,M103,Schedule!$G$87:$G$291,Schedule!$F$10,Schedule!$I$87:$I$291,"I"))+(SUMIFS(Schedule!Z$87:Z$291,Schedule!$K$87:$K$291,Reservoir,Schedule!Y$87:Y$291,N$100,Schedule!X$87:X$291,M103,Schedule!$G$87:$G$291,Schedule!$F$11,Schedule!$I$87:$I$291,"")+SUMIFS(Schedule!Z$87:Z$291,Schedule!$K$87:$K$291,Reservoir,Schedule!Y$87:Y$291,N$100,Schedule!X$87:X$291,M103,Schedule!$G$87:$G$291,Schedule!$F$11,Schedule!$I$87:$I$291,"I")),(SUMIFS(Schedule!Z$87:Z$291,Schedule!$K$87:$K$291,Reservoir,Schedule!Y$87:Y$291,N$100,Schedule!X$87:X$291,M103,Schedule!$G$87:$G$291,Schedule!$F$9,Schedule!$I$87:$I$291,"")+SUMIFS(Schedule!Z$87:Z$291,Schedule!$K$87:$K$291,Reservoir,Schedule!Y$87:Y$291,N$100,Schedule!X$87:X$291,M103,Schedule!$G$87:$G$291,Schedule!$F$9,Schedule!$I$87:$I$291,"I"))+(SUMIFS(Schedule!Z$87:Z$291,Schedule!$K$87:$K$291,Reservoir,Schedule!Y$87:Y$291,N$100,Schedule!X$87:X$291,M103,Schedule!$G$87:$G$291,Schedule!$F$10,Schedule!$I$87:$I$291,"")+SUMIFS(Schedule!Z$87:Z$291,Schedule!$K$87:$K$291,Reservoir,Schedule!Y$87:Y$291,N$100,Schedule!X$87:X$291,M103,Schedule!$G$87:$G$291,Schedule!$F$10,Schedule!$I$87:$I$291,"I"))+(SUMIFS(Schedule!Z$87:Z$291,Schedule!$K$87:$K$291,Reservoir,Schedule!Y$87:Y$291,N$100,Schedule!X$87:X$291,M103,Schedule!$G$87:$G$291,Schedule!$F$11,Schedule!$I$87:$I$291,"")+SUMIFS(Schedule!Z$87:Z$291,Schedule!$K$87:$K$291,Reservoir,Schedule!Y$87:Y$291,N$100,Schedule!X$87:X$291,M103,Schedule!$G$87:$G$291,Schedule!$F$11,Schedule!$I$87:$I$291,"I"))+(SUMIFS(Schedule!Z$87:Z$291,Schedule!$K$87:$K$291,Reservoir,Schedule!Y$87:Y$291,N$100,Schedule!X$87:X$291,M103,Schedule!$G$87:$G$291,Schedule!$F$8,Schedule!$I$87:$I$291,"")+SUMIFS(Schedule!Z$87:Z$291,Schedule!$K$87:$K$291,Reservoir,Schedule!Y$87:Y$291,N$100,Schedule!X$87:X$291,M103,Schedule!$G$87:$G$291,Schedule!$F$8,Schedule!$I$87:$I$291,"I"))))</f>
        <v>0</v>
      </c>
      <c r="P103" s="289">
        <v>4</v>
      </c>
      <c r="Q103" s="280"/>
      <c r="R103" s="281">
        <f>IF($C$3="",(SUMIFS(Schedule!AC$87:AC$291,Schedule!$K$87:$K$291,Reservoir,Schedule!AB$87:AB$291,Q$100,Schedule!AA$87:AA$291,P103,Schedule!$G$87:$G$291,Schedule!$F$9,Schedule!$I$87:$I$291,"")+SUMIFS(Schedule!AC$87:AC$291,Schedule!$K$87:$K$291,Reservoir,Schedule!AB$87:AB$291,Q$100,Schedule!AA$87:AA$291,P103,Schedule!$G$87:$G$291,Schedule!$F$9,Schedule!$I$87:$I$291,"I"))+(SUMIFS(Schedule!AC$87:AC$291,Schedule!$K$87:$K$291,Reservoir,Schedule!AB$87:AB$291,Q$100,Schedule!AA$87:AA$291,P103,Schedule!$G$87:$G$291,Schedule!$F$10,Schedule!$I$87:$I$291,"")+SUMIFS(Schedule!AC$87:AC$291,Schedule!$K$87:$K$291,Reservoir,Schedule!AB$87:AB$291,Q$100,Schedule!AA$87:AA$291,P103,Schedule!$G$87:$G$291,Schedule!$F$10,Schedule!$I$87:$I$291,"I"))+(SUMIFS(Schedule!AC$87:AC$291,Schedule!$K$87:$K$291,Reservoir,Schedule!AB$87:AB$291,Q$100,Schedule!AA$87:AA$291,P103,Schedule!$G$87:$G$291,Schedule!$F$11,Schedule!$I$87:$I$291,"")+SUMIFS(Schedule!AC$87:AC$291,Schedule!$K$87:$K$291,Reservoir,Schedule!AB$87:AB$291,Q$100,Schedule!AA$87:AA$291,P103,Schedule!$G$87:$G$291,Schedule!$F$11,Schedule!$I$87:$I$291,"I")),IF($C$3='Sum Res'!$S$5,(SUMIFS(Schedule!AC$87:AC$291,Schedule!$K$87:$K$291,Reservoir,Schedule!AB$87:AB$291,Q$100,Schedule!AA$87:AA$291,P103,Schedule!$G$87:$G$291,Schedule!$F$9,Schedule!$I$87:$I$291,"")+SUMIFS(Schedule!AC$87:AC$291,Schedule!$K$87:$K$291,Reservoir,Schedule!AB$87:AB$291,Q$100,Schedule!AA$87:AA$291,P103,Schedule!$G$87:$G$291,Schedule!$F$9,Schedule!$I$87:$I$291,"I"))+(SUMIFS(Schedule!AC$87:AC$291,Schedule!$K$87:$K$291,Reservoir,Schedule!AB$87:AB$291,Q$100,Schedule!AA$87:AA$291,P103,Schedule!$G$87:$G$291,Schedule!$F$10,Schedule!$I$87:$I$291,"")+SUMIFS(Schedule!AC$87:AC$291,Schedule!$K$87:$K$291,Reservoir,Schedule!AB$87:AB$291,Q$100,Schedule!AA$87:AA$291,P103,Schedule!$G$87:$G$291,Schedule!$F$10,Schedule!$I$87:$I$291,"I"))+(SUMIFS(Schedule!AC$87:AC$291,Schedule!$K$87:$K$291,Reservoir,Schedule!AB$87:AB$291,Q$100,Schedule!AA$87:AA$291,P103,Schedule!$G$87:$G$291,Schedule!$F$11,Schedule!$I$87:$I$291,"")+SUMIFS(Schedule!AC$87:AC$291,Schedule!$K$87:$K$291,Reservoir,Schedule!AB$87:AB$291,Q$100,Schedule!AA$87:AA$291,P103,Schedule!$G$87:$G$291,Schedule!$F$11,Schedule!$I$87:$I$291,"I")),(SUMIFS(Schedule!AC$87:AC$291,Schedule!$K$87:$K$291,Reservoir,Schedule!AB$87:AB$291,Q$100,Schedule!AA$87:AA$291,P103,Schedule!$G$87:$G$291,Schedule!$F$9,Schedule!$I$87:$I$291,"")+SUMIFS(Schedule!AC$87:AC$291,Schedule!$K$87:$K$291,Reservoir,Schedule!AB$87:AB$291,Q$100,Schedule!AA$87:AA$291,P103,Schedule!$G$87:$G$291,Schedule!$F$9,Schedule!$I$87:$I$291,"I"))+(SUMIFS(Schedule!AC$87:AC$291,Schedule!$K$87:$K$291,Reservoir,Schedule!AB$87:AB$291,Q$100,Schedule!AA$87:AA$291,P103,Schedule!$G$87:$G$291,Schedule!$F$10,Schedule!$I$87:$I$291,"")+SUMIFS(Schedule!AC$87:AC$291,Schedule!$K$87:$K$291,Reservoir,Schedule!AB$87:AB$291,Q$100,Schedule!AA$87:AA$291,P103,Schedule!$G$87:$G$291,Schedule!$F$10,Schedule!$I$87:$I$291,"I"))+(SUMIFS(Schedule!AC$87:AC$291,Schedule!$K$87:$K$291,Reservoir,Schedule!AB$87:AB$291,Q$100,Schedule!AA$87:AA$291,P103,Schedule!$G$87:$G$291,Schedule!$F$11,Schedule!$I$87:$I$291,"")+SUMIFS(Schedule!AC$87:AC$291,Schedule!$K$87:$K$291,Reservoir,Schedule!AB$87:AB$291,Q$100,Schedule!AA$87:AA$291,P103,Schedule!$G$87:$G$291,Schedule!$F$11,Schedule!$I$87:$I$291,"I"))+(SUMIFS(Schedule!AC$87:AC$291,Schedule!$K$87:$K$291,Reservoir,Schedule!AB$87:AB$291,Q$100,Schedule!AA$87:AA$291,P103,Schedule!$G$87:$G$291,Schedule!$F$8,Schedule!$I$87:$I$291,"")+SUMIFS(Schedule!AC$87:AC$291,Schedule!$K$87:$K$291,Reservoir,Schedule!AB$87:AB$291,Q$100,Schedule!AA$87:AA$291,P103,Schedule!$G$87:$G$291,Schedule!$F$8,Schedule!$I$87:$I$291,"I"))))</f>
        <v>0</v>
      </c>
      <c r="S103" s="289">
        <v>4</v>
      </c>
      <c r="T103" s="280"/>
      <c r="U103" s="281">
        <f>IF($C$3="",(SUMIFS(Schedule!AF$87:AF$291,Schedule!$K$87:$K$291,Reservoir,Schedule!AE$87:AE$291,T$100,Schedule!AD$87:AD$291,S103,Schedule!$G$87:$G$291,Schedule!$F$9,Schedule!$I$87:$I$291,"")+SUMIFS(Schedule!AF$87:AF$291,Schedule!$K$87:$K$291,Reservoir,Schedule!AE$87:AE$291,T$100,Schedule!AD$87:AD$291,S103,Schedule!$G$87:$G$291,Schedule!$F$9,Schedule!$I$87:$I$291,"I"))+(SUMIFS(Schedule!AF$87:AF$291,Schedule!$K$87:$K$291,Reservoir,Schedule!AE$87:AE$291,T$100,Schedule!AD$87:AD$291,S103,Schedule!$G$87:$G$291,Schedule!$F$10,Schedule!$I$87:$I$291,"")+SUMIFS(Schedule!AF$87:AF$291,Schedule!$K$87:$K$291,Reservoir,Schedule!AE$87:AE$291,T$100,Schedule!AD$87:AD$291,S103,Schedule!$G$87:$G$291,Schedule!$F$10,Schedule!$I$87:$I$291,"I"))+(SUMIFS(Schedule!AF$87:AF$291,Schedule!$K$87:$K$291,Reservoir,Schedule!AE$87:AE$291,T$100,Schedule!AD$87:AD$291,S103,Schedule!$G$87:$G$291,Schedule!$F$11,Schedule!$I$87:$I$291,"")+SUMIFS(Schedule!AF$87:AF$291,Schedule!$K$87:$K$291,Reservoir,Schedule!AE$87:AE$291,T$100,Schedule!AD$87:AD$291,S103,Schedule!$G$87:$G$291,Schedule!$F$11,Schedule!$I$87:$I$291,"I")),IF($C$3='Sum Res'!$S$5,(SUMIFS(Schedule!AF$87:AF$291,Schedule!$K$87:$K$291,Reservoir,Schedule!AE$87:AE$291,T$100,Schedule!AD$87:AD$291,S103,Schedule!$G$87:$G$291,Schedule!$F$9,Schedule!$I$87:$I$291,"")+SUMIFS(Schedule!AF$87:AF$291,Schedule!$K$87:$K$291,Reservoir,Schedule!AE$87:AE$291,T$100,Schedule!AD$87:AD$291,S103,Schedule!$G$87:$G$291,Schedule!$F$9,Schedule!$I$87:$I$291,"I"))+(SUMIFS(Schedule!AF$87:AF$291,Schedule!$K$87:$K$291,Reservoir,Schedule!AE$87:AE$291,T$100,Schedule!AD$87:AD$291,S103,Schedule!$G$87:$G$291,Schedule!$F$10,Schedule!$I$87:$I$291,"")+SUMIFS(Schedule!AF$87:AF$291,Schedule!$K$87:$K$291,Reservoir,Schedule!AE$87:AE$291,T$100,Schedule!AD$87:AD$291,S103,Schedule!$G$87:$G$291,Schedule!$F$10,Schedule!$I$87:$I$291,"I"))+(SUMIFS(Schedule!AF$87:AF$291,Schedule!$K$87:$K$291,Reservoir,Schedule!AE$87:AE$291,T$100,Schedule!AD$87:AD$291,S103,Schedule!$G$87:$G$291,Schedule!$F$11,Schedule!$I$87:$I$291,"")+SUMIFS(Schedule!AF$87:AF$291,Schedule!$K$87:$K$291,Reservoir,Schedule!AE$87:AE$291,T$100,Schedule!AD$87:AD$291,S103,Schedule!$G$87:$G$291,Schedule!$F$11,Schedule!$I$87:$I$291,"I")),(SUMIFS(Schedule!AF$87:AF$291,Schedule!$K$87:$K$291,Reservoir,Schedule!AE$87:AE$291,T$100,Schedule!AD$87:AD$291,S103,Schedule!$G$87:$G$291,Schedule!$F$9,Schedule!$I$87:$I$291,"")+SUMIFS(Schedule!AF$87:AF$291,Schedule!$K$87:$K$291,Reservoir,Schedule!AE$87:AE$291,T$100,Schedule!AD$87:AD$291,S103,Schedule!$G$87:$G$291,Schedule!$F$9,Schedule!$I$87:$I$291,"I"))+(SUMIFS(Schedule!AF$87:AF$291,Schedule!$K$87:$K$291,Reservoir,Schedule!AE$87:AE$291,T$100,Schedule!AD$87:AD$291,S103,Schedule!$G$87:$G$291,Schedule!$F$10,Schedule!$I$87:$I$291,"")+SUMIFS(Schedule!AF$87:AF$291,Schedule!$K$87:$K$291,Reservoir,Schedule!AE$87:AE$291,T$100,Schedule!AD$87:AD$291,S103,Schedule!$G$87:$G$291,Schedule!$F$10,Schedule!$I$87:$I$291,"I"))+(SUMIFS(Schedule!AF$87:AF$291,Schedule!$K$87:$K$291,Reservoir,Schedule!AE$87:AE$291,T$100,Schedule!AD$87:AD$291,S103,Schedule!$G$87:$G$291,Schedule!$F$11,Schedule!$I$87:$I$291,"")+SUMIFS(Schedule!AF$87:AF$291,Schedule!$K$87:$K$291,Reservoir,Schedule!AE$87:AE$291,T$100,Schedule!AD$87:AD$291,S103,Schedule!$G$87:$G$291,Schedule!$F$11,Schedule!$I$87:$I$291,"I"))+(SUMIFS(Schedule!AF$87:AF$291,Schedule!$K$87:$K$291,Reservoir,Schedule!AE$87:AE$291,T$100,Schedule!AD$87:AD$291,S103,Schedule!$G$87:$G$291,Schedule!$F$8,Schedule!$I$87:$I$291,"")+SUMIFS(Schedule!AF$87:AF$291,Schedule!$K$87:$K$291,Reservoir,Schedule!AE$87:AE$291,T$100,Schedule!AD$87:AD$291,S103,Schedule!$G$87:$G$291,Schedule!$F$8,Schedule!$I$87:$I$291,"I"))))</f>
        <v>0</v>
      </c>
      <c r="V103" s="289">
        <v>4</v>
      </c>
      <c r="W103" s="280"/>
      <c r="X103" s="281">
        <f>IF($C$3="",(SUMIFS(Schedule!AI$87:AI$291,Schedule!$K$87:$K$291,Reservoir,Schedule!AH$87:AH$291,W$100,Schedule!AG$87:AG$291,V103,Schedule!$G$87:$G$291,Schedule!$F$9,Schedule!$I$87:$I$291,"")+SUMIFS(Schedule!AI$87:AI$291,Schedule!$K$87:$K$291,Reservoir,Schedule!AH$87:AH$291,W$100,Schedule!AG$87:AG$291,V103,Schedule!$G$87:$G$291,Schedule!$F$9,Schedule!$I$87:$I$291,"I"))+(SUMIFS(Schedule!AI$87:AI$291,Schedule!$K$87:$K$291,Reservoir,Schedule!AH$87:AH$291,W$100,Schedule!AG$87:AG$291,V103,Schedule!$G$87:$G$291,Schedule!$F$10,Schedule!$I$87:$I$291,"")+SUMIFS(Schedule!AI$87:AI$291,Schedule!$K$87:$K$291,Reservoir,Schedule!AH$87:AH$291,W$100,Schedule!AG$87:AG$291,V103,Schedule!$G$87:$G$291,Schedule!$F$10,Schedule!$I$87:$I$291,"I"))+(SUMIFS(Schedule!AI$87:AI$291,Schedule!$K$87:$K$291,Reservoir,Schedule!AH$87:AH$291,W$100,Schedule!AG$87:AG$291,V103,Schedule!$G$87:$G$291,Schedule!$F$11,Schedule!$I$87:$I$291,"")+SUMIFS(Schedule!AI$87:AI$291,Schedule!$K$87:$K$291,Reservoir,Schedule!AH$87:AH$291,W$100,Schedule!AG$87:AG$291,V103,Schedule!$G$87:$G$291,Schedule!$F$11,Schedule!$I$87:$I$291,"I")),IF($C$3='Sum Res'!$S$5,(SUMIFS(Schedule!AI$87:AI$291,Schedule!$K$87:$K$291,Reservoir,Schedule!AH$87:AH$291,W$100,Schedule!AG$87:AG$291,V103,Schedule!$G$87:$G$291,Schedule!$F$9,Schedule!$I$87:$I$291,"")+SUMIFS(Schedule!AI$87:AI$291,Schedule!$K$87:$K$291,Reservoir,Schedule!AH$87:AH$291,W$100,Schedule!AG$87:AG$291,V103,Schedule!$G$87:$G$291,Schedule!$F$9,Schedule!$I$87:$I$291,"I"))+(SUMIFS(Schedule!AI$87:AI$291,Schedule!$K$87:$K$291,Reservoir,Schedule!AH$87:AH$291,W$100,Schedule!AG$87:AG$291,V103,Schedule!$G$87:$G$291,Schedule!$F$10,Schedule!$I$87:$I$291,"")+SUMIFS(Schedule!AI$87:AI$291,Schedule!$K$87:$K$291,Reservoir,Schedule!AH$87:AH$291,W$100,Schedule!AG$87:AG$291,V103,Schedule!$G$87:$G$291,Schedule!$F$10,Schedule!$I$87:$I$291,"I"))+(SUMIFS(Schedule!AI$87:AI$291,Schedule!$K$87:$K$291,Reservoir,Schedule!AH$87:AH$291,W$100,Schedule!AG$87:AG$291,V103,Schedule!$G$87:$G$291,Schedule!$F$11,Schedule!$I$87:$I$291,"")+SUMIFS(Schedule!AI$87:AI$291,Schedule!$K$87:$K$291,Reservoir,Schedule!AH$87:AH$291,W$100,Schedule!AG$87:AG$291,V103,Schedule!$G$87:$G$291,Schedule!$F$11,Schedule!$I$87:$I$291,"I")),(SUMIFS(Schedule!AI$87:AI$291,Schedule!$K$87:$K$291,Reservoir,Schedule!AH$87:AH$291,W$100,Schedule!AG$87:AG$291,V103,Schedule!$G$87:$G$291,Schedule!$F$9,Schedule!$I$87:$I$291,"")+SUMIFS(Schedule!AI$87:AI$291,Schedule!$K$87:$K$291,Reservoir,Schedule!AH$87:AH$291,W$100,Schedule!AG$87:AG$291,V103,Schedule!$G$87:$G$291,Schedule!$F$9,Schedule!$I$87:$I$291,"I"))+(SUMIFS(Schedule!AI$87:AI$291,Schedule!$K$87:$K$291,Reservoir,Schedule!AH$87:AH$291,W$100,Schedule!AG$87:AG$291,V103,Schedule!$G$87:$G$291,Schedule!$F$10,Schedule!$I$87:$I$291,"")+SUMIFS(Schedule!AI$87:AI$291,Schedule!$K$87:$K$291,Reservoir,Schedule!AH$87:AH$291,W$100,Schedule!AG$87:AG$291,V103,Schedule!$G$87:$G$291,Schedule!$F$10,Schedule!$I$87:$I$291,"I"))+(SUMIFS(Schedule!AI$87:AI$291,Schedule!$K$87:$K$291,Reservoir,Schedule!AH$87:AH$291,W$100,Schedule!AG$87:AG$291,V103,Schedule!$G$87:$G$291,Schedule!$F$11,Schedule!$I$87:$I$291,"")+SUMIFS(Schedule!AI$87:AI$291,Schedule!$K$87:$K$291,Reservoir,Schedule!AH$87:AH$291,W$100,Schedule!AG$87:AG$291,V103,Schedule!$G$87:$G$291,Schedule!$F$11,Schedule!$I$87:$I$291,"I"))+(SUMIFS(Schedule!AI$87:AI$291,Schedule!$K$87:$K$291,Reservoir,Schedule!AH$87:AH$291,W$100,Schedule!AG$87:AG$291,V103,Schedule!$G$87:$G$291,Schedule!$F$8,Schedule!$I$87:$I$291,"")+SUMIFS(Schedule!AI$87:AI$291,Schedule!$K$87:$K$291,Reservoir,Schedule!AH$87:AH$291,W$100,Schedule!AG$87:AG$291,V103,Schedule!$G$87:$G$291,Schedule!$F$8,Schedule!$I$87:$I$291,"I"))))</f>
        <v>0</v>
      </c>
      <c r="Y103" s="289">
        <v>4</v>
      </c>
      <c r="Z103" s="280"/>
      <c r="AA103" s="281">
        <f>IF($C$3="",(SUMIFS(Schedule!AL$87:AL$291,Schedule!$K$87:$K$291,Reservoir,Schedule!AK$87:AK$291,Z$100,Schedule!AJ$87:AJ$291,Y103,Schedule!$G$87:$G$291,Schedule!$F$9,Schedule!$I$87:$I$291,"")+SUMIFS(Schedule!AL$87:AL$291,Schedule!$K$87:$K$291,Reservoir,Schedule!AK$87:AK$291,Z$100,Schedule!AJ$87:AJ$291,Y103,Schedule!$G$87:$G$291,Schedule!$F$9,Schedule!$I$87:$I$291,"I"))+(SUMIFS(Schedule!AL$87:AL$291,Schedule!$K$87:$K$291,Reservoir,Schedule!AK$87:AK$291,Z$100,Schedule!AJ$87:AJ$291,Y103,Schedule!$G$87:$G$291,Schedule!$F$10,Schedule!$I$87:$I$291,"")+SUMIFS(Schedule!AL$87:AL$291,Schedule!$K$87:$K$291,Reservoir,Schedule!AK$87:AK$291,Z$100,Schedule!AJ$87:AJ$291,Y103,Schedule!$G$87:$G$291,Schedule!$F$10,Schedule!$I$87:$I$291,"I"))+(SUMIFS(Schedule!AL$87:AL$291,Schedule!$K$87:$K$291,Reservoir,Schedule!AK$87:AK$291,Z$100,Schedule!AJ$87:AJ$291,Y103,Schedule!$G$87:$G$291,Schedule!$F$11,Schedule!$I$87:$I$291,"")+SUMIFS(Schedule!AL$87:AL$291,Schedule!$K$87:$K$291,Reservoir,Schedule!AK$87:AK$291,Z$100,Schedule!AJ$87:AJ$291,Y103,Schedule!$G$87:$G$291,Schedule!$F$11,Schedule!$I$87:$I$291,"I")),IF($C$3='Sum Res'!$S$5,(SUMIFS(Schedule!AL$87:AL$291,Schedule!$K$87:$K$291,Reservoir,Schedule!AK$87:AK$291,Z$100,Schedule!AJ$87:AJ$291,Y103,Schedule!$G$87:$G$291,Schedule!$F$9,Schedule!$I$87:$I$291,"")+SUMIFS(Schedule!AL$87:AL$291,Schedule!$K$87:$K$291,Reservoir,Schedule!AK$87:AK$291,Z$100,Schedule!AJ$87:AJ$291,Y103,Schedule!$G$87:$G$291,Schedule!$F$9,Schedule!$I$87:$I$291,"I"))+(SUMIFS(Schedule!AL$87:AL$291,Schedule!$K$87:$K$291,Reservoir,Schedule!AK$87:AK$291,Z$100,Schedule!AJ$87:AJ$291,Y103,Schedule!$G$87:$G$291,Schedule!$F$10,Schedule!$I$87:$I$291,"")+SUMIFS(Schedule!AL$87:AL$291,Schedule!$K$87:$K$291,Reservoir,Schedule!AK$87:AK$291,Z$100,Schedule!AJ$87:AJ$291,Y103,Schedule!$G$87:$G$291,Schedule!$F$10,Schedule!$I$87:$I$291,"I"))+(SUMIFS(Schedule!AL$87:AL$291,Schedule!$K$87:$K$291,Reservoir,Schedule!AK$87:AK$291,Z$100,Schedule!AJ$87:AJ$291,Y103,Schedule!$G$87:$G$291,Schedule!$F$11,Schedule!$I$87:$I$291,"")+SUMIFS(Schedule!AL$87:AL$291,Schedule!$K$87:$K$291,Reservoir,Schedule!AK$87:AK$291,Z$100,Schedule!AJ$87:AJ$291,Y103,Schedule!$G$87:$G$291,Schedule!$F$11,Schedule!$I$87:$I$291,"I")),(SUMIFS(Schedule!AL$87:AL$291,Schedule!$K$87:$K$291,Reservoir,Schedule!AK$87:AK$291,Z$100,Schedule!AJ$87:AJ$291,Y103,Schedule!$G$87:$G$291,Schedule!$F$9,Schedule!$I$87:$I$291,"")+SUMIFS(Schedule!AL$87:AL$291,Schedule!$K$87:$K$291,Reservoir,Schedule!AK$87:AK$291,Z$100,Schedule!AJ$87:AJ$291,Y103,Schedule!$G$87:$G$291,Schedule!$F$9,Schedule!$I$87:$I$291,"I"))+(SUMIFS(Schedule!AL$87:AL$291,Schedule!$K$87:$K$291,Reservoir,Schedule!AK$87:AK$291,Z$100,Schedule!AJ$87:AJ$291,Y103,Schedule!$G$87:$G$291,Schedule!$F$10,Schedule!$I$87:$I$291,"")+SUMIFS(Schedule!AL$87:AL$291,Schedule!$K$87:$K$291,Reservoir,Schedule!AK$87:AK$291,Z$100,Schedule!AJ$87:AJ$291,Y103,Schedule!$G$87:$G$291,Schedule!$F$10,Schedule!$I$87:$I$291,"I"))+(SUMIFS(Schedule!AL$87:AL$291,Schedule!$K$87:$K$291,Reservoir,Schedule!AK$87:AK$291,Z$100,Schedule!AJ$87:AJ$291,Y103,Schedule!$G$87:$G$291,Schedule!$F$11,Schedule!$I$87:$I$291,"")+SUMIFS(Schedule!AL$87:AL$291,Schedule!$K$87:$K$291,Reservoir,Schedule!AK$87:AK$291,Z$100,Schedule!AJ$87:AJ$291,Y103,Schedule!$G$87:$G$291,Schedule!$F$11,Schedule!$I$87:$I$291,"I"))+(SUMIFS(Schedule!AL$87:AL$291,Schedule!$K$87:$K$291,Reservoir,Schedule!AK$87:AK$291,Z$100,Schedule!AJ$87:AJ$291,Y103,Schedule!$G$87:$G$291,Schedule!$F$8,Schedule!$I$87:$I$291,"")+SUMIFS(Schedule!AL$87:AL$291,Schedule!$K$87:$K$291,Reservoir,Schedule!AK$87:AK$291,Z$100,Schedule!AJ$87:AJ$291,Y103,Schedule!$G$87:$G$291,Schedule!$F$8,Schedule!$I$87:$I$291,"I"))))</f>
        <v>0</v>
      </c>
      <c r="AB103" s="289">
        <v>4</v>
      </c>
      <c r="AC103" s="280"/>
      <c r="AD103" s="281">
        <f>IF($C$3="",(SUMIFS(Schedule!AO$87:AO$291,Schedule!$K$87:$K$291,Reservoir,Schedule!AN$87:AN$291,AC$100,Schedule!AM$87:AM$291,AB103,Schedule!$G$87:$G$291,Schedule!$F$9,Schedule!$I$87:$I$291,"")+SUMIFS(Schedule!AO$87:AO$291,Schedule!$K$87:$K$291,Reservoir,Schedule!AN$87:AN$291,AC$100,Schedule!AM$87:AM$291,AB103,Schedule!$G$87:$G$291,Schedule!$F$9,Schedule!$I$87:$I$291,"I"))+(SUMIFS(Schedule!AO$87:AO$291,Schedule!$K$87:$K$291,Reservoir,Schedule!AN$87:AN$291,AC$100,Schedule!AM$87:AM$291,AB103,Schedule!$G$87:$G$291,Schedule!$F$10,Schedule!$I$87:$I$291,"")+SUMIFS(Schedule!AO$87:AO$291,Schedule!$K$87:$K$291,Reservoir,Schedule!AN$87:AN$291,AC$100,Schedule!AM$87:AM$291,AB103,Schedule!$G$87:$G$291,Schedule!$F$10,Schedule!$I$87:$I$291,"I"))+(SUMIFS(Schedule!AO$87:AO$291,Schedule!$K$87:$K$291,Reservoir,Schedule!AN$87:AN$291,AC$100,Schedule!AM$87:AM$291,AB103,Schedule!$G$87:$G$291,Schedule!$F$11,Schedule!$I$87:$I$291,"")+SUMIFS(Schedule!AO$87:AO$291,Schedule!$K$87:$K$291,Reservoir,Schedule!AN$87:AN$291,AC$100,Schedule!AM$87:AM$291,AB103,Schedule!$G$87:$G$291,Schedule!$F$11,Schedule!$I$87:$I$291,"I")),IF($C$3='Sum Res'!$S$5,(SUMIFS(Schedule!AO$87:AO$291,Schedule!$K$87:$K$291,Reservoir,Schedule!AN$87:AN$291,AC$100,Schedule!AM$87:AM$291,AB103,Schedule!$G$87:$G$291,Schedule!$F$9,Schedule!$I$87:$I$291,"")+SUMIFS(Schedule!AO$87:AO$291,Schedule!$K$87:$K$291,Reservoir,Schedule!AN$87:AN$291,AC$100,Schedule!AM$87:AM$291,AB103,Schedule!$G$87:$G$291,Schedule!$F$9,Schedule!$I$87:$I$291,"I"))+(SUMIFS(Schedule!AO$87:AO$291,Schedule!$K$87:$K$291,Reservoir,Schedule!AN$87:AN$291,AC$100,Schedule!AM$87:AM$291,AB103,Schedule!$G$87:$G$291,Schedule!$F$10,Schedule!$I$87:$I$291,"")+SUMIFS(Schedule!AO$87:AO$291,Schedule!$K$87:$K$291,Reservoir,Schedule!AN$87:AN$291,AC$100,Schedule!AM$87:AM$291,AB103,Schedule!$G$87:$G$291,Schedule!$F$10,Schedule!$I$87:$I$291,"I"))+(SUMIFS(Schedule!AO$87:AO$291,Schedule!$K$87:$K$291,Reservoir,Schedule!AN$87:AN$291,AC$100,Schedule!AM$87:AM$291,AB103,Schedule!$G$87:$G$291,Schedule!$F$11,Schedule!$I$87:$I$291,"")+SUMIFS(Schedule!AO$87:AO$291,Schedule!$K$87:$K$291,Reservoir,Schedule!AN$87:AN$291,AC$100,Schedule!AM$87:AM$291,AB103,Schedule!$G$87:$G$291,Schedule!$F$11,Schedule!$I$87:$I$291,"I")),(SUMIFS(Schedule!AO$87:AO$291,Schedule!$K$87:$K$291,Reservoir,Schedule!AN$87:AN$291,AC$100,Schedule!AM$87:AM$291,AB103,Schedule!$G$87:$G$291,Schedule!$F$9,Schedule!$I$87:$I$291,"")+SUMIFS(Schedule!AO$87:AO$291,Schedule!$K$87:$K$291,Reservoir,Schedule!AN$87:AN$291,AC$100,Schedule!AM$87:AM$291,AB103,Schedule!$G$87:$G$291,Schedule!$F$9,Schedule!$I$87:$I$291,"I"))+(SUMIFS(Schedule!AO$87:AO$291,Schedule!$K$87:$K$291,Reservoir,Schedule!AN$87:AN$291,AC$100,Schedule!AM$87:AM$291,AB103,Schedule!$G$87:$G$291,Schedule!$F$10,Schedule!$I$87:$I$291,"")+SUMIFS(Schedule!AO$87:AO$291,Schedule!$K$87:$K$291,Reservoir,Schedule!AN$87:AN$291,AC$100,Schedule!AM$87:AM$291,AB103,Schedule!$G$87:$G$291,Schedule!$F$10,Schedule!$I$87:$I$291,"I"))+(SUMIFS(Schedule!AO$87:AO$291,Schedule!$K$87:$K$291,Reservoir,Schedule!AN$87:AN$291,AC$100,Schedule!AM$87:AM$291,AB103,Schedule!$G$87:$G$291,Schedule!$F$11,Schedule!$I$87:$I$291,"")+SUMIFS(Schedule!AO$87:AO$291,Schedule!$K$87:$K$291,Reservoir,Schedule!AN$87:AN$291,AC$100,Schedule!AM$87:AM$291,AB103,Schedule!$G$87:$G$291,Schedule!$F$11,Schedule!$I$87:$I$291,"I"))+(SUMIFS(Schedule!AO$87:AO$291,Schedule!$K$87:$K$291,Reservoir,Schedule!AN$87:AN$291,AC$100,Schedule!AM$87:AM$291,AB103,Schedule!$G$87:$G$291,Schedule!$F$8,Schedule!$I$87:$I$291,"")+SUMIFS(Schedule!AO$87:AO$291,Schedule!$K$87:$K$291,Reservoir,Schedule!AN$87:AN$291,AC$100,Schedule!AM$87:AM$291,AB103,Schedule!$G$87:$G$291,Schedule!$F$8,Schedule!$I$87:$I$291,"I"))))</f>
        <v>0</v>
      </c>
      <c r="AE103" s="282">
        <f t="shared" si="23"/>
        <v>0</v>
      </c>
      <c r="AF103" s="283">
        <f t="shared" si="21"/>
        <v>0</v>
      </c>
    </row>
    <row r="104" spans="2:36" ht="15.75" thickBot="1" x14ac:dyDescent="0.25">
      <c r="B104" s="580"/>
      <c r="C104" s="584"/>
      <c r="D104" s="290">
        <v>5</v>
      </c>
      <c r="E104" s="291"/>
      <c r="F104" s="292">
        <f>IF($C$3="",(SUMIFS(Schedule!Q$87:Q$291,Schedule!$K$87:$K$291,Reservoir,Schedule!P$87:P$291,E$100,Schedule!O$87:O$291,D104,Schedule!$G$87:$G$291,Schedule!$F$9,Schedule!$I$87:$I$291,"")+SUMIFS(Schedule!Q$87:Q$291,Schedule!$K$87:$K$291,Reservoir,Schedule!P$87:P$291,E$100,Schedule!O$87:O$291,D104,Schedule!$G$87:$G$291,Schedule!$F$9,Schedule!$I$87:$I$291,"I"))+(SUMIFS(Schedule!Q$87:Q$291,Schedule!$K$87:$K$291,Reservoir,Schedule!P$87:P$291,E$100,Schedule!O$87:O$291,D104,Schedule!$G$87:$G$291,Schedule!$F$10,Schedule!$I$87:$I$291,"")+SUMIFS(Schedule!Q$87:Q$291,Schedule!$K$87:$K$291,Reservoir,Schedule!P$87:P$291,E$100,Schedule!O$87:O$291,D104,Schedule!$G$87:$G$291,Schedule!$F$10,Schedule!$I$87:$I$291,"I"))+(SUMIFS(Schedule!Q$87:Q$291,Schedule!$K$87:$K$291,Reservoir,Schedule!P$87:P$291,E$100,Schedule!O$87:O$291,D104,Schedule!$G$87:$G$291,Schedule!$F$11,Schedule!$I$87:$I$291,"")+SUMIFS(Schedule!Q$87:Q$291,Schedule!$K$87:$K$291,Reservoir,Schedule!P$87:P$291,E$100,Schedule!O$87:O$291,D104,Schedule!$G$87:$G$291,Schedule!$F$11,Schedule!$I$87:$I$291,"I")),IF($C$3='Sum Res'!$S$5,(SUMIFS(Schedule!Q$87:Q$291,Schedule!$K$87:$K$291,Reservoir,Schedule!P$87:P$291,E$100,Schedule!O$87:O$291,D104,Schedule!$G$87:$G$291,Schedule!$F$9,Schedule!$I$87:$I$291,"")+SUMIFS(Schedule!Q$87:Q$291,Schedule!$K$87:$K$291,Reservoir,Schedule!P$87:P$291,E$100,Schedule!O$87:O$291,D104,Schedule!$G$87:$G$291,Schedule!$F$9,Schedule!$I$87:$I$291,"I"))+(SUMIFS(Schedule!Q$87:Q$291,Schedule!$K$87:$K$291,Reservoir,Schedule!P$87:P$291,E$100,Schedule!O$87:O$291,D104,Schedule!$G$87:$G$291,Schedule!$F$10,Schedule!$I$87:$I$291,"")+SUMIFS(Schedule!Q$87:Q$291,Schedule!$K$87:$K$291,Reservoir,Schedule!P$87:P$291,E$100,Schedule!O$87:O$291,D104,Schedule!$G$87:$G$291,Schedule!$F$10,Schedule!$I$87:$I$291,"I"))+(SUMIFS(Schedule!Q$87:Q$291,Schedule!$K$87:$K$291,Reservoir,Schedule!P$87:P$291,E$100,Schedule!O$87:O$291,D104,Schedule!$G$87:$G$291,Schedule!$F$11,Schedule!$I$87:$I$291,"")+SUMIFS(Schedule!Q$87:Q$291,Schedule!$K$87:$K$291,Reservoir,Schedule!P$87:P$291,E$100,Schedule!O$87:O$291,D104,Schedule!$G$87:$G$291,Schedule!$F$11,Schedule!$I$87:$I$291,"I")),(SUMIFS(Schedule!Q$87:Q$291,Schedule!$K$87:$K$291,Reservoir,Schedule!P$87:P$291,E$100,Schedule!O$87:O$291,D104,Schedule!$G$87:$G$291,Schedule!$F$9,Schedule!$I$87:$I$291,"")+SUMIFS(Schedule!Q$87:Q$291,Schedule!$K$87:$K$291,Reservoir,Schedule!P$87:P$291,E$100,Schedule!O$87:O$291,D104,Schedule!$G$87:$G$291,Schedule!$F$9,Schedule!$I$87:$I$291,"I"))+(SUMIFS(Schedule!Q$87:Q$291,Schedule!$K$87:$K$291,Reservoir,Schedule!P$87:P$291,E$100,Schedule!O$87:O$291,D104,Schedule!$G$87:$G$291,Schedule!$F$10,Schedule!$I$87:$I$291,"")+SUMIFS(Schedule!Q$87:Q$291,Schedule!$K$87:$K$291,Reservoir,Schedule!P$87:P$291,E$100,Schedule!O$87:O$291,D104,Schedule!$G$87:$G$291,Schedule!$F$10,Schedule!$I$87:$I$291,"I"))+(SUMIFS(Schedule!Q$87:Q$291,Schedule!$K$87:$K$291,Reservoir,Schedule!P$87:P$291,E$100,Schedule!O$87:O$291,D104,Schedule!$G$87:$G$291,Schedule!$F$11,Schedule!$I$87:$I$291,"")+SUMIFS(Schedule!Q$87:Q$291,Schedule!$K$87:$K$291,Reservoir,Schedule!P$87:P$291,E$100,Schedule!O$87:O$291,D104,Schedule!$G$87:$G$291,Schedule!$F$11,Schedule!$I$87:$I$291,"I"))+(SUMIFS(Schedule!Q$87:Q$291,Schedule!$K$87:$K$291,Reservoir,Schedule!P$87:P$291,E$100,Schedule!O$87:O$291,D104,Schedule!$G$87:$G$291,Schedule!$F$8,Schedule!$I$87:$I$291,"")+SUMIFS(Schedule!Q$87:Q$291,Schedule!$K$87:$K$291,Reservoir,Schedule!P$87:P$291,E$100,Schedule!O$87:O$291,D104,Schedule!$G$87:$G$291,Schedule!$F$8,Schedule!$I$87:$I$291,"I"))))</f>
        <v>0</v>
      </c>
      <c r="G104" s="290">
        <v>5</v>
      </c>
      <c r="H104" s="291"/>
      <c r="I104" s="292">
        <f>IF($C$3="",(SUMIFS(Schedule!T$87:T$291,Schedule!$K$87:$K$291,Reservoir,Schedule!S$87:S$291,H$100,Schedule!R$87:R$291,G104,Schedule!$G$87:$G$291,Schedule!$F$9,Schedule!$I$87:$I$291,"")+SUMIFS(Schedule!T$87:T$291,Schedule!$K$87:$K$291,Reservoir,Schedule!S$87:S$291,H$100,Schedule!R$87:R$291,G104,Schedule!$G$87:$G$291,Schedule!$F$9,Schedule!$I$87:$I$291,"I"))+(SUMIFS(Schedule!T$87:T$291,Schedule!$K$87:$K$291,Reservoir,Schedule!S$87:S$291,H$100,Schedule!R$87:R$291,G104,Schedule!$G$87:$G$291,Schedule!$F$10,Schedule!$I$87:$I$291,"")+SUMIFS(Schedule!T$87:T$291,Schedule!$K$87:$K$291,Reservoir,Schedule!S$87:S$291,H$100,Schedule!R$87:R$291,G104,Schedule!$G$87:$G$291,Schedule!$F$10,Schedule!$I$87:$I$291,"I"))+(SUMIFS(Schedule!T$87:T$291,Schedule!$K$87:$K$291,Reservoir,Schedule!S$87:S$291,H$100,Schedule!R$87:R$291,G104,Schedule!$G$87:$G$291,Schedule!$F$11,Schedule!$I$87:$I$291,"")+SUMIFS(Schedule!T$87:T$291,Schedule!$K$87:$K$291,Reservoir,Schedule!S$87:S$291,H$100,Schedule!R$87:R$291,G104,Schedule!$G$87:$G$291,Schedule!$F$11,Schedule!$I$87:$I$291,"I")),IF($C$3='Sum Res'!$S$5,(SUMIFS(Schedule!T$87:T$291,Schedule!$K$87:$K$291,Reservoir,Schedule!S$87:S$291,H$100,Schedule!R$87:R$291,G104,Schedule!$G$87:$G$291,Schedule!$F$9,Schedule!$I$87:$I$291,"")+SUMIFS(Schedule!T$87:T$291,Schedule!$K$87:$K$291,Reservoir,Schedule!S$87:S$291,H$100,Schedule!R$87:R$291,G104,Schedule!$G$87:$G$291,Schedule!$F$9,Schedule!$I$87:$I$291,"I"))+(SUMIFS(Schedule!T$87:T$291,Schedule!$K$87:$K$291,Reservoir,Schedule!S$87:S$291,H$100,Schedule!R$87:R$291,G104,Schedule!$G$87:$G$291,Schedule!$F$10,Schedule!$I$87:$I$291,"")+SUMIFS(Schedule!T$87:T$291,Schedule!$K$87:$K$291,Reservoir,Schedule!S$87:S$291,H$100,Schedule!R$87:R$291,G104,Schedule!$G$87:$G$291,Schedule!$F$10,Schedule!$I$87:$I$291,"I"))+(SUMIFS(Schedule!T$87:T$291,Schedule!$K$87:$K$291,Reservoir,Schedule!S$87:S$291,H$100,Schedule!R$87:R$291,G104,Schedule!$G$87:$G$291,Schedule!$F$11,Schedule!$I$87:$I$291,"")+SUMIFS(Schedule!T$87:T$291,Schedule!$K$87:$K$291,Reservoir,Schedule!S$87:S$291,H$100,Schedule!R$87:R$291,G104,Schedule!$G$87:$G$291,Schedule!$F$11,Schedule!$I$87:$I$291,"I")),(SUMIFS(Schedule!T$87:T$291,Schedule!$K$87:$K$291,Reservoir,Schedule!S$87:S$291,H$100,Schedule!R$87:R$291,G104,Schedule!$G$87:$G$291,Schedule!$F$9,Schedule!$I$87:$I$291,"")+SUMIFS(Schedule!T$87:T$291,Schedule!$K$87:$K$291,Reservoir,Schedule!S$87:S$291,H$100,Schedule!R$87:R$291,G104,Schedule!$G$87:$G$291,Schedule!$F$9,Schedule!$I$87:$I$291,"I"))+(SUMIFS(Schedule!T$87:T$291,Schedule!$K$87:$K$291,Reservoir,Schedule!S$87:S$291,H$100,Schedule!R$87:R$291,G104,Schedule!$G$87:$G$291,Schedule!$F$10,Schedule!$I$87:$I$291,"")+SUMIFS(Schedule!T$87:T$291,Schedule!$K$87:$K$291,Reservoir,Schedule!S$87:S$291,H$100,Schedule!R$87:R$291,G104,Schedule!$G$87:$G$291,Schedule!$F$10,Schedule!$I$87:$I$291,"I"))+(SUMIFS(Schedule!T$87:T$291,Schedule!$K$87:$K$291,Reservoir,Schedule!S$87:S$291,H$100,Schedule!R$87:R$291,G104,Schedule!$G$87:$G$291,Schedule!$F$11,Schedule!$I$87:$I$291,"")+SUMIFS(Schedule!T$87:T$291,Schedule!$K$87:$K$291,Reservoir,Schedule!S$87:S$291,H$100,Schedule!R$87:R$291,G104,Schedule!$G$87:$G$291,Schedule!$F$11,Schedule!$I$87:$I$291,"I"))+(SUMIFS(Schedule!T$87:T$291,Schedule!$K$87:$K$291,Reservoir,Schedule!S$87:S$291,H$100,Schedule!R$87:R$291,G104,Schedule!$G$87:$G$291,Schedule!$F$8,Schedule!$I$87:$I$291,"")+SUMIFS(Schedule!T$87:T$291,Schedule!$K$87:$K$291,Reservoir,Schedule!S$87:S$291,H$100,Schedule!R$87:R$291,G104,Schedule!$G$87:$G$291,Schedule!$F$8,Schedule!$I$87:$I$291,"I"))))</f>
        <v>0</v>
      </c>
      <c r="J104" s="290">
        <v>5</v>
      </c>
      <c r="K104" s="291"/>
      <c r="L104" s="292">
        <f>IF($C$3="",(SUMIFS(Schedule!W$87:W$291,Schedule!$K$87:$K$291,Reservoir,Schedule!V$87:V$291,K$100,Schedule!U$87:U$291,J104,Schedule!$G$87:$G$291,Schedule!$F$9,Schedule!$I$87:$I$291,"")+SUMIFS(Schedule!W$87:W$291,Schedule!$K$87:$K$291,Reservoir,Schedule!V$87:V$291,K$100,Schedule!U$87:U$291,J104,Schedule!$G$87:$G$291,Schedule!$F$9,Schedule!$I$87:$I$291,"I"))+(SUMIFS(Schedule!W$87:W$291,Schedule!$K$87:$K$291,Reservoir,Schedule!V$87:V$291,K$100,Schedule!U$87:U$291,J104,Schedule!$G$87:$G$291,Schedule!$F$10,Schedule!$I$87:$I$291,"")+SUMIFS(Schedule!W$87:W$291,Schedule!$K$87:$K$291,Reservoir,Schedule!V$87:V$291,K$100,Schedule!U$87:U$291,J104,Schedule!$G$87:$G$291,Schedule!$F$10,Schedule!$I$87:$I$291,"I"))+(SUMIFS(Schedule!W$87:W$291,Schedule!$K$87:$K$291,Reservoir,Schedule!V$87:V$291,K$100,Schedule!U$87:U$291,J104,Schedule!$G$87:$G$291,Schedule!$F$11,Schedule!$I$87:$I$291,"")+SUMIFS(Schedule!W$87:W$291,Schedule!$K$87:$K$291,Reservoir,Schedule!V$87:V$291,K$100,Schedule!U$87:U$291,J104,Schedule!$G$87:$G$291,Schedule!$F$11,Schedule!$I$87:$I$291,"I")),IF($C$3='Sum Res'!$S$5,(SUMIFS(Schedule!W$87:W$291,Schedule!$K$87:$K$291,Reservoir,Schedule!V$87:V$291,K$100,Schedule!U$87:U$291,J104,Schedule!$G$87:$G$291,Schedule!$F$9,Schedule!$I$87:$I$291,"")+SUMIFS(Schedule!W$87:W$291,Schedule!$K$87:$K$291,Reservoir,Schedule!V$87:V$291,K$100,Schedule!U$87:U$291,J104,Schedule!$G$87:$G$291,Schedule!$F$9,Schedule!$I$87:$I$291,"I"))+(SUMIFS(Schedule!W$87:W$291,Schedule!$K$87:$K$291,Reservoir,Schedule!V$87:V$291,K$100,Schedule!U$87:U$291,J104,Schedule!$G$87:$G$291,Schedule!$F$10,Schedule!$I$87:$I$291,"")+SUMIFS(Schedule!W$87:W$291,Schedule!$K$87:$K$291,Reservoir,Schedule!V$87:V$291,K$100,Schedule!U$87:U$291,J104,Schedule!$G$87:$G$291,Schedule!$F$10,Schedule!$I$87:$I$291,"I"))+(SUMIFS(Schedule!W$87:W$291,Schedule!$K$87:$K$291,Reservoir,Schedule!V$87:V$291,K$100,Schedule!U$87:U$291,J104,Schedule!$G$87:$G$291,Schedule!$F$11,Schedule!$I$87:$I$291,"")+SUMIFS(Schedule!W$87:W$291,Schedule!$K$87:$K$291,Reservoir,Schedule!V$87:V$291,K$100,Schedule!U$87:U$291,J104,Schedule!$G$87:$G$291,Schedule!$F$11,Schedule!$I$87:$I$291,"I")),(SUMIFS(Schedule!W$87:W$291,Schedule!$K$87:$K$291,Reservoir,Schedule!V$87:V$291,K$100,Schedule!U$87:U$291,J104,Schedule!$G$87:$G$291,Schedule!$F$9,Schedule!$I$87:$I$291,"")+SUMIFS(Schedule!W$87:W$291,Schedule!$K$87:$K$291,Reservoir,Schedule!V$87:V$291,K$100,Schedule!U$87:U$291,J104,Schedule!$G$87:$G$291,Schedule!$F$9,Schedule!$I$87:$I$291,"I"))+(SUMIFS(Schedule!W$87:W$291,Schedule!$K$87:$K$291,Reservoir,Schedule!V$87:V$291,K$100,Schedule!U$87:U$291,J104,Schedule!$G$87:$G$291,Schedule!$F$10,Schedule!$I$87:$I$291,"")+SUMIFS(Schedule!W$87:W$291,Schedule!$K$87:$K$291,Reservoir,Schedule!V$87:V$291,K$100,Schedule!U$87:U$291,J104,Schedule!$G$87:$G$291,Schedule!$F$10,Schedule!$I$87:$I$291,"I"))+(SUMIFS(Schedule!W$87:W$291,Schedule!$K$87:$K$291,Reservoir,Schedule!V$87:V$291,K$100,Schedule!U$87:U$291,J104,Schedule!$G$87:$G$291,Schedule!$F$11,Schedule!$I$87:$I$291,"")+SUMIFS(Schedule!W$87:W$291,Schedule!$K$87:$K$291,Reservoir,Schedule!V$87:V$291,K$100,Schedule!U$87:U$291,J104,Schedule!$G$87:$G$291,Schedule!$F$11,Schedule!$I$87:$I$291,"I"))+(SUMIFS(Schedule!W$87:W$291,Schedule!$K$87:$K$291,Reservoir,Schedule!V$87:V$291,K$100,Schedule!U$87:U$291,J104,Schedule!$G$87:$G$291,Schedule!$F$8,Schedule!$I$87:$I$291,"")+SUMIFS(Schedule!W$87:W$291,Schedule!$K$87:$K$291,Reservoir,Schedule!V$87:V$291,K$100,Schedule!U$87:U$291,J104,Schedule!$G$87:$G$291,Schedule!$F$8,Schedule!$I$87:$I$291,"I"))))</f>
        <v>0</v>
      </c>
      <c r="M104" s="290">
        <v>5</v>
      </c>
      <c r="N104" s="291"/>
      <c r="O104" s="292">
        <f>IF($C$3="",(SUMIFS(Schedule!Z$87:Z$291,Schedule!$K$87:$K$291,Reservoir,Schedule!Y$87:Y$291,N$100,Schedule!X$87:X$291,M104,Schedule!$G$87:$G$291,Schedule!$F$9,Schedule!$I$87:$I$291,"")+SUMIFS(Schedule!Z$87:Z$291,Schedule!$K$87:$K$291,Reservoir,Schedule!Y$87:Y$291,N$100,Schedule!X$87:X$291,M104,Schedule!$G$87:$G$291,Schedule!$F$9,Schedule!$I$87:$I$291,"I"))+(SUMIFS(Schedule!Z$87:Z$291,Schedule!$K$87:$K$291,Reservoir,Schedule!Y$87:Y$291,N$100,Schedule!X$87:X$291,M104,Schedule!$G$87:$G$291,Schedule!$F$10,Schedule!$I$87:$I$291,"")+SUMIFS(Schedule!Z$87:Z$291,Schedule!$K$87:$K$291,Reservoir,Schedule!Y$87:Y$291,N$100,Schedule!X$87:X$291,M104,Schedule!$G$87:$G$291,Schedule!$F$10,Schedule!$I$87:$I$291,"I"))+(SUMIFS(Schedule!Z$87:Z$291,Schedule!$K$87:$K$291,Reservoir,Schedule!Y$87:Y$291,N$100,Schedule!X$87:X$291,M104,Schedule!$G$87:$G$291,Schedule!$F$11,Schedule!$I$87:$I$291,"")+SUMIFS(Schedule!Z$87:Z$291,Schedule!$K$87:$K$291,Reservoir,Schedule!Y$87:Y$291,N$100,Schedule!X$87:X$291,M104,Schedule!$G$87:$G$291,Schedule!$F$11,Schedule!$I$87:$I$291,"I")),IF($C$3='Sum Res'!$S$5,(SUMIFS(Schedule!Z$87:Z$291,Schedule!$K$87:$K$291,Reservoir,Schedule!Y$87:Y$291,N$100,Schedule!X$87:X$291,M104,Schedule!$G$87:$G$291,Schedule!$F$9,Schedule!$I$87:$I$291,"")+SUMIFS(Schedule!Z$87:Z$291,Schedule!$K$87:$K$291,Reservoir,Schedule!Y$87:Y$291,N$100,Schedule!X$87:X$291,M104,Schedule!$G$87:$G$291,Schedule!$F$9,Schedule!$I$87:$I$291,"I"))+(SUMIFS(Schedule!Z$87:Z$291,Schedule!$K$87:$K$291,Reservoir,Schedule!Y$87:Y$291,N$100,Schedule!X$87:X$291,M104,Schedule!$G$87:$G$291,Schedule!$F$10,Schedule!$I$87:$I$291,"")+SUMIFS(Schedule!Z$87:Z$291,Schedule!$K$87:$K$291,Reservoir,Schedule!Y$87:Y$291,N$100,Schedule!X$87:X$291,M104,Schedule!$G$87:$G$291,Schedule!$F$10,Schedule!$I$87:$I$291,"I"))+(SUMIFS(Schedule!Z$87:Z$291,Schedule!$K$87:$K$291,Reservoir,Schedule!Y$87:Y$291,N$100,Schedule!X$87:X$291,M104,Schedule!$G$87:$G$291,Schedule!$F$11,Schedule!$I$87:$I$291,"")+SUMIFS(Schedule!Z$87:Z$291,Schedule!$K$87:$K$291,Reservoir,Schedule!Y$87:Y$291,N$100,Schedule!X$87:X$291,M104,Schedule!$G$87:$G$291,Schedule!$F$11,Schedule!$I$87:$I$291,"I")),(SUMIFS(Schedule!Z$87:Z$291,Schedule!$K$87:$K$291,Reservoir,Schedule!Y$87:Y$291,N$100,Schedule!X$87:X$291,M104,Schedule!$G$87:$G$291,Schedule!$F$9,Schedule!$I$87:$I$291,"")+SUMIFS(Schedule!Z$87:Z$291,Schedule!$K$87:$K$291,Reservoir,Schedule!Y$87:Y$291,N$100,Schedule!X$87:X$291,M104,Schedule!$G$87:$G$291,Schedule!$F$9,Schedule!$I$87:$I$291,"I"))+(SUMIFS(Schedule!Z$87:Z$291,Schedule!$K$87:$K$291,Reservoir,Schedule!Y$87:Y$291,N$100,Schedule!X$87:X$291,M104,Schedule!$G$87:$G$291,Schedule!$F$10,Schedule!$I$87:$I$291,"")+SUMIFS(Schedule!Z$87:Z$291,Schedule!$K$87:$K$291,Reservoir,Schedule!Y$87:Y$291,N$100,Schedule!X$87:X$291,M104,Schedule!$G$87:$G$291,Schedule!$F$10,Schedule!$I$87:$I$291,"I"))+(SUMIFS(Schedule!Z$87:Z$291,Schedule!$K$87:$K$291,Reservoir,Schedule!Y$87:Y$291,N$100,Schedule!X$87:X$291,M104,Schedule!$G$87:$G$291,Schedule!$F$11,Schedule!$I$87:$I$291,"")+SUMIFS(Schedule!Z$87:Z$291,Schedule!$K$87:$K$291,Reservoir,Schedule!Y$87:Y$291,N$100,Schedule!X$87:X$291,M104,Schedule!$G$87:$G$291,Schedule!$F$11,Schedule!$I$87:$I$291,"I"))+(SUMIFS(Schedule!Z$87:Z$291,Schedule!$K$87:$K$291,Reservoir,Schedule!Y$87:Y$291,N$100,Schedule!X$87:X$291,M104,Schedule!$G$87:$G$291,Schedule!$F$8,Schedule!$I$87:$I$291,"")+SUMIFS(Schedule!Z$87:Z$291,Schedule!$K$87:$K$291,Reservoir,Schedule!Y$87:Y$291,N$100,Schedule!X$87:X$291,M104,Schedule!$G$87:$G$291,Schedule!$F$8,Schedule!$I$87:$I$291,"I"))))</f>
        <v>0</v>
      </c>
      <c r="P104" s="290">
        <v>5</v>
      </c>
      <c r="Q104" s="291"/>
      <c r="R104" s="292">
        <f>IF($C$3="",(SUMIFS(Schedule!AC$87:AC$291,Schedule!$K$87:$K$291,Reservoir,Schedule!AB$87:AB$291,Q$100,Schedule!AA$87:AA$291,P104,Schedule!$G$87:$G$291,Schedule!$F$9,Schedule!$I$87:$I$291,"")+SUMIFS(Schedule!AC$87:AC$291,Schedule!$K$87:$K$291,Reservoir,Schedule!AB$87:AB$291,Q$100,Schedule!AA$87:AA$291,P104,Schedule!$G$87:$G$291,Schedule!$F$9,Schedule!$I$87:$I$291,"I"))+(SUMIFS(Schedule!AC$87:AC$291,Schedule!$K$87:$K$291,Reservoir,Schedule!AB$87:AB$291,Q$100,Schedule!AA$87:AA$291,P104,Schedule!$G$87:$G$291,Schedule!$F$10,Schedule!$I$87:$I$291,"")+SUMIFS(Schedule!AC$87:AC$291,Schedule!$K$87:$K$291,Reservoir,Schedule!AB$87:AB$291,Q$100,Schedule!AA$87:AA$291,P104,Schedule!$G$87:$G$291,Schedule!$F$10,Schedule!$I$87:$I$291,"I"))+(SUMIFS(Schedule!AC$87:AC$291,Schedule!$K$87:$K$291,Reservoir,Schedule!AB$87:AB$291,Q$100,Schedule!AA$87:AA$291,P104,Schedule!$G$87:$G$291,Schedule!$F$11,Schedule!$I$87:$I$291,"")+SUMIFS(Schedule!AC$87:AC$291,Schedule!$K$87:$K$291,Reservoir,Schedule!AB$87:AB$291,Q$100,Schedule!AA$87:AA$291,P104,Schedule!$G$87:$G$291,Schedule!$F$11,Schedule!$I$87:$I$291,"I")),IF($C$3='Sum Res'!$S$5,(SUMIFS(Schedule!AC$87:AC$291,Schedule!$K$87:$K$291,Reservoir,Schedule!AB$87:AB$291,Q$100,Schedule!AA$87:AA$291,P104,Schedule!$G$87:$G$291,Schedule!$F$9,Schedule!$I$87:$I$291,"")+SUMIFS(Schedule!AC$87:AC$291,Schedule!$K$87:$K$291,Reservoir,Schedule!AB$87:AB$291,Q$100,Schedule!AA$87:AA$291,P104,Schedule!$G$87:$G$291,Schedule!$F$9,Schedule!$I$87:$I$291,"I"))+(SUMIFS(Schedule!AC$87:AC$291,Schedule!$K$87:$K$291,Reservoir,Schedule!AB$87:AB$291,Q$100,Schedule!AA$87:AA$291,P104,Schedule!$G$87:$G$291,Schedule!$F$10,Schedule!$I$87:$I$291,"")+SUMIFS(Schedule!AC$87:AC$291,Schedule!$K$87:$K$291,Reservoir,Schedule!AB$87:AB$291,Q$100,Schedule!AA$87:AA$291,P104,Schedule!$G$87:$G$291,Schedule!$F$10,Schedule!$I$87:$I$291,"I"))+(SUMIFS(Schedule!AC$87:AC$291,Schedule!$K$87:$K$291,Reservoir,Schedule!AB$87:AB$291,Q$100,Schedule!AA$87:AA$291,P104,Schedule!$G$87:$G$291,Schedule!$F$11,Schedule!$I$87:$I$291,"")+SUMIFS(Schedule!AC$87:AC$291,Schedule!$K$87:$K$291,Reservoir,Schedule!AB$87:AB$291,Q$100,Schedule!AA$87:AA$291,P104,Schedule!$G$87:$G$291,Schedule!$F$11,Schedule!$I$87:$I$291,"I")),(SUMIFS(Schedule!AC$87:AC$291,Schedule!$K$87:$K$291,Reservoir,Schedule!AB$87:AB$291,Q$100,Schedule!AA$87:AA$291,P104,Schedule!$G$87:$G$291,Schedule!$F$9,Schedule!$I$87:$I$291,"")+SUMIFS(Schedule!AC$87:AC$291,Schedule!$K$87:$K$291,Reservoir,Schedule!AB$87:AB$291,Q$100,Schedule!AA$87:AA$291,P104,Schedule!$G$87:$G$291,Schedule!$F$9,Schedule!$I$87:$I$291,"I"))+(SUMIFS(Schedule!AC$87:AC$291,Schedule!$K$87:$K$291,Reservoir,Schedule!AB$87:AB$291,Q$100,Schedule!AA$87:AA$291,P104,Schedule!$G$87:$G$291,Schedule!$F$10,Schedule!$I$87:$I$291,"")+SUMIFS(Schedule!AC$87:AC$291,Schedule!$K$87:$K$291,Reservoir,Schedule!AB$87:AB$291,Q$100,Schedule!AA$87:AA$291,P104,Schedule!$G$87:$G$291,Schedule!$F$10,Schedule!$I$87:$I$291,"I"))+(SUMIFS(Schedule!AC$87:AC$291,Schedule!$K$87:$K$291,Reservoir,Schedule!AB$87:AB$291,Q$100,Schedule!AA$87:AA$291,P104,Schedule!$G$87:$G$291,Schedule!$F$11,Schedule!$I$87:$I$291,"")+SUMIFS(Schedule!AC$87:AC$291,Schedule!$K$87:$K$291,Reservoir,Schedule!AB$87:AB$291,Q$100,Schedule!AA$87:AA$291,P104,Schedule!$G$87:$G$291,Schedule!$F$11,Schedule!$I$87:$I$291,"I"))+(SUMIFS(Schedule!AC$87:AC$291,Schedule!$K$87:$K$291,Reservoir,Schedule!AB$87:AB$291,Q$100,Schedule!AA$87:AA$291,P104,Schedule!$G$87:$G$291,Schedule!$F$8,Schedule!$I$87:$I$291,"")+SUMIFS(Schedule!AC$87:AC$291,Schedule!$K$87:$K$291,Reservoir,Schedule!AB$87:AB$291,Q$100,Schedule!AA$87:AA$291,P104,Schedule!$G$87:$G$291,Schedule!$F$8,Schedule!$I$87:$I$291,"I"))))</f>
        <v>0</v>
      </c>
      <c r="S104" s="290">
        <v>5</v>
      </c>
      <c r="T104" s="291"/>
      <c r="U104" s="292">
        <f>IF($C$3="",(SUMIFS(Schedule!AF$87:AF$291,Schedule!$K$87:$K$291,Reservoir,Schedule!AE$87:AE$291,T$100,Schedule!AD$87:AD$291,S104,Schedule!$G$87:$G$291,Schedule!$F$9,Schedule!$I$87:$I$291,"")+SUMIFS(Schedule!AF$87:AF$291,Schedule!$K$87:$K$291,Reservoir,Schedule!AE$87:AE$291,T$100,Schedule!AD$87:AD$291,S104,Schedule!$G$87:$G$291,Schedule!$F$9,Schedule!$I$87:$I$291,"I"))+(SUMIFS(Schedule!AF$87:AF$291,Schedule!$K$87:$K$291,Reservoir,Schedule!AE$87:AE$291,T$100,Schedule!AD$87:AD$291,S104,Schedule!$G$87:$G$291,Schedule!$F$10,Schedule!$I$87:$I$291,"")+SUMIFS(Schedule!AF$87:AF$291,Schedule!$K$87:$K$291,Reservoir,Schedule!AE$87:AE$291,T$100,Schedule!AD$87:AD$291,S104,Schedule!$G$87:$G$291,Schedule!$F$10,Schedule!$I$87:$I$291,"I"))+(SUMIFS(Schedule!AF$87:AF$291,Schedule!$K$87:$K$291,Reservoir,Schedule!AE$87:AE$291,T$100,Schedule!AD$87:AD$291,S104,Schedule!$G$87:$G$291,Schedule!$F$11,Schedule!$I$87:$I$291,"")+SUMIFS(Schedule!AF$87:AF$291,Schedule!$K$87:$K$291,Reservoir,Schedule!AE$87:AE$291,T$100,Schedule!AD$87:AD$291,S104,Schedule!$G$87:$G$291,Schedule!$F$11,Schedule!$I$87:$I$291,"I")),IF($C$3='Sum Res'!$S$5,(SUMIFS(Schedule!AF$87:AF$291,Schedule!$K$87:$K$291,Reservoir,Schedule!AE$87:AE$291,T$100,Schedule!AD$87:AD$291,S104,Schedule!$G$87:$G$291,Schedule!$F$9,Schedule!$I$87:$I$291,"")+SUMIFS(Schedule!AF$87:AF$291,Schedule!$K$87:$K$291,Reservoir,Schedule!AE$87:AE$291,T$100,Schedule!AD$87:AD$291,S104,Schedule!$G$87:$G$291,Schedule!$F$9,Schedule!$I$87:$I$291,"I"))+(SUMIFS(Schedule!AF$87:AF$291,Schedule!$K$87:$K$291,Reservoir,Schedule!AE$87:AE$291,T$100,Schedule!AD$87:AD$291,S104,Schedule!$G$87:$G$291,Schedule!$F$10,Schedule!$I$87:$I$291,"")+SUMIFS(Schedule!AF$87:AF$291,Schedule!$K$87:$K$291,Reservoir,Schedule!AE$87:AE$291,T$100,Schedule!AD$87:AD$291,S104,Schedule!$G$87:$G$291,Schedule!$F$10,Schedule!$I$87:$I$291,"I"))+(SUMIFS(Schedule!AF$87:AF$291,Schedule!$K$87:$K$291,Reservoir,Schedule!AE$87:AE$291,T$100,Schedule!AD$87:AD$291,S104,Schedule!$G$87:$G$291,Schedule!$F$11,Schedule!$I$87:$I$291,"")+SUMIFS(Schedule!AF$87:AF$291,Schedule!$K$87:$K$291,Reservoir,Schedule!AE$87:AE$291,T$100,Schedule!AD$87:AD$291,S104,Schedule!$G$87:$G$291,Schedule!$F$11,Schedule!$I$87:$I$291,"I")),(SUMIFS(Schedule!AF$87:AF$291,Schedule!$K$87:$K$291,Reservoir,Schedule!AE$87:AE$291,T$100,Schedule!AD$87:AD$291,S104,Schedule!$G$87:$G$291,Schedule!$F$9,Schedule!$I$87:$I$291,"")+SUMIFS(Schedule!AF$87:AF$291,Schedule!$K$87:$K$291,Reservoir,Schedule!AE$87:AE$291,T$100,Schedule!AD$87:AD$291,S104,Schedule!$G$87:$G$291,Schedule!$F$9,Schedule!$I$87:$I$291,"I"))+(SUMIFS(Schedule!AF$87:AF$291,Schedule!$K$87:$K$291,Reservoir,Schedule!AE$87:AE$291,T$100,Schedule!AD$87:AD$291,S104,Schedule!$G$87:$G$291,Schedule!$F$10,Schedule!$I$87:$I$291,"")+SUMIFS(Schedule!AF$87:AF$291,Schedule!$K$87:$K$291,Reservoir,Schedule!AE$87:AE$291,T$100,Schedule!AD$87:AD$291,S104,Schedule!$G$87:$G$291,Schedule!$F$10,Schedule!$I$87:$I$291,"I"))+(SUMIFS(Schedule!AF$87:AF$291,Schedule!$K$87:$K$291,Reservoir,Schedule!AE$87:AE$291,T$100,Schedule!AD$87:AD$291,S104,Schedule!$G$87:$G$291,Schedule!$F$11,Schedule!$I$87:$I$291,"")+SUMIFS(Schedule!AF$87:AF$291,Schedule!$K$87:$K$291,Reservoir,Schedule!AE$87:AE$291,T$100,Schedule!AD$87:AD$291,S104,Schedule!$G$87:$G$291,Schedule!$F$11,Schedule!$I$87:$I$291,"I"))+(SUMIFS(Schedule!AF$87:AF$291,Schedule!$K$87:$K$291,Reservoir,Schedule!AE$87:AE$291,T$100,Schedule!AD$87:AD$291,S104,Schedule!$G$87:$G$291,Schedule!$F$8,Schedule!$I$87:$I$291,"")+SUMIFS(Schedule!AF$87:AF$291,Schedule!$K$87:$K$291,Reservoir,Schedule!AE$87:AE$291,T$100,Schedule!AD$87:AD$291,S104,Schedule!$G$87:$G$291,Schedule!$F$8,Schedule!$I$87:$I$291,"I"))))</f>
        <v>0</v>
      </c>
      <c r="V104" s="290">
        <v>5</v>
      </c>
      <c r="W104" s="291"/>
      <c r="X104" s="292">
        <f>IF($C$3="",(SUMIFS(Schedule!AI$87:AI$291,Schedule!$K$87:$K$291,Reservoir,Schedule!AH$87:AH$291,W$100,Schedule!AG$87:AG$291,V104,Schedule!$G$87:$G$291,Schedule!$F$9,Schedule!$I$87:$I$291,"")+SUMIFS(Schedule!AI$87:AI$291,Schedule!$K$87:$K$291,Reservoir,Schedule!AH$87:AH$291,W$100,Schedule!AG$87:AG$291,V104,Schedule!$G$87:$G$291,Schedule!$F$9,Schedule!$I$87:$I$291,"I"))+(SUMIFS(Schedule!AI$87:AI$291,Schedule!$K$87:$K$291,Reservoir,Schedule!AH$87:AH$291,W$100,Schedule!AG$87:AG$291,V104,Schedule!$G$87:$G$291,Schedule!$F$10,Schedule!$I$87:$I$291,"")+SUMIFS(Schedule!AI$87:AI$291,Schedule!$K$87:$K$291,Reservoir,Schedule!AH$87:AH$291,W$100,Schedule!AG$87:AG$291,V104,Schedule!$G$87:$G$291,Schedule!$F$10,Schedule!$I$87:$I$291,"I"))+(SUMIFS(Schedule!AI$87:AI$291,Schedule!$K$87:$K$291,Reservoir,Schedule!AH$87:AH$291,W$100,Schedule!AG$87:AG$291,V104,Schedule!$G$87:$G$291,Schedule!$F$11,Schedule!$I$87:$I$291,"")+SUMIFS(Schedule!AI$87:AI$291,Schedule!$K$87:$K$291,Reservoir,Schedule!AH$87:AH$291,W$100,Schedule!AG$87:AG$291,V104,Schedule!$G$87:$G$291,Schedule!$F$11,Schedule!$I$87:$I$291,"I")),IF($C$3='Sum Res'!$S$5,(SUMIFS(Schedule!AI$87:AI$291,Schedule!$K$87:$K$291,Reservoir,Schedule!AH$87:AH$291,W$100,Schedule!AG$87:AG$291,V104,Schedule!$G$87:$G$291,Schedule!$F$9,Schedule!$I$87:$I$291,"")+SUMIFS(Schedule!AI$87:AI$291,Schedule!$K$87:$K$291,Reservoir,Schedule!AH$87:AH$291,W$100,Schedule!AG$87:AG$291,V104,Schedule!$G$87:$G$291,Schedule!$F$9,Schedule!$I$87:$I$291,"I"))+(SUMIFS(Schedule!AI$87:AI$291,Schedule!$K$87:$K$291,Reservoir,Schedule!AH$87:AH$291,W$100,Schedule!AG$87:AG$291,V104,Schedule!$G$87:$G$291,Schedule!$F$10,Schedule!$I$87:$I$291,"")+SUMIFS(Schedule!AI$87:AI$291,Schedule!$K$87:$K$291,Reservoir,Schedule!AH$87:AH$291,W$100,Schedule!AG$87:AG$291,V104,Schedule!$G$87:$G$291,Schedule!$F$10,Schedule!$I$87:$I$291,"I"))+(SUMIFS(Schedule!AI$87:AI$291,Schedule!$K$87:$K$291,Reservoir,Schedule!AH$87:AH$291,W$100,Schedule!AG$87:AG$291,V104,Schedule!$G$87:$G$291,Schedule!$F$11,Schedule!$I$87:$I$291,"")+SUMIFS(Schedule!AI$87:AI$291,Schedule!$K$87:$K$291,Reservoir,Schedule!AH$87:AH$291,W$100,Schedule!AG$87:AG$291,V104,Schedule!$G$87:$G$291,Schedule!$F$11,Schedule!$I$87:$I$291,"I")),(SUMIFS(Schedule!AI$87:AI$291,Schedule!$K$87:$K$291,Reservoir,Schedule!AH$87:AH$291,W$100,Schedule!AG$87:AG$291,V104,Schedule!$G$87:$G$291,Schedule!$F$9,Schedule!$I$87:$I$291,"")+SUMIFS(Schedule!AI$87:AI$291,Schedule!$K$87:$K$291,Reservoir,Schedule!AH$87:AH$291,W$100,Schedule!AG$87:AG$291,V104,Schedule!$G$87:$G$291,Schedule!$F$9,Schedule!$I$87:$I$291,"I"))+(SUMIFS(Schedule!AI$87:AI$291,Schedule!$K$87:$K$291,Reservoir,Schedule!AH$87:AH$291,W$100,Schedule!AG$87:AG$291,V104,Schedule!$G$87:$G$291,Schedule!$F$10,Schedule!$I$87:$I$291,"")+SUMIFS(Schedule!AI$87:AI$291,Schedule!$K$87:$K$291,Reservoir,Schedule!AH$87:AH$291,W$100,Schedule!AG$87:AG$291,V104,Schedule!$G$87:$G$291,Schedule!$F$10,Schedule!$I$87:$I$291,"I"))+(SUMIFS(Schedule!AI$87:AI$291,Schedule!$K$87:$K$291,Reservoir,Schedule!AH$87:AH$291,W$100,Schedule!AG$87:AG$291,V104,Schedule!$G$87:$G$291,Schedule!$F$11,Schedule!$I$87:$I$291,"")+SUMIFS(Schedule!AI$87:AI$291,Schedule!$K$87:$K$291,Reservoir,Schedule!AH$87:AH$291,W$100,Schedule!AG$87:AG$291,V104,Schedule!$G$87:$G$291,Schedule!$F$11,Schedule!$I$87:$I$291,"I"))+(SUMIFS(Schedule!AI$87:AI$291,Schedule!$K$87:$K$291,Reservoir,Schedule!AH$87:AH$291,W$100,Schedule!AG$87:AG$291,V104,Schedule!$G$87:$G$291,Schedule!$F$8,Schedule!$I$87:$I$291,"")+SUMIFS(Schedule!AI$87:AI$291,Schedule!$K$87:$K$291,Reservoir,Schedule!AH$87:AH$291,W$100,Schedule!AG$87:AG$291,V104,Schedule!$G$87:$G$291,Schedule!$F$8,Schedule!$I$87:$I$291,"I"))))</f>
        <v>0</v>
      </c>
      <c r="Y104" s="290">
        <v>5</v>
      </c>
      <c r="Z104" s="291"/>
      <c r="AA104" s="292">
        <f>IF($C$3="",(SUMIFS(Schedule!AL$87:AL$291,Schedule!$K$87:$K$291,Reservoir,Schedule!AK$87:AK$291,Z$100,Schedule!AJ$87:AJ$291,Y104,Schedule!$G$87:$G$291,Schedule!$F$9,Schedule!$I$87:$I$291,"")+SUMIFS(Schedule!AL$87:AL$291,Schedule!$K$87:$K$291,Reservoir,Schedule!AK$87:AK$291,Z$100,Schedule!AJ$87:AJ$291,Y104,Schedule!$G$87:$G$291,Schedule!$F$9,Schedule!$I$87:$I$291,"I"))+(SUMIFS(Schedule!AL$87:AL$291,Schedule!$K$87:$K$291,Reservoir,Schedule!AK$87:AK$291,Z$100,Schedule!AJ$87:AJ$291,Y104,Schedule!$G$87:$G$291,Schedule!$F$10,Schedule!$I$87:$I$291,"")+SUMIFS(Schedule!AL$87:AL$291,Schedule!$K$87:$K$291,Reservoir,Schedule!AK$87:AK$291,Z$100,Schedule!AJ$87:AJ$291,Y104,Schedule!$G$87:$G$291,Schedule!$F$10,Schedule!$I$87:$I$291,"I"))+(SUMIFS(Schedule!AL$87:AL$291,Schedule!$K$87:$K$291,Reservoir,Schedule!AK$87:AK$291,Z$100,Schedule!AJ$87:AJ$291,Y104,Schedule!$G$87:$G$291,Schedule!$F$11,Schedule!$I$87:$I$291,"")+SUMIFS(Schedule!AL$87:AL$291,Schedule!$K$87:$K$291,Reservoir,Schedule!AK$87:AK$291,Z$100,Schedule!AJ$87:AJ$291,Y104,Schedule!$G$87:$G$291,Schedule!$F$11,Schedule!$I$87:$I$291,"I")),IF($C$3='Sum Res'!$S$5,(SUMIFS(Schedule!AL$87:AL$291,Schedule!$K$87:$K$291,Reservoir,Schedule!AK$87:AK$291,Z$100,Schedule!AJ$87:AJ$291,Y104,Schedule!$G$87:$G$291,Schedule!$F$9,Schedule!$I$87:$I$291,"")+SUMIFS(Schedule!AL$87:AL$291,Schedule!$K$87:$K$291,Reservoir,Schedule!AK$87:AK$291,Z$100,Schedule!AJ$87:AJ$291,Y104,Schedule!$G$87:$G$291,Schedule!$F$9,Schedule!$I$87:$I$291,"I"))+(SUMIFS(Schedule!AL$87:AL$291,Schedule!$K$87:$K$291,Reservoir,Schedule!AK$87:AK$291,Z$100,Schedule!AJ$87:AJ$291,Y104,Schedule!$G$87:$G$291,Schedule!$F$10,Schedule!$I$87:$I$291,"")+SUMIFS(Schedule!AL$87:AL$291,Schedule!$K$87:$K$291,Reservoir,Schedule!AK$87:AK$291,Z$100,Schedule!AJ$87:AJ$291,Y104,Schedule!$G$87:$G$291,Schedule!$F$10,Schedule!$I$87:$I$291,"I"))+(SUMIFS(Schedule!AL$87:AL$291,Schedule!$K$87:$K$291,Reservoir,Schedule!AK$87:AK$291,Z$100,Schedule!AJ$87:AJ$291,Y104,Schedule!$G$87:$G$291,Schedule!$F$11,Schedule!$I$87:$I$291,"")+SUMIFS(Schedule!AL$87:AL$291,Schedule!$K$87:$K$291,Reservoir,Schedule!AK$87:AK$291,Z$100,Schedule!AJ$87:AJ$291,Y104,Schedule!$G$87:$G$291,Schedule!$F$11,Schedule!$I$87:$I$291,"I")),(SUMIFS(Schedule!AL$87:AL$291,Schedule!$K$87:$K$291,Reservoir,Schedule!AK$87:AK$291,Z$100,Schedule!AJ$87:AJ$291,Y104,Schedule!$G$87:$G$291,Schedule!$F$9,Schedule!$I$87:$I$291,"")+SUMIFS(Schedule!AL$87:AL$291,Schedule!$K$87:$K$291,Reservoir,Schedule!AK$87:AK$291,Z$100,Schedule!AJ$87:AJ$291,Y104,Schedule!$G$87:$G$291,Schedule!$F$9,Schedule!$I$87:$I$291,"I"))+(SUMIFS(Schedule!AL$87:AL$291,Schedule!$K$87:$K$291,Reservoir,Schedule!AK$87:AK$291,Z$100,Schedule!AJ$87:AJ$291,Y104,Schedule!$G$87:$G$291,Schedule!$F$10,Schedule!$I$87:$I$291,"")+SUMIFS(Schedule!AL$87:AL$291,Schedule!$K$87:$K$291,Reservoir,Schedule!AK$87:AK$291,Z$100,Schedule!AJ$87:AJ$291,Y104,Schedule!$G$87:$G$291,Schedule!$F$10,Schedule!$I$87:$I$291,"I"))+(SUMIFS(Schedule!AL$87:AL$291,Schedule!$K$87:$K$291,Reservoir,Schedule!AK$87:AK$291,Z$100,Schedule!AJ$87:AJ$291,Y104,Schedule!$G$87:$G$291,Schedule!$F$11,Schedule!$I$87:$I$291,"")+SUMIFS(Schedule!AL$87:AL$291,Schedule!$K$87:$K$291,Reservoir,Schedule!AK$87:AK$291,Z$100,Schedule!AJ$87:AJ$291,Y104,Schedule!$G$87:$G$291,Schedule!$F$11,Schedule!$I$87:$I$291,"I"))+(SUMIFS(Schedule!AL$87:AL$291,Schedule!$K$87:$K$291,Reservoir,Schedule!AK$87:AK$291,Z$100,Schedule!AJ$87:AJ$291,Y104,Schedule!$G$87:$G$291,Schedule!$F$8,Schedule!$I$87:$I$291,"")+SUMIFS(Schedule!AL$87:AL$291,Schedule!$K$87:$K$291,Reservoir,Schedule!AK$87:AK$291,Z$100,Schedule!AJ$87:AJ$291,Y104,Schedule!$G$87:$G$291,Schedule!$F$8,Schedule!$I$87:$I$291,"I"))))</f>
        <v>0</v>
      </c>
      <c r="AB104" s="290">
        <v>5</v>
      </c>
      <c r="AC104" s="291"/>
      <c r="AD104" s="292">
        <f>IF($C$3="",(SUMIFS(Schedule!AO$87:AO$291,Schedule!$K$87:$K$291,Reservoir,Schedule!AN$87:AN$291,AC$100,Schedule!AM$87:AM$291,AB104,Schedule!$G$87:$G$291,Schedule!$F$9,Schedule!$I$87:$I$291,"")+SUMIFS(Schedule!AO$87:AO$291,Schedule!$K$87:$K$291,Reservoir,Schedule!AN$87:AN$291,AC$100,Schedule!AM$87:AM$291,AB104,Schedule!$G$87:$G$291,Schedule!$F$9,Schedule!$I$87:$I$291,"I"))+(SUMIFS(Schedule!AO$87:AO$291,Schedule!$K$87:$K$291,Reservoir,Schedule!AN$87:AN$291,AC$100,Schedule!AM$87:AM$291,AB104,Schedule!$G$87:$G$291,Schedule!$F$10,Schedule!$I$87:$I$291,"")+SUMIFS(Schedule!AO$87:AO$291,Schedule!$K$87:$K$291,Reservoir,Schedule!AN$87:AN$291,AC$100,Schedule!AM$87:AM$291,AB104,Schedule!$G$87:$G$291,Schedule!$F$10,Schedule!$I$87:$I$291,"I"))+(SUMIFS(Schedule!AO$87:AO$291,Schedule!$K$87:$K$291,Reservoir,Schedule!AN$87:AN$291,AC$100,Schedule!AM$87:AM$291,AB104,Schedule!$G$87:$G$291,Schedule!$F$11,Schedule!$I$87:$I$291,"")+SUMIFS(Schedule!AO$87:AO$291,Schedule!$K$87:$K$291,Reservoir,Schedule!AN$87:AN$291,AC$100,Schedule!AM$87:AM$291,AB104,Schedule!$G$87:$G$291,Schedule!$F$11,Schedule!$I$87:$I$291,"I")),IF($C$3='Sum Res'!$S$5,(SUMIFS(Schedule!AO$87:AO$291,Schedule!$K$87:$K$291,Reservoir,Schedule!AN$87:AN$291,AC$100,Schedule!AM$87:AM$291,AB104,Schedule!$G$87:$G$291,Schedule!$F$9,Schedule!$I$87:$I$291,"")+SUMIFS(Schedule!AO$87:AO$291,Schedule!$K$87:$K$291,Reservoir,Schedule!AN$87:AN$291,AC$100,Schedule!AM$87:AM$291,AB104,Schedule!$G$87:$G$291,Schedule!$F$9,Schedule!$I$87:$I$291,"I"))+(SUMIFS(Schedule!AO$87:AO$291,Schedule!$K$87:$K$291,Reservoir,Schedule!AN$87:AN$291,AC$100,Schedule!AM$87:AM$291,AB104,Schedule!$G$87:$G$291,Schedule!$F$10,Schedule!$I$87:$I$291,"")+SUMIFS(Schedule!AO$87:AO$291,Schedule!$K$87:$K$291,Reservoir,Schedule!AN$87:AN$291,AC$100,Schedule!AM$87:AM$291,AB104,Schedule!$G$87:$G$291,Schedule!$F$10,Schedule!$I$87:$I$291,"I"))+(SUMIFS(Schedule!AO$87:AO$291,Schedule!$K$87:$K$291,Reservoir,Schedule!AN$87:AN$291,AC$100,Schedule!AM$87:AM$291,AB104,Schedule!$G$87:$G$291,Schedule!$F$11,Schedule!$I$87:$I$291,"")+SUMIFS(Schedule!AO$87:AO$291,Schedule!$K$87:$K$291,Reservoir,Schedule!AN$87:AN$291,AC$100,Schedule!AM$87:AM$291,AB104,Schedule!$G$87:$G$291,Schedule!$F$11,Schedule!$I$87:$I$291,"I")),(SUMIFS(Schedule!AO$87:AO$291,Schedule!$K$87:$K$291,Reservoir,Schedule!AN$87:AN$291,AC$100,Schedule!AM$87:AM$291,AB104,Schedule!$G$87:$G$291,Schedule!$F$9,Schedule!$I$87:$I$291,"")+SUMIFS(Schedule!AO$87:AO$291,Schedule!$K$87:$K$291,Reservoir,Schedule!AN$87:AN$291,AC$100,Schedule!AM$87:AM$291,AB104,Schedule!$G$87:$G$291,Schedule!$F$9,Schedule!$I$87:$I$291,"I"))+(SUMIFS(Schedule!AO$87:AO$291,Schedule!$K$87:$K$291,Reservoir,Schedule!AN$87:AN$291,AC$100,Schedule!AM$87:AM$291,AB104,Schedule!$G$87:$G$291,Schedule!$F$10,Schedule!$I$87:$I$291,"")+SUMIFS(Schedule!AO$87:AO$291,Schedule!$K$87:$K$291,Reservoir,Schedule!AN$87:AN$291,AC$100,Schedule!AM$87:AM$291,AB104,Schedule!$G$87:$G$291,Schedule!$F$10,Schedule!$I$87:$I$291,"I"))+(SUMIFS(Schedule!AO$87:AO$291,Schedule!$K$87:$K$291,Reservoir,Schedule!AN$87:AN$291,AC$100,Schedule!AM$87:AM$291,AB104,Schedule!$G$87:$G$291,Schedule!$F$11,Schedule!$I$87:$I$291,"")+SUMIFS(Schedule!AO$87:AO$291,Schedule!$K$87:$K$291,Reservoir,Schedule!AN$87:AN$291,AC$100,Schedule!AM$87:AM$291,AB104,Schedule!$G$87:$G$291,Schedule!$F$11,Schedule!$I$87:$I$291,"I"))+(SUMIFS(Schedule!AO$87:AO$291,Schedule!$K$87:$K$291,Reservoir,Schedule!AN$87:AN$291,AC$100,Schedule!AM$87:AM$291,AB104,Schedule!$G$87:$G$291,Schedule!$F$8,Schedule!$I$87:$I$291,"")+SUMIFS(Schedule!AO$87:AO$291,Schedule!$K$87:$K$291,Reservoir,Schedule!AN$87:AN$291,AC$100,Schedule!AM$87:AM$291,AB104,Schedule!$G$87:$G$291,Schedule!$F$8,Schedule!$I$87:$I$291,"I"))))</f>
        <v>0</v>
      </c>
      <c r="AE104" s="293">
        <f>AD104+AA104+X104+U104+R104+O104+L104+I104+F104</f>
        <v>0</v>
      </c>
      <c r="AF104" s="288">
        <f t="shared" si="21"/>
        <v>0</v>
      </c>
    </row>
    <row r="105" spans="2:36" ht="15.75" thickBot="1" x14ac:dyDescent="0.3">
      <c r="B105" s="580"/>
      <c r="C105" s="304" t="s">
        <v>17</v>
      </c>
      <c r="D105" s="295"/>
      <c r="E105" s="296"/>
      <c r="F105" s="297">
        <f>SUM(F100:F104)</f>
        <v>0</v>
      </c>
      <c r="G105" s="295"/>
      <c r="H105" s="296"/>
      <c r="I105" s="297">
        <f>SUM(I100:I104)</f>
        <v>0</v>
      </c>
      <c r="J105" s="295"/>
      <c r="K105" s="296"/>
      <c r="L105" s="297">
        <f>SUM(L100:L104)</f>
        <v>0</v>
      </c>
      <c r="M105" s="295"/>
      <c r="N105" s="296"/>
      <c r="O105" s="297">
        <f>SUM(O100:O104)</f>
        <v>0</v>
      </c>
      <c r="P105" s="295"/>
      <c r="Q105" s="296"/>
      <c r="R105" s="297">
        <f>SUM(R100:R104)</f>
        <v>0</v>
      </c>
      <c r="S105" s="295"/>
      <c r="T105" s="296"/>
      <c r="U105" s="297">
        <f>SUM(U100:U104)</f>
        <v>0</v>
      </c>
      <c r="V105" s="295"/>
      <c r="W105" s="296"/>
      <c r="X105" s="297">
        <f>SUM(X100:X104)</f>
        <v>0</v>
      </c>
      <c r="Y105" s="295"/>
      <c r="Z105" s="296"/>
      <c r="AA105" s="297">
        <f>SUM(AA100:AA104)</f>
        <v>0</v>
      </c>
      <c r="AB105" s="295"/>
      <c r="AC105" s="296"/>
      <c r="AD105" s="297">
        <f>SUM(AD100:AD104)</f>
        <v>0</v>
      </c>
      <c r="AE105" s="297">
        <f>AD105+AA105+X105+U105+R105+O105+L105+I105+F105</f>
        <v>0</v>
      </c>
      <c r="AF105" s="298">
        <f>AE105/48</f>
        <v>0</v>
      </c>
    </row>
    <row r="106" spans="2:36" ht="18.75" thickBot="1" x14ac:dyDescent="0.3">
      <c r="B106" s="581"/>
      <c r="C106" s="307" t="s">
        <v>132</v>
      </c>
      <c r="D106" s="308"/>
      <c r="E106" s="309"/>
      <c r="F106" s="310">
        <f>SUM(F105,F99,F93,F87)</f>
        <v>0</v>
      </c>
      <c r="G106" s="308"/>
      <c r="H106" s="309"/>
      <c r="I106" s="310">
        <f>SUM(I105,I99,I93,I87)</f>
        <v>0</v>
      </c>
      <c r="J106" s="308"/>
      <c r="K106" s="309"/>
      <c r="L106" s="310">
        <f>SUM(L105,L99,L93,L87)</f>
        <v>0</v>
      </c>
      <c r="M106" s="308"/>
      <c r="N106" s="309"/>
      <c r="O106" s="310">
        <f>SUM(O105,O99,O93,O87)</f>
        <v>0</v>
      </c>
      <c r="P106" s="308"/>
      <c r="Q106" s="309"/>
      <c r="R106" s="310">
        <f>SUM(R105,R99,R93,R87)</f>
        <v>0</v>
      </c>
      <c r="S106" s="308"/>
      <c r="T106" s="309"/>
      <c r="U106" s="310">
        <f>SUM(U105,U99,U93,U87)</f>
        <v>0</v>
      </c>
      <c r="V106" s="308"/>
      <c r="W106" s="309"/>
      <c r="X106" s="310">
        <f>SUM(X105,X99,X93,X87)</f>
        <v>0</v>
      </c>
      <c r="Y106" s="308"/>
      <c r="Z106" s="309"/>
      <c r="AA106" s="310">
        <f>SUM(AA105,AA99,AA93,AA87)</f>
        <v>0</v>
      </c>
      <c r="AB106" s="308"/>
      <c r="AC106" s="309"/>
      <c r="AD106" s="311">
        <f>SUM(AD105,AD99,AD93,AD87)</f>
        <v>0</v>
      </c>
      <c r="AE106" s="312">
        <f>SUM(D106:AD106)</f>
        <v>0</v>
      </c>
      <c r="AF106" s="313">
        <f>AE106/48</f>
        <v>0</v>
      </c>
    </row>
    <row r="107" spans="2:36" ht="15" thickBot="1" x14ac:dyDescent="0.25">
      <c r="C107" s="318"/>
      <c r="AF107" s="317"/>
    </row>
    <row r="108" spans="2:36" ht="15" x14ac:dyDescent="0.2">
      <c r="B108" s="579" t="str">
        <f>"Arch"</f>
        <v>Arch</v>
      </c>
      <c r="C108" s="560" t="s">
        <v>36</v>
      </c>
      <c r="D108" s="273">
        <v>1</v>
      </c>
      <c r="E108" s="274" t="s">
        <v>23</v>
      </c>
      <c r="F108" s="275">
        <f>IF($C$3="",(SUMIFS(Schedule!Q$87:Q$291,Schedule!$K$87:$K$291,Arch,Schedule!P$87:P$291,E$108,Schedule!O$87:O$291,D108,Schedule!$G$87:$G$291,Schedule!$F$9,Schedule!$I$87:$I$291,"")+SUMIFS(Schedule!Q$87:Q$291,Schedule!$K$87:$K$291,Arch,Schedule!P$87:P$291,E$108,Schedule!O$87:O$291,D108,Schedule!$G$87:$G$291,Schedule!$F$9,Schedule!$I$87:$I$291,"I"))+(SUMIFS(Schedule!Q$87:Q$291,Schedule!$K$87:$K$291,Arch,Schedule!P$87:P$291,E$108,Schedule!O$87:O$291,D108,Schedule!$G$87:$G$291,Schedule!$F$10,Schedule!$I$87:$I$291,"")+SUMIFS(Schedule!Q$87:Q$291,Schedule!$K$87:$K$291,Arch,Schedule!P$87:P$291,E$108,Schedule!O$87:O$291,D108,Schedule!$G$87:$G$291,Schedule!$F$10,Schedule!$I$87:$I$291,"I"))+(SUMIFS(Schedule!Q$87:Q$291,Schedule!$K$87:$K$291,Arch,Schedule!P$87:P$291,E$108,Schedule!O$87:O$291,D108,Schedule!$G$87:$G$291,Schedule!$F$11,Schedule!$I$87:$I$291,"")+SUMIFS(Schedule!Q$87:Q$291,Schedule!$K$87:$K$291,Arch,Schedule!P$87:P$291,E$108,Schedule!O$87:O$291,D108,Schedule!$G$87:$G$291,Schedule!$F$11,Schedule!$I$87:$I$291,"I")),IF($C$3='Sum Res'!$S$5,(SUMIFS(Schedule!Q$87:Q$291,Schedule!$K$87:$K$291,Arch,Schedule!P$87:P$291,E$108,Schedule!O$87:O$291,D108,Schedule!$G$87:$G$291,Schedule!$F$9,Schedule!$I$87:$I$291,"")+SUMIFS(Schedule!Q$87:Q$291,Schedule!$K$87:$K$291,Arch,Schedule!P$87:P$291,E$108,Schedule!O$87:O$291,D108,Schedule!$G$87:$G$291,Schedule!$F$9,Schedule!$I$87:$I$291,"I"))+(SUMIFS(Schedule!Q$87:Q$291,Schedule!$K$87:$K$291,Arch,Schedule!P$87:P$291,E$108,Schedule!O$87:O$291,D108,Schedule!$G$87:$G$291,Schedule!$F$10,Schedule!$I$87:$I$291,"")+SUMIFS(Schedule!Q$87:Q$291,Schedule!$K$87:$K$291,Arch,Schedule!P$87:P$291,E$108,Schedule!O$87:O$291,D108,Schedule!$G$87:$G$291,Schedule!$F$10,Schedule!$I$87:$I$291,"I"))+(SUMIFS(Schedule!Q$87:Q$291,Schedule!$K$87:$K$291,Arch,Schedule!P$87:P$291,E$108,Schedule!O$87:O$291,D108,Schedule!$G$87:$G$291,Schedule!$F$11,Schedule!$I$87:$I$291,"")+SUMIFS(Schedule!Q$87:Q$291,Schedule!$K$87:$K$291,Arch,Schedule!P$87:P$291,E$108,Schedule!O$87:O$291,D108,Schedule!$G$87:$G$291,Schedule!$F$11,Schedule!$I$87:$I$291,"I")),(SUMIFS(Schedule!Q$87:Q$291,Schedule!$K$87:$K$291,Arch,Schedule!P$87:P$291,E$108,Schedule!O$87:O$291,D108,Schedule!$G$87:$G$291,Schedule!$F$9,Schedule!$I$87:$I$291,"")+SUMIFS(Schedule!Q$87:Q$291,Schedule!$K$87:$K$291,Arch,Schedule!P$87:P$291,E$108,Schedule!O$87:O$291,D108,Schedule!$G$87:$G$291,Schedule!$F$9,Schedule!$I$87:$I$291,"I"))+(SUMIFS(Schedule!Q$87:Q$291,Schedule!$K$87:$K$291,Arch,Schedule!P$87:P$291,E$108,Schedule!O$87:O$291,D108,Schedule!$G$87:$G$291,Schedule!$F$10,Schedule!$I$87:$I$291,"")+SUMIFS(Schedule!Q$87:Q$291,Schedule!$K$87:$K$291,Arch,Schedule!P$87:P$291,E$108,Schedule!O$87:O$291,D108,Schedule!$G$87:$G$291,Schedule!$F$10,Schedule!$I$87:$I$291,"I"))+(SUMIFS(Schedule!Q$87:Q$291,Schedule!$K$87:$K$291,Arch,Schedule!P$87:P$291,E$108,Schedule!O$87:O$291,D108,Schedule!$G$87:$G$291,Schedule!$F$11,Schedule!$I$87:$I$291,"")+SUMIFS(Schedule!Q$87:Q$291,Schedule!$K$87:$K$291,Arch,Schedule!P$87:P$291,E$108,Schedule!O$87:O$291,D108,Schedule!$G$87:$G$291,Schedule!$F$11,Schedule!$I$87:$I$291,"I"))+(SUMIFS(Schedule!Q$87:Q$291,Schedule!$K$87:$K$291,Arch,Schedule!P$87:P$291,E$108,Schedule!O$87:O$291,D108,Schedule!$G$87:$G$291,Schedule!$F$8,Schedule!$I$87:$I$291,"")+SUMIFS(Schedule!Q$87:Q$291,Schedule!$K$87:$K$291,Arch,Schedule!P$87:P$291,E$108,Schedule!O$87:O$291,D108,Schedule!$G$87:$G$291,Schedule!$F$8,Schedule!$I$87:$I$291,"I"))))</f>
        <v>0</v>
      </c>
      <c r="G108" s="273">
        <v>1</v>
      </c>
      <c r="H108" s="274" t="s">
        <v>23</v>
      </c>
      <c r="I108" s="275">
        <f>IF($C$3="",(SUMIFS(Schedule!T$87:T$291,Schedule!$K$87:$K$291,Arch,Schedule!S$87:S$291,H$108,Schedule!R$87:R$291,G108,Schedule!$G$87:$G$291,Schedule!$F$9,Schedule!$I$87:$I$291,"")+SUMIFS(Schedule!T$87:T$291,Schedule!$K$87:$K$291,Arch,Schedule!S$87:S$291,H$108,Schedule!R$87:R$291,G108,Schedule!$G$87:$G$291,Schedule!$F$9,Schedule!$I$87:$I$291,"I"))+(SUMIFS(Schedule!T$87:T$291,Schedule!$K$87:$K$291,Arch,Schedule!S$87:S$291,H$108,Schedule!R$87:R$291,G108,Schedule!$G$87:$G$291,Schedule!$F$10,Schedule!$I$87:$I$291,"")+SUMIFS(Schedule!T$87:T$291,Schedule!$K$87:$K$291,Arch,Schedule!S$87:S$291,H$108,Schedule!R$87:R$291,G108,Schedule!$G$87:$G$291,Schedule!$F$10,Schedule!$I$87:$I$291,"I"))+(SUMIFS(Schedule!T$87:T$291,Schedule!$K$87:$K$291,Arch,Schedule!S$87:S$291,H$108,Schedule!R$87:R$291,G108,Schedule!$G$87:$G$291,Schedule!$F$11,Schedule!$I$87:$I$291,"")+SUMIFS(Schedule!T$87:T$291,Schedule!$K$87:$K$291,Arch,Schedule!S$87:S$291,H$108,Schedule!R$87:R$291,G108,Schedule!$G$87:$G$291,Schedule!$F$11,Schedule!$I$87:$I$291,"I")),IF($C$3='Sum Res'!$S$5,(SUMIFS(Schedule!T$87:T$291,Schedule!$K$87:$K$291,Arch,Schedule!S$87:S$291,H$108,Schedule!R$87:R$291,G108,Schedule!$G$87:$G$291,Schedule!$F$9,Schedule!$I$87:$I$291,"")+SUMIFS(Schedule!T$87:T$291,Schedule!$K$87:$K$291,Arch,Schedule!S$87:S$291,H$108,Schedule!R$87:R$291,G108,Schedule!$G$87:$G$291,Schedule!$F$9,Schedule!$I$87:$I$291,"I"))+(SUMIFS(Schedule!T$87:T$291,Schedule!$K$87:$K$291,Arch,Schedule!S$87:S$291,H$108,Schedule!R$87:R$291,G108,Schedule!$G$87:$G$291,Schedule!$F$10,Schedule!$I$87:$I$291,"")+SUMIFS(Schedule!T$87:T$291,Schedule!$K$87:$K$291,Arch,Schedule!S$87:S$291,H$108,Schedule!R$87:R$291,G108,Schedule!$G$87:$G$291,Schedule!$F$10,Schedule!$I$87:$I$291,"I"))+(SUMIFS(Schedule!T$87:T$291,Schedule!$K$87:$K$291,Arch,Schedule!S$87:S$291,H$108,Schedule!R$87:R$291,G108,Schedule!$G$87:$G$291,Schedule!$F$11,Schedule!$I$87:$I$291,"")+SUMIFS(Schedule!T$87:T$291,Schedule!$K$87:$K$291,Arch,Schedule!S$87:S$291,H$108,Schedule!R$87:R$291,G108,Schedule!$G$87:$G$291,Schedule!$F$11,Schedule!$I$87:$I$291,"I")),(SUMIFS(Schedule!T$87:T$291,Schedule!$K$87:$K$291,Arch,Schedule!S$87:S$291,H$108,Schedule!R$87:R$291,G108,Schedule!$G$87:$G$291,Schedule!$F$9,Schedule!$I$87:$I$291,"")+SUMIFS(Schedule!T$87:T$291,Schedule!$K$87:$K$291,Arch,Schedule!S$87:S$291,H$108,Schedule!R$87:R$291,G108,Schedule!$G$87:$G$291,Schedule!$F$9,Schedule!$I$87:$I$291,"I"))+(SUMIFS(Schedule!T$87:T$291,Schedule!$K$87:$K$291,Arch,Schedule!S$87:S$291,H$108,Schedule!R$87:R$291,G108,Schedule!$G$87:$G$291,Schedule!$F$10,Schedule!$I$87:$I$291,"")+SUMIFS(Schedule!T$87:T$291,Schedule!$K$87:$K$291,Arch,Schedule!S$87:S$291,H$108,Schedule!R$87:R$291,G108,Schedule!$G$87:$G$291,Schedule!$F$10,Schedule!$I$87:$I$291,"I"))+(SUMIFS(Schedule!T$87:T$291,Schedule!$K$87:$K$291,Arch,Schedule!S$87:S$291,H$108,Schedule!R$87:R$291,G108,Schedule!$G$87:$G$291,Schedule!$F$11,Schedule!$I$87:$I$291,"")+SUMIFS(Schedule!T$87:T$291,Schedule!$K$87:$K$291,Arch,Schedule!S$87:S$291,H$108,Schedule!R$87:R$291,G108,Schedule!$G$87:$G$291,Schedule!$F$11,Schedule!$I$87:$I$291,"I"))+(SUMIFS(Schedule!T$87:T$291,Schedule!$K$87:$K$291,Arch,Schedule!S$87:S$291,H$108,Schedule!R$87:R$291,G108,Schedule!$G$87:$G$291,Schedule!$F$8,Schedule!$I$87:$I$291,"")+SUMIFS(Schedule!T$87:T$291,Schedule!$K$87:$K$291,Arch,Schedule!S$87:S$291,H$108,Schedule!R$87:R$291,G108,Schedule!$G$87:$G$291,Schedule!$F$8,Schedule!$I$87:$I$291,"I"))))</f>
        <v>0</v>
      </c>
      <c r="J108" s="273">
        <v>1</v>
      </c>
      <c r="K108" s="274" t="s">
        <v>23</v>
      </c>
      <c r="L108" s="275">
        <f>IF($C$3="",(SUMIFS(Schedule!W$87:W$291,Schedule!$K$87:$K$291,Arch,Schedule!V$87:V$291,K$108,Schedule!U$87:U$291,J108,Schedule!$G$87:$G$291,Schedule!$F$9,Schedule!$I$87:$I$291,"")+SUMIFS(Schedule!W$87:W$291,Schedule!$K$87:$K$291,Arch,Schedule!V$87:V$291,K$108,Schedule!U$87:U$291,J108,Schedule!$G$87:$G$291,Schedule!$F$9,Schedule!$I$87:$I$291,"I"))+(SUMIFS(Schedule!W$87:W$291,Schedule!$K$87:$K$291,Arch,Schedule!V$87:V$291,K$108,Schedule!U$87:U$291,J108,Schedule!$G$87:$G$291,Schedule!$F$10,Schedule!$I$87:$I$291,"")+SUMIFS(Schedule!W$87:W$291,Schedule!$K$87:$K$291,Arch,Schedule!V$87:V$291,K$108,Schedule!U$87:U$291,J108,Schedule!$G$87:$G$291,Schedule!$F$10,Schedule!$I$87:$I$291,"I"))+(SUMIFS(Schedule!W$87:W$291,Schedule!$K$87:$K$291,Arch,Schedule!V$87:V$291,K$108,Schedule!U$87:U$291,J108,Schedule!$G$87:$G$291,Schedule!$F$11,Schedule!$I$87:$I$291,"")+SUMIFS(Schedule!W$87:W$291,Schedule!$K$87:$K$291,Arch,Schedule!V$87:V$291,K$108,Schedule!U$87:U$291,J108,Schedule!$G$87:$G$291,Schedule!$F$11,Schedule!$I$87:$I$291,"I")),IF($C$3='Sum Res'!$S$5,(SUMIFS(Schedule!W$87:W$291,Schedule!$K$87:$K$291,Arch,Schedule!V$87:V$291,K$108,Schedule!U$87:U$291,J108,Schedule!$G$87:$G$291,Schedule!$F$9,Schedule!$I$87:$I$291,"")+SUMIFS(Schedule!W$87:W$291,Schedule!$K$87:$K$291,Arch,Schedule!V$87:V$291,K$108,Schedule!U$87:U$291,J108,Schedule!$G$87:$G$291,Schedule!$F$9,Schedule!$I$87:$I$291,"I"))+(SUMIFS(Schedule!W$87:W$291,Schedule!$K$87:$K$291,Arch,Schedule!V$87:V$291,K$108,Schedule!U$87:U$291,J108,Schedule!$G$87:$G$291,Schedule!$F$10,Schedule!$I$87:$I$291,"")+SUMIFS(Schedule!W$87:W$291,Schedule!$K$87:$K$291,Arch,Schedule!V$87:V$291,K$108,Schedule!U$87:U$291,J108,Schedule!$G$87:$G$291,Schedule!$F$10,Schedule!$I$87:$I$291,"I"))+(SUMIFS(Schedule!W$87:W$291,Schedule!$K$87:$K$291,Arch,Schedule!V$87:V$291,K$108,Schedule!U$87:U$291,J108,Schedule!$G$87:$G$291,Schedule!$F$11,Schedule!$I$87:$I$291,"")+SUMIFS(Schedule!W$87:W$291,Schedule!$K$87:$K$291,Arch,Schedule!V$87:V$291,K$108,Schedule!U$87:U$291,J108,Schedule!$G$87:$G$291,Schedule!$F$11,Schedule!$I$87:$I$291,"I")),(SUMIFS(Schedule!W$87:W$291,Schedule!$K$87:$K$291,Arch,Schedule!V$87:V$291,K$108,Schedule!U$87:U$291,J108,Schedule!$G$87:$G$291,Schedule!$F$9,Schedule!$I$87:$I$291,"")+SUMIFS(Schedule!W$87:W$291,Schedule!$K$87:$K$291,Arch,Schedule!V$87:V$291,K$108,Schedule!U$87:U$291,J108,Schedule!$G$87:$G$291,Schedule!$F$9,Schedule!$I$87:$I$291,"I"))+(SUMIFS(Schedule!W$87:W$291,Schedule!$K$87:$K$291,Arch,Schedule!V$87:V$291,K$108,Schedule!U$87:U$291,J108,Schedule!$G$87:$G$291,Schedule!$F$10,Schedule!$I$87:$I$291,"")+SUMIFS(Schedule!W$87:W$291,Schedule!$K$87:$K$291,Arch,Schedule!V$87:V$291,K$108,Schedule!U$87:U$291,J108,Schedule!$G$87:$G$291,Schedule!$F$10,Schedule!$I$87:$I$291,"I"))+(SUMIFS(Schedule!W$87:W$291,Schedule!$K$87:$K$291,Arch,Schedule!V$87:V$291,K$108,Schedule!U$87:U$291,J108,Schedule!$G$87:$G$291,Schedule!$F$11,Schedule!$I$87:$I$291,"")+SUMIFS(Schedule!W$87:W$291,Schedule!$K$87:$K$291,Arch,Schedule!V$87:V$291,K$108,Schedule!U$87:U$291,J108,Schedule!$G$87:$G$291,Schedule!$F$11,Schedule!$I$87:$I$291,"I"))+(SUMIFS(Schedule!W$87:W$291,Schedule!$K$87:$K$291,Arch,Schedule!V$87:V$291,K$108,Schedule!U$87:U$291,J108,Schedule!$G$87:$G$291,Schedule!$F$8,Schedule!$I$87:$I$291,"")+SUMIFS(Schedule!W$87:W$291,Schedule!$K$87:$K$291,Arch,Schedule!V$87:V$291,K$108,Schedule!U$87:U$291,J108,Schedule!$G$87:$G$291,Schedule!$F$8,Schedule!$I$87:$I$291,"I"))))</f>
        <v>0</v>
      </c>
      <c r="M108" s="273">
        <v>1</v>
      </c>
      <c r="N108" s="274" t="s">
        <v>23</v>
      </c>
      <c r="O108" s="275">
        <f>IF($C$3="",(SUMIFS(Schedule!Z$87:Z$291,Schedule!$K$87:$K$291,Arch,Schedule!Y$87:Y$291,N$108,Schedule!X$87:X$291,M108,Schedule!$G$87:$G$291,Schedule!$F$9,Schedule!$I$87:$I$291,"")+SUMIFS(Schedule!Z$87:Z$291,Schedule!$K$87:$K$291,Arch,Schedule!Y$87:Y$291,N$108,Schedule!X$87:X$291,M108,Schedule!$G$87:$G$291,Schedule!$F$9,Schedule!$I$87:$I$291,"I"))+(SUMIFS(Schedule!Z$87:Z$291,Schedule!$K$87:$K$291,Arch,Schedule!Y$87:Y$291,N$108,Schedule!X$87:X$291,M108,Schedule!$G$87:$G$291,Schedule!$F$10,Schedule!$I$87:$I$291,"")+SUMIFS(Schedule!Z$87:Z$291,Schedule!$K$87:$K$291,Arch,Schedule!Y$87:Y$291,N$108,Schedule!X$87:X$291,M108,Schedule!$G$87:$G$291,Schedule!$F$10,Schedule!$I$87:$I$291,"I"))+(SUMIFS(Schedule!Z$87:Z$291,Schedule!$K$87:$K$291,Arch,Schedule!Y$87:Y$291,N$108,Schedule!X$87:X$291,M108,Schedule!$G$87:$G$291,Schedule!$F$11,Schedule!$I$87:$I$291,"")+SUMIFS(Schedule!Z$87:Z$291,Schedule!$K$87:$K$291,Arch,Schedule!Y$87:Y$291,N$108,Schedule!X$87:X$291,M108,Schedule!$G$87:$G$291,Schedule!$F$11,Schedule!$I$87:$I$291,"I")),IF($C$3='Sum Res'!$S$5,(SUMIFS(Schedule!Z$87:Z$291,Schedule!$K$87:$K$291,Arch,Schedule!Y$87:Y$291,N$108,Schedule!X$87:X$291,M108,Schedule!$G$87:$G$291,Schedule!$F$9,Schedule!$I$87:$I$291,"")+SUMIFS(Schedule!Z$87:Z$291,Schedule!$K$87:$K$291,Arch,Schedule!Y$87:Y$291,N$108,Schedule!X$87:X$291,M108,Schedule!$G$87:$G$291,Schedule!$F$9,Schedule!$I$87:$I$291,"I"))+(SUMIFS(Schedule!Z$87:Z$291,Schedule!$K$87:$K$291,Arch,Schedule!Y$87:Y$291,N$108,Schedule!X$87:X$291,M108,Schedule!$G$87:$G$291,Schedule!$F$10,Schedule!$I$87:$I$291,"")+SUMIFS(Schedule!Z$87:Z$291,Schedule!$K$87:$K$291,Arch,Schedule!Y$87:Y$291,N$108,Schedule!X$87:X$291,M108,Schedule!$G$87:$G$291,Schedule!$F$10,Schedule!$I$87:$I$291,"I"))+(SUMIFS(Schedule!Z$87:Z$291,Schedule!$K$87:$K$291,Arch,Schedule!Y$87:Y$291,N$108,Schedule!X$87:X$291,M108,Schedule!$G$87:$G$291,Schedule!$F$11,Schedule!$I$87:$I$291,"")+SUMIFS(Schedule!Z$87:Z$291,Schedule!$K$87:$K$291,Arch,Schedule!Y$87:Y$291,N$108,Schedule!X$87:X$291,M108,Schedule!$G$87:$G$291,Schedule!$F$11,Schedule!$I$87:$I$291,"I")),(SUMIFS(Schedule!Z$87:Z$291,Schedule!$K$87:$K$291,Arch,Schedule!Y$87:Y$291,N$108,Schedule!X$87:X$291,M108,Schedule!$G$87:$G$291,Schedule!$F$9,Schedule!$I$87:$I$291,"")+SUMIFS(Schedule!Z$87:Z$291,Schedule!$K$87:$K$291,Arch,Schedule!Y$87:Y$291,N$108,Schedule!X$87:X$291,M108,Schedule!$G$87:$G$291,Schedule!$F$9,Schedule!$I$87:$I$291,"I"))+(SUMIFS(Schedule!Z$87:Z$291,Schedule!$K$87:$K$291,Arch,Schedule!Y$87:Y$291,N$108,Schedule!X$87:X$291,M108,Schedule!$G$87:$G$291,Schedule!$F$10,Schedule!$I$87:$I$291,"")+SUMIFS(Schedule!Z$87:Z$291,Schedule!$K$87:$K$291,Arch,Schedule!Y$87:Y$291,N$108,Schedule!X$87:X$291,M108,Schedule!$G$87:$G$291,Schedule!$F$10,Schedule!$I$87:$I$291,"I"))+(SUMIFS(Schedule!Z$87:Z$291,Schedule!$K$87:$K$291,Arch,Schedule!Y$87:Y$291,N$108,Schedule!X$87:X$291,M108,Schedule!$G$87:$G$291,Schedule!$F$11,Schedule!$I$87:$I$291,"")+SUMIFS(Schedule!Z$87:Z$291,Schedule!$K$87:$K$291,Arch,Schedule!Y$87:Y$291,N$108,Schedule!X$87:X$291,M108,Schedule!$G$87:$G$291,Schedule!$F$11,Schedule!$I$87:$I$291,"I"))+(SUMIFS(Schedule!Z$87:Z$291,Schedule!$K$87:$K$291,Arch,Schedule!Y$87:Y$291,N$108,Schedule!X$87:X$291,M108,Schedule!$G$87:$G$291,Schedule!$F$8,Schedule!$I$87:$I$291,"")+SUMIFS(Schedule!Z$87:Z$291,Schedule!$K$87:$K$291,Arch,Schedule!Y$87:Y$291,N$108,Schedule!X$87:X$291,M108,Schedule!$G$87:$G$291,Schedule!$F$8,Schedule!$I$87:$I$291,"I"))))</f>
        <v>0</v>
      </c>
      <c r="P108" s="273">
        <v>1</v>
      </c>
      <c r="Q108" s="274" t="s">
        <v>23</v>
      </c>
      <c r="R108" s="275">
        <f>IF($C$3="",(SUMIFS(Schedule!AC$87:AC$291,Schedule!$K$87:$K$291,Arch,Schedule!AB$87:AB$291,Q$108,Schedule!AA$87:AA$291,P108,Schedule!$G$87:$G$291,Schedule!$F$9,Schedule!$I$87:$I$291,"")+SUMIFS(Schedule!AC$87:AC$291,Schedule!$K$87:$K$291,Arch,Schedule!AB$87:AB$291,Q$108,Schedule!AA$87:AA$291,P108,Schedule!$G$87:$G$291,Schedule!$F$9,Schedule!$I$87:$I$291,"I"))+(SUMIFS(Schedule!AC$87:AC$291,Schedule!$K$87:$K$291,Arch,Schedule!AB$87:AB$291,Q$108,Schedule!AA$87:AA$291,P108,Schedule!$G$87:$G$291,Schedule!$F$10,Schedule!$I$87:$I$291,"")+SUMIFS(Schedule!AC$87:AC$291,Schedule!$K$87:$K$291,Arch,Schedule!AB$87:AB$291,Q$108,Schedule!AA$87:AA$291,P108,Schedule!$G$87:$G$291,Schedule!$F$10,Schedule!$I$87:$I$291,"I"))+(SUMIFS(Schedule!AC$87:AC$291,Schedule!$K$87:$K$291,Arch,Schedule!AB$87:AB$291,Q$108,Schedule!AA$87:AA$291,P108,Schedule!$G$87:$G$291,Schedule!$F$11,Schedule!$I$87:$I$291,"")+SUMIFS(Schedule!AC$87:AC$291,Schedule!$K$87:$K$291,Arch,Schedule!AB$87:AB$291,Q$108,Schedule!AA$87:AA$291,P108,Schedule!$G$87:$G$291,Schedule!$F$11,Schedule!$I$87:$I$291,"I")),IF($C$3='Sum Res'!$S$5,(SUMIFS(Schedule!AC$87:AC$291,Schedule!$K$87:$K$291,Arch,Schedule!AB$87:AB$291,Q$108,Schedule!AA$87:AA$291,P108,Schedule!$G$87:$G$291,Schedule!$F$9,Schedule!$I$87:$I$291,"")+SUMIFS(Schedule!AC$87:AC$291,Schedule!$K$87:$K$291,Arch,Schedule!AB$87:AB$291,Q$108,Schedule!AA$87:AA$291,P108,Schedule!$G$87:$G$291,Schedule!$F$9,Schedule!$I$87:$I$291,"I"))+(SUMIFS(Schedule!AC$87:AC$291,Schedule!$K$87:$K$291,Arch,Schedule!AB$87:AB$291,Q$108,Schedule!AA$87:AA$291,P108,Schedule!$G$87:$G$291,Schedule!$F$10,Schedule!$I$87:$I$291,"")+SUMIFS(Schedule!AC$87:AC$291,Schedule!$K$87:$K$291,Arch,Schedule!AB$87:AB$291,Q$108,Schedule!AA$87:AA$291,P108,Schedule!$G$87:$G$291,Schedule!$F$10,Schedule!$I$87:$I$291,"I"))+(SUMIFS(Schedule!AC$87:AC$291,Schedule!$K$87:$K$291,Arch,Schedule!AB$87:AB$291,Q$108,Schedule!AA$87:AA$291,P108,Schedule!$G$87:$G$291,Schedule!$F$11,Schedule!$I$87:$I$291,"")+SUMIFS(Schedule!AC$87:AC$291,Schedule!$K$87:$K$291,Arch,Schedule!AB$87:AB$291,Q$108,Schedule!AA$87:AA$291,P108,Schedule!$G$87:$G$291,Schedule!$F$11,Schedule!$I$87:$I$291,"I")),(SUMIFS(Schedule!AC$87:AC$291,Schedule!$K$87:$K$291,Arch,Schedule!AB$87:AB$291,Q$108,Schedule!AA$87:AA$291,P108,Schedule!$G$87:$G$291,Schedule!$F$9,Schedule!$I$87:$I$291,"")+SUMIFS(Schedule!AC$87:AC$291,Schedule!$K$87:$K$291,Arch,Schedule!AB$87:AB$291,Q$108,Schedule!AA$87:AA$291,P108,Schedule!$G$87:$G$291,Schedule!$F$9,Schedule!$I$87:$I$291,"I"))+(SUMIFS(Schedule!AC$87:AC$291,Schedule!$K$87:$K$291,Arch,Schedule!AB$87:AB$291,Q$108,Schedule!AA$87:AA$291,P108,Schedule!$G$87:$G$291,Schedule!$F$10,Schedule!$I$87:$I$291,"")+SUMIFS(Schedule!AC$87:AC$291,Schedule!$K$87:$K$291,Arch,Schedule!AB$87:AB$291,Q$108,Schedule!AA$87:AA$291,P108,Schedule!$G$87:$G$291,Schedule!$F$10,Schedule!$I$87:$I$291,"I"))+(SUMIFS(Schedule!AC$87:AC$291,Schedule!$K$87:$K$291,Arch,Schedule!AB$87:AB$291,Q$108,Schedule!AA$87:AA$291,P108,Schedule!$G$87:$G$291,Schedule!$F$11,Schedule!$I$87:$I$291,"")+SUMIFS(Schedule!AC$87:AC$291,Schedule!$K$87:$K$291,Arch,Schedule!AB$87:AB$291,Q$108,Schedule!AA$87:AA$291,P108,Schedule!$G$87:$G$291,Schedule!$F$11,Schedule!$I$87:$I$291,"I"))+(SUMIFS(Schedule!AC$87:AC$291,Schedule!$K$87:$K$291,Arch,Schedule!AB$87:AB$291,Q$108,Schedule!AA$87:AA$291,P108,Schedule!$G$87:$G$291,Schedule!$F$8,Schedule!$I$87:$I$291,"")+SUMIFS(Schedule!AC$87:AC$291,Schedule!$K$87:$K$291,Arch,Schedule!AB$87:AB$291,Q$108,Schedule!AA$87:AA$291,P108,Schedule!$G$87:$G$291,Schedule!$F$8,Schedule!$I$87:$I$291,"I"))))</f>
        <v>0</v>
      </c>
      <c r="S108" s="273">
        <v>1</v>
      </c>
      <c r="T108" s="274" t="s">
        <v>23</v>
      </c>
      <c r="U108" s="275">
        <f>IF($C$3="",(SUMIFS(Schedule!AF$87:AF$291,Schedule!$K$87:$K$291,Arch,Schedule!AE$87:AE$291,T$108,Schedule!AD$87:AD$291,S108,Schedule!$G$87:$G$291,Schedule!$F$9,Schedule!$I$87:$I$291,"")+SUMIFS(Schedule!AF$87:AF$291,Schedule!$K$87:$K$291,Arch,Schedule!AE$87:AE$291,T$108,Schedule!AD$87:AD$291,S108,Schedule!$G$87:$G$291,Schedule!$F$9,Schedule!$I$87:$I$291,"I"))+(SUMIFS(Schedule!AF$87:AF$291,Schedule!$K$87:$K$291,Arch,Schedule!AE$87:AE$291,T$108,Schedule!AD$87:AD$291,S108,Schedule!$G$87:$G$291,Schedule!$F$10,Schedule!$I$87:$I$291,"")+SUMIFS(Schedule!AF$87:AF$291,Schedule!$K$87:$K$291,Arch,Schedule!AE$87:AE$291,T$108,Schedule!AD$87:AD$291,S108,Schedule!$G$87:$G$291,Schedule!$F$10,Schedule!$I$87:$I$291,"I"))+(SUMIFS(Schedule!AF$87:AF$291,Schedule!$K$87:$K$291,Arch,Schedule!AE$87:AE$291,T$108,Schedule!AD$87:AD$291,S108,Schedule!$G$87:$G$291,Schedule!$F$11,Schedule!$I$87:$I$291,"")+SUMIFS(Schedule!AF$87:AF$291,Schedule!$K$87:$K$291,Arch,Schedule!AE$87:AE$291,T$108,Schedule!AD$87:AD$291,S108,Schedule!$G$87:$G$291,Schedule!$F$11,Schedule!$I$87:$I$291,"I")),IF($C$3='Sum Res'!$S$5,(SUMIFS(Schedule!AF$87:AF$291,Schedule!$K$87:$K$291,Arch,Schedule!AE$87:AE$291,T$108,Schedule!AD$87:AD$291,S108,Schedule!$G$87:$G$291,Schedule!$F$9,Schedule!$I$87:$I$291,"")+SUMIFS(Schedule!AF$87:AF$291,Schedule!$K$87:$K$291,Arch,Schedule!AE$87:AE$291,T$108,Schedule!AD$87:AD$291,S108,Schedule!$G$87:$G$291,Schedule!$F$9,Schedule!$I$87:$I$291,"I"))+(SUMIFS(Schedule!AF$87:AF$291,Schedule!$K$87:$K$291,Arch,Schedule!AE$87:AE$291,T$108,Schedule!AD$87:AD$291,S108,Schedule!$G$87:$G$291,Schedule!$F$10,Schedule!$I$87:$I$291,"")+SUMIFS(Schedule!AF$87:AF$291,Schedule!$K$87:$K$291,Arch,Schedule!AE$87:AE$291,T$108,Schedule!AD$87:AD$291,S108,Schedule!$G$87:$G$291,Schedule!$F$10,Schedule!$I$87:$I$291,"I"))+(SUMIFS(Schedule!AF$87:AF$291,Schedule!$K$87:$K$291,Arch,Schedule!AE$87:AE$291,T$108,Schedule!AD$87:AD$291,S108,Schedule!$G$87:$G$291,Schedule!$F$11,Schedule!$I$87:$I$291,"")+SUMIFS(Schedule!AF$87:AF$291,Schedule!$K$87:$K$291,Arch,Schedule!AE$87:AE$291,T$108,Schedule!AD$87:AD$291,S108,Schedule!$G$87:$G$291,Schedule!$F$11,Schedule!$I$87:$I$291,"I")),(SUMIFS(Schedule!AF$87:AF$291,Schedule!$K$87:$K$291,Arch,Schedule!AE$87:AE$291,T$108,Schedule!AD$87:AD$291,S108,Schedule!$G$87:$G$291,Schedule!$F$9,Schedule!$I$87:$I$291,"")+SUMIFS(Schedule!AF$87:AF$291,Schedule!$K$87:$K$291,Arch,Schedule!AE$87:AE$291,T$108,Schedule!AD$87:AD$291,S108,Schedule!$G$87:$G$291,Schedule!$F$9,Schedule!$I$87:$I$291,"I"))+(SUMIFS(Schedule!AF$87:AF$291,Schedule!$K$87:$K$291,Arch,Schedule!AE$87:AE$291,T$108,Schedule!AD$87:AD$291,S108,Schedule!$G$87:$G$291,Schedule!$F$10,Schedule!$I$87:$I$291,"")+SUMIFS(Schedule!AF$87:AF$291,Schedule!$K$87:$K$291,Arch,Schedule!AE$87:AE$291,T$108,Schedule!AD$87:AD$291,S108,Schedule!$G$87:$G$291,Schedule!$F$10,Schedule!$I$87:$I$291,"I"))+(SUMIFS(Schedule!AF$87:AF$291,Schedule!$K$87:$K$291,Arch,Schedule!AE$87:AE$291,T$108,Schedule!AD$87:AD$291,S108,Schedule!$G$87:$G$291,Schedule!$F$11,Schedule!$I$87:$I$291,"")+SUMIFS(Schedule!AF$87:AF$291,Schedule!$K$87:$K$291,Arch,Schedule!AE$87:AE$291,T$108,Schedule!AD$87:AD$291,S108,Schedule!$G$87:$G$291,Schedule!$F$11,Schedule!$I$87:$I$291,"I"))+(SUMIFS(Schedule!AF$87:AF$291,Schedule!$K$87:$K$291,Arch,Schedule!AE$87:AE$291,T$108,Schedule!AD$87:AD$291,S108,Schedule!$G$87:$G$291,Schedule!$F$8,Schedule!$I$87:$I$291,"")+SUMIFS(Schedule!AF$87:AF$291,Schedule!$K$87:$K$291,Arch,Schedule!AE$87:AE$291,T$108,Schedule!AD$87:AD$291,S108,Schedule!$G$87:$G$291,Schedule!$F$8,Schedule!$I$87:$I$291,"I"))))</f>
        <v>0</v>
      </c>
      <c r="V108" s="273">
        <v>1</v>
      </c>
      <c r="W108" s="274" t="s">
        <v>23</v>
      </c>
      <c r="X108" s="275">
        <f>IF($C$3="",(SUMIFS(Schedule!AI$87:AI$291,Schedule!$K$87:$K$291,Arch,Schedule!AH$87:AH$291,W$108,Schedule!AG$87:AG$291,V108,Schedule!$G$87:$G$291,Schedule!$F$9,Schedule!$I$87:$I$291,"")+SUMIFS(Schedule!AI$87:AI$291,Schedule!$K$87:$K$291,Arch,Schedule!AH$87:AH$291,W$108,Schedule!AG$87:AG$291,V108,Schedule!$G$87:$G$291,Schedule!$F$9,Schedule!$I$87:$I$291,"I"))+(SUMIFS(Schedule!AI$87:AI$291,Schedule!$K$87:$K$291,Arch,Schedule!AH$87:AH$291,W$108,Schedule!AG$87:AG$291,V108,Schedule!$G$87:$G$291,Schedule!$F$10,Schedule!$I$87:$I$291,"")+SUMIFS(Schedule!AI$87:AI$291,Schedule!$K$87:$K$291,Arch,Schedule!AH$87:AH$291,W$108,Schedule!AG$87:AG$291,V108,Schedule!$G$87:$G$291,Schedule!$F$10,Schedule!$I$87:$I$291,"I"))+(SUMIFS(Schedule!AI$87:AI$291,Schedule!$K$87:$K$291,Arch,Schedule!AH$87:AH$291,W$108,Schedule!AG$87:AG$291,V108,Schedule!$G$87:$G$291,Schedule!$F$11,Schedule!$I$87:$I$291,"")+SUMIFS(Schedule!AI$87:AI$291,Schedule!$K$87:$K$291,Arch,Schedule!AH$87:AH$291,W$108,Schedule!AG$87:AG$291,V108,Schedule!$G$87:$G$291,Schedule!$F$11,Schedule!$I$87:$I$291,"I")),IF($C$3='Sum Res'!$S$5,(SUMIFS(Schedule!AI$87:AI$291,Schedule!$K$87:$K$291,Arch,Schedule!AH$87:AH$291,W$108,Schedule!AG$87:AG$291,V108,Schedule!$G$87:$G$291,Schedule!$F$9,Schedule!$I$87:$I$291,"")+SUMIFS(Schedule!AI$87:AI$291,Schedule!$K$87:$K$291,Arch,Schedule!AH$87:AH$291,W$108,Schedule!AG$87:AG$291,V108,Schedule!$G$87:$G$291,Schedule!$F$9,Schedule!$I$87:$I$291,"I"))+(SUMIFS(Schedule!AI$87:AI$291,Schedule!$K$87:$K$291,Arch,Schedule!AH$87:AH$291,W$108,Schedule!AG$87:AG$291,V108,Schedule!$G$87:$G$291,Schedule!$F$10,Schedule!$I$87:$I$291,"")+SUMIFS(Schedule!AI$87:AI$291,Schedule!$K$87:$K$291,Arch,Schedule!AH$87:AH$291,W$108,Schedule!AG$87:AG$291,V108,Schedule!$G$87:$G$291,Schedule!$F$10,Schedule!$I$87:$I$291,"I"))+(SUMIFS(Schedule!AI$87:AI$291,Schedule!$K$87:$K$291,Arch,Schedule!AH$87:AH$291,W$108,Schedule!AG$87:AG$291,V108,Schedule!$G$87:$G$291,Schedule!$F$11,Schedule!$I$87:$I$291,"")+SUMIFS(Schedule!AI$87:AI$291,Schedule!$K$87:$K$291,Arch,Schedule!AH$87:AH$291,W$108,Schedule!AG$87:AG$291,V108,Schedule!$G$87:$G$291,Schedule!$F$11,Schedule!$I$87:$I$291,"I")),(SUMIFS(Schedule!AI$87:AI$291,Schedule!$K$87:$K$291,Arch,Schedule!AH$87:AH$291,W$108,Schedule!AG$87:AG$291,V108,Schedule!$G$87:$G$291,Schedule!$F$9,Schedule!$I$87:$I$291,"")+SUMIFS(Schedule!AI$87:AI$291,Schedule!$K$87:$K$291,Arch,Schedule!AH$87:AH$291,W$108,Schedule!AG$87:AG$291,V108,Schedule!$G$87:$G$291,Schedule!$F$9,Schedule!$I$87:$I$291,"I"))+(SUMIFS(Schedule!AI$87:AI$291,Schedule!$K$87:$K$291,Arch,Schedule!AH$87:AH$291,W$108,Schedule!AG$87:AG$291,V108,Schedule!$G$87:$G$291,Schedule!$F$10,Schedule!$I$87:$I$291,"")+SUMIFS(Schedule!AI$87:AI$291,Schedule!$K$87:$K$291,Arch,Schedule!AH$87:AH$291,W$108,Schedule!AG$87:AG$291,V108,Schedule!$G$87:$G$291,Schedule!$F$10,Schedule!$I$87:$I$291,"I"))+(SUMIFS(Schedule!AI$87:AI$291,Schedule!$K$87:$K$291,Arch,Schedule!AH$87:AH$291,W$108,Schedule!AG$87:AG$291,V108,Schedule!$G$87:$G$291,Schedule!$F$11,Schedule!$I$87:$I$291,"")+SUMIFS(Schedule!AI$87:AI$291,Schedule!$K$87:$K$291,Arch,Schedule!AH$87:AH$291,W$108,Schedule!AG$87:AG$291,V108,Schedule!$G$87:$G$291,Schedule!$F$11,Schedule!$I$87:$I$291,"I"))+(SUMIFS(Schedule!AI$87:AI$291,Schedule!$K$87:$K$291,Arch,Schedule!AH$87:AH$291,W$108,Schedule!AG$87:AG$291,V108,Schedule!$G$87:$G$291,Schedule!$F$8,Schedule!$I$87:$I$291,"")+SUMIFS(Schedule!AI$87:AI$291,Schedule!$K$87:$K$291,Arch,Schedule!AH$87:AH$291,W$108,Schedule!AG$87:AG$291,V108,Schedule!$G$87:$G$291,Schedule!$F$8,Schedule!$I$87:$I$291,"I"))))</f>
        <v>0</v>
      </c>
      <c r="Y108" s="273">
        <v>1</v>
      </c>
      <c r="Z108" s="274" t="s">
        <v>23</v>
      </c>
      <c r="AA108" s="275">
        <f>IF($C$3="",(SUMIFS(Schedule!AL$87:AL$291,Schedule!$K$87:$K$291,Arch,Schedule!AK$87:AK$291,Z$108,Schedule!AJ$87:AJ$291,Y108,Schedule!$G$87:$G$291,Schedule!$F$9,Schedule!$I$87:$I$291,"")+SUMIFS(Schedule!AL$87:AL$291,Schedule!$K$87:$K$291,Arch,Schedule!AK$87:AK$291,Z$108,Schedule!AJ$87:AJ$291,Y108,Schedule!$G$87:$G$291,Schedule!$F$9,Schedule!$I$87:$I$291,"I"))+(SUMIFS(Schedule!AL$87:AL$291,Schedule!$K$87:$K$291,Arch,Schedule!AK$87:AK$291,Z$108,Schedule!AJ$87:AJ$291,Y108,Schedule!$G$87:$G$291,Schedule!$F$10,Schedule!$I$87:$I$291,"")+SUMIFS(Schedule!AL$87:AL$291,Schedule!$K$87:$K$291,Arch,Schedule!AK$87:AK$291,Z$108,Schedule!AJ$87:AJ$291,Y108,Schedule!$G$87:$G$291,Schedule!$F$10,Schedule!$I$87:$I$291,"I"))+(SUMIFS(Schedule!AL$87:AL$291,Schedule!$K$87:$K$291,Arch,Schedule!AK$87:AK$291,Z$108,Schedule!AJ$87:AJ$291,Y108,Schedule!$G$87:$G$291,Schedule!$F$11,Schedule!$I$87:$I$291,"")+SUMIFS(Schedule!AL$87:AL$291,Schedule!$K$87:$K$291,Arch,Schedule!AK$87:AK$291,Z$108,Schedule!AJ$87:AJ$291,Y108,Schedule!$G$87:$G$291,Schedule!$F$11,Schedule!$I$87:$I$291,"I")),IF($C$3='Sum Res'!$S$5,(SUMIFS(Schedule!AL$87:AL$291,Schedule!$K$87:$K$291,Arch,Schedule!AK$87:AK$291,Z$108,Schedule!AJ$87:AJ$291,Y108,Schedule!$G$87:$G$291,Schedule!$F$9,Schedule!$I$87:$I$291,"")+SUMIFS(Schedule!AL$87:AL$291,Schedule!$K$87:$K$291,Arch,Schedule!AK$87:AK$291,Z$108,Schedule!AJ$87:AJ$291,Y108,Schedule!$G$87:$G$291,Schedule!$F$9,Schedule!$I$87:$I$291,"I"))+(SUMIFS(Schedule!AL$87:AL$291,Schedule!$K$87:$K$291,Arch,Schedule!AK$87:AK$291,Z$108,Schedule!AJ$87:AJ$291,Y108,Schedule!$G$87:$G$291,Schedule!$F$10,Schedule!$I$87:$I$291,"")+SUMIFS(Schedule!AL$87:AL$291,Schedule!$K$87:$K$291,Arch,Schedule!AK$87:AK$291,Z$108,Schedule!AJ$87:AJ$291,Y108,Schedule!$G$87:$G$291,Schedule!$F$10,Schedule!$I$87:$I$291,"I"))+(SUMIFS(Schedule!AL$87:AL$291,Schedule!$K$87:$K$291,Arch,Schedule!AK$87:AK$291,Z$108,Schedule!AJ$87:AJ$291,Y108,Schedule!$G$87:$G$291,Schedule!$F$11,Schedule!$I$87:$I$291,"")+SUMIFS(Schedule!AL$87:AL$291,Schedule!$K$87:$K$291,Arch,Schedule!AK$87:AK$291,Z$108,Schedule!AJ$87:AJ$291,Y108,Schedule!$G$87:$G$291,Schedule!$F$11,Schedule!$I$87:$I$291,"I")),(SUMIFS(Schedule!AL$87:AL$291,Schedule!$K$87:$K$291,Arch,Schedule!AK$87:AK$291,Z$108,Schedule!AJ$87:AJ$291,Y108,Schedule!$G$87:$G$291,Schedule!$F$9,Schedule!$I$87:$I$291,"")+SUMIFS(Schedule!AL$87:AL$291,Schedule!$K$87:$K$291,Arch,Schedule!AK$87:AK$291,Z$108,Schedule!AJ$87:AJ$291,Y108,Schedule!$G$87:$G$291,Schedule!$F$9,Schedule!$I$87:$I$291,"I"))+(SUMIFS(Schedule!AL$87:AL$291,Schedule!$K$87:$K$291,Arch,Schedule!AK$87:AK$291,Z$108,Schedule!AJ$87:AJ$291,Y108,Schedule!$G$87:$G$291,Schedule!$F$10,Schedule!$I$87:$I$291,"")+SUMIFS(Schedule!AL$87:AL$291,Schedule!$K$87:$K$291,Arch,Schedule!AK$87:AK$291,Z$108,Schedule!AJ$87:AJ$291,Y108,Schedule!$G$87:$G$291,Schedule!$F$10,Schedule!$I$87:$I$291,"I"))+(SUMIFS(Schedule!AL$87:AL$291,Schedule!$K$87:$K$291,Arch,Schedule!AK$87:AK$291,Z$108,Schedule!AJ$87:AJ$291,Y108,Schedule!$G$87:$G$291,Schedule!$F$11,Schedule!$I$87:$I$291,"")+SUMIFS(Schedule!AL$87:AL$291,Schedule!$K$87:$K$291,Arch,Schedule!AK$87:AK$291,Z$108,Schedule!AJ$87:AJ$291,Y108,Schedule!$G$87:$G$291,Schedule!$F$11,Schedule!$I$87:$I$291,"I"))+(SUMIFS(Schedule!AL$87:AL$291,Schedule!$K$87:$K$291,Arch,Schedule!AK$87:AK$291,Z$108,Schedule!AJ$87:AJ$291,Y108,Schedule!$G$87:$G$291,Schedule!$F$8,Schedule!$I$87:$I$291,"")+SUMIFS(Schedule!AL$87:AL$291,Schedule!$K$87:$K$291,Arch,Schedule!AK$87:AK$291,Z$108,Schedule!AJ$87:AJ$291,Y108,Schedule!$G$87:$G$291,Schedule!$F$8,Schedule!$I$87:$I$291,"I"))))</f>
        <v>0</v>
      </c>
      <c r="AB108" s="273">
        <v>1</v>
      </c>
      <c r="AC108" s="274" t="s">
        <v>23</v>
      </c>
      <c r="AD108" s="275">
        <f>IF($C$3="",(SUMIFS(Schedule!AO$87:AO$291,Schedule!$K$87:$K$291,Arch,Schedule!AN$87:AN$291,AC$108,Schedule!AM$87:AM$291,AB108,Schedule!$G$87:$G$291,Schedule!$F$9,Schedule!$I$87:$I$291,"")+SUMIFS(Schedule!AO$87:AO$291,Schedule!$K$87:$K$291,Arch,Schedule!AN$87:AN$291,AC$108,Schedule!AM$87:AM$291,AB108,Schedule!$G$87:$G$291,Schedule!$F$9,Schedule!$I$87:$I$291,"I"))+(SUMIFS(Schedule!AO$87:AO$291,Schedule!$K$87:$K$291,Arch,Schedule!AN$87:AN$291,AC$108,Schedule!AM$87:AM$291,AB108,Schedule!$G$87:$G$291,Schedule!$F$10,Schedule!$I$87:$I$291,"")+SUMIFS(Schedule!AO$87:AO$291,Schedule!$K$87:$K$291,Arch,Schedule!AN$87:AN$291,AC$108,Schedule!AM$87:AM$291,AB108,Schedule!$G$87:$G$291,Schedule!$F$10,Schedule!$I$87:$I$291,"I"))+(SUMIFS(Schedule!AO$87:AO$291,Schedule!$K$87:$K$291,Arch,Schedule!AN$87:AN$291,AC$108,Schedule!AM$87:AM$291,AB108,Schedule!$G$87:$G$291,Schedule!$F$11,Schedule!$I$87:$I$291,"")+SUMIFS(Schedule!AO$87:AO$291,Schedule!$K$87:$K$291,Arch,Schedule!AN$87:AN$291,AC$108,Schedule!AM$87:AM$291,AB108,Schedule!$G$87:$G$291,Schedule!$F$11,Schedule!$I$87:$I$291,"I")),IF($C$3='Sum Res'!$S$5,(SUMIFS(Schedule!AO$87:AO$291,Schedule!$K$87:$K$291,Arch,Schedule!AN$87:AN$291,AC$108,Schedule!AM$87:AM$291,AB108,Schedule!$G$87:$G$291,Schedule!$F$9,Schedule!$I$87:$I$291,"")+SUMIFS(Schedule!AO$87:AO$291,Schedule!$K$87:$K$291,Arch,Schedule!AN$87:AN$291,AC$108,Schedule!AM$87:AM$291,AB108,Schedule!$G$87:$G$291,Schedule!$F$9,Schedule!$I$87:$I$291,"I"))+(SUMIFS(Schedule!AO$87:AO$291,Schedule!$K$87:$K$291,Arch,Schedule!AN$87:AN$291,AC$108,Schedule!AM$87:AM$291,AB108,Schedule!$G$87:$G$291,Schedule!$F$10,Schedule!$I$87:$I$291,"")+SUMIFS(Schedule!AO$87:AO$291,Schedule!$K$87:$K$291,Arch,Schedule!AN$87:AN$291,AC$108,Schedule!AM$87:AM$291,AB108,Schedule!$G$87:$G$291,Schedule!$F$10,Schedule!$I$87:$I$291,"I"))+(SUMIFS(Schedule!AO$87:AO$291,Schedule!$K$87:$K$291,Arch,Schedule!AN$87:AN$291,AC$108,Schedule!AM$87:AM$291,AB108,Schedule!$G$87:$G$291,Schedule!$F$11,Schedule!$I$87:$I$291,"")+SUMIFS(Schedule!AO$87:AO$291,Schedule!$K$87:$K$291,Arch,Schedule!AN$87:AN$291,AC$108,Schedule!AM$87:AM$291,AB108,Schedule!$G$87:$G$291,Schedule!$F$11,Schedule!$I$87:$I$291,"I")),(SUMIFS(Schedule!AO$87:AO$291,Schedule!$K$87:$K$291,Arch,Schedule!AN$87:AN$291,AC$108,Schedule!AM$87:AM$291,AB108,Schedule!$G$87:$G$291,Schedule!$F$9,Schedule!$I$87:$I$291,"")+SUMIFS(Schedule!AO$87:AO$291,Schedule!$K$87:$K$291,Arch,Schedule!AN$87:AN$291,AC$108,Schedule!AM$87:AM$291,AB108,Schedule!$G$87:$G$291,Schedule!$F$9,Schedule!$I$87:$I$291,"I"))+(SUMIFS(Schedule!AO$87:AO$291,Schedule!$K$87:$K$291,Arch,Schedule!AN$87:AN$291,AC$108,Schedule!AM$87:AM$291,AB108,Schedule!$G$87:$G$291,Schedule!$F$10,Schedule!$I$87:$I$291,"")+SUMIFS(Schedule!AO$87:AO$291,Schedule!$K$87:$K$291,Arch,Schedule!AN$87:AN$291,AC$108,Schedule!AM$87:AM$291,AB108,Schedule!$G$87:$G$291,Schedule!$F$10,Schedule!$I$87:$I$291,"I"))+(SUMIFS(Schedule!AO$87:AO$291,Schedule!$K$87:$K$291,Arch,Schedule!AN$87:AN$291,AC$108,Schedule!AM$87:AM$291,AB108,Schedule!$G$87:$G$291,Schedule!$F$11,Schedule!$I$87:$I$291,"")+SUMIFS(Schedule!AO$87:AO$291,Schedule!$K$87:$K$291,Arch,Schedule!AN$87:AN$291,AC$108,Schedule!AM$87:AM$291,AB108,Schedule!$G$87:$G$291,Schedule!$F$11,Schedule!$I$87:$I$291,"I"))+(SUMIFS(Schedule!AO$87:AO$291,Schedule!$K$87:$K$291,Arch,Schedule!AN$87:AN$291,AC$108,Schedule!AM$87:AM$291,AB108,Schedule!$G$87:$G$291,Schedule!$F$8,Schedule!$I$87:$I$291,"")+SUMIFS(Schedule!AO$87:AO$291,Schedule!$K$87:$K$291,Arch,Schedule!AN$87:AN$291,AC$108,Schedule!AM$87:AM$291,AB108,Schedule!$G$87:$G$291,Schedule!$F$8,Schedule!$I$87:$I$291,"I"))))</f>
        <v>0</v>
      </c>
      <c r="AE108" s="276">
        <f t="shared" ref="AE108:AE111" si="24">AD108+AA108+X108+U108+R108+O108+L108+I108+F108</f>
        <v>0</v>
      </c>
      <c r="AF108" s="277">
        <f>AE108/48</f>
        <v>0</v>
      </c>
    </row>
    <row r="109" spans="2:36" ht="15" x14ac:dyDescent="0.2">
      <c r="B109" s="580"/>
      <c r="C109" s="561"/>
      <c r="D109" s="289">
        <v>2</v>
      </c>
      <c r="E109" s="280"/>
      <c r="F109" s="281">
        <f>IF($C$3="",(SUMIFS(Schedule!Q$87:Q$291,Schedule!$K$87:$K$291,Arch,Schedule!P$87:P$291,E$108,Schedule!O$87:O$291,D109,Schedule!$G$87:$G$291,Schedule!$F$9,Schedule!$I$87:$I$291,"")+SUMIFS(Schedule!Q$87:Q$291,Schedule!$K$87:$K$291,Arch,Schedule!P$87:P$291,E$108,Schedule!O$87:O$291,D109,Schedule!$G$87:$G$291,Schedule!$F$9,Schedule!$I$87:$I$291,"I"))+(SUMIFS(Schedule!Q$87:Q$291,Schedule!$K$87:$K$291,Arch,Schedule!P$87:P$291,E$108,Schedule!O$87:O$291,D109,Schedule!$G$87:$G$291,Schedule!$F$10,Schedule!$I$87:$I$291,"")+SUMIFS(Schedule!Q$87:Q$291,Schedule!$K$87:$K$291,Arch,Schedule!P$87:P$291,E$108,Schedule!O$87:O$291,D109,Schedule!$G$87:$G$291,Schedule!$F$10,Schedule!$I$87:$I$291,"I"))+(SUMIFS(Schedule!Q$87:Q$291,Schedule!$K$87:$K$291,Arch,Schedule!P$87:P$291,E$108,Schedule!O$87:O$291,D109,Schedule!$G$87:$G$291,Schedule!$F$11,Schedule!$I$87:$I$291,"")+SUMIFS(Schedule!Q$87:Q$291,Schedule!$K$87:$K$291,Arch,Schedule!P$87:P$291,E$108,Schedule!O$87:O$291,D109,Schedule!$G$87:$G$291,Schedule!$F$11,Schedule!$I$87:$I$291,"I")),IF($C$3='Sum Res'!$S$5,(SUMIFS(Schedule!Q$87:Q$291,Schedule!$K$87:$K$291,Arch,Schedule!P$87:P$291,E$108,Schedule!O$87:O$291,D109,Schedule!$G$87:$G$291,Schedule!$F$9,Schedule!$I$87:$I$291,"")+SUMIFS(Schedule!Q$87:Q$291,Schedule!$K$87:$K$291,Arch,Schedule!P$87:P$291,E$108,Schedule!O$87:O$291,D109,Schedule!$G$87:$G$291,Schedule!$F$9,Schedule!$I$87:$I$291,"I"))+(SUMIFS(Schedule!Q$87:Q$291,Schedule!$K$87:$K$291,Arch,Schedule!P$87:P$291,E$108,Schedule!O$87:O$291,D109,Schedule!$G$87:$G$291,Schedule!$F$10,Schedule!$I$87:$I$291,"")+SUMIFS(Schedule!Q$87:Q$291,Schedule!$K$87:$K$291,Arch,Schedule!P$87:P$291,E$108,Schedule!O$87:O$291,D109,Schedule!$G$87:$G$291,Schedule!$F$10,Schedule!$I$87:$I$291,"I"))+(SUMIFS(Schedule!Q$87:Q$291,Schedule!$K$87:$K$291,Arch,Schedule!P$87:P$291,E$108,Schedule!O$87:O$291,D109,Schedule!$G$87:$G$291,Schedule!$F$11,Schedule!$I$87:$I$291,"")+SUMIFS(Schedule!Q$87:Q$291,Schedule!$K$87:$K$291,Arch,Schedule!P$87:P$291,E$108,Schedule!O$87:O$291,D109,Schedule!$G$87:$G$291,Schedule!$F$11,Schedule!$I$87:$I$291,"I")),(SUMIFS(Schedule!Q$87:Q$291,Schedule!$K$87:$K$291,Arch,Schedule!P$87:P$291,E$108,Schedule!O$87:O$291,D109,Schedule!$G$87:$G$291,Schedule!$F$9,Schedule!$I$87:$I$291,"")+SUMIFS(Schedule!Q$87:Q$291,Schedule!$K$87:$K$291,Arch,Schedule!P$87:P$291,E$108,Schedule!O$87:O$291,D109,Schedule!$G$87:$G$291,Schedule!$F$9,Schedule!$I$87:$I$291,"I"))+(SUMIFS(Schedule!Q$87:Q$291,Schedule!$K$87:$K$291,Arch,Schedule!P$87:P$291,E$108,Schedule!O$87:O$291,D109,Schedule!$G$87:$G$291,Schedule!$F$10,Schedule!$I$87:$I$291,"")+SUMIFS(Schedule!Q$87:Q$291,Schedule!$K$87:$K$291,Arch,Schedule!P$87:P$291,E$108,Schedule!O$87:O$291,D109,Schedule!$G$87:$G$291,Schedule!$F$10,Schedule!$I$87:$I$291,"I"))+(SUMIFS(Schedule!Q$87:Q$291,Schedule!$K$87:$K$291,Arch,Schedule!P$87:P$291,E$108,Schedule!O$87:O$291,D109,Schedule!$G$87:$G$291,Schedule!$F$11,Schedule!$I$87:$I$291,"")+SUMIFS(Schedule!Q$87:Q$291,Schedule!$K$87:$K$291,Arch,Schedule!P$87:P$291,E$108,Schedule!O$87:O$291,D109,Schedule!$G$87:$G$291,Schedule!$F$11,Schedule!$I$87:$I$291,"I"))+(SUMIFS(Schedule!Q$87:Q$291,Schedule!$K$87:$K$291,Arch,Schedule!P$87:P$291,E$108,Schedule!O$87:O$291,D109,Schedule!$G$87:$G$291,Schedule!$F$8,Schedule!$I$87:$I$291,"")+SUMIFS(Schedule!Q$87:Q$291,Schedule!$K$87:$K$291,Arch,Schedule!P$87:P$291,E$108,Schedule!O$87:O$291,D109,Schedule!$G$87:$G$291,Schedule!$F$8,Schedule!$I$87:$I$291,"I"))))</f>
        <v>0</v>
      </c>
      <c r="G109" s="289">
        <v>2</v>
      </c>
      <c r="H109" s="280"/>
      <c r="I109" s="281">
        <f>IF($C$3="",(SUMIFS(Schedule!T$87:T$291,Schedule!$K$87:$K$291,Arch,Schedule!S$87:S$291,H$108,Schedule!R$87:R$291,G109,Schedule!$G$87:$G$291,Schedule!$F$9,Schedule!$I$87:$I$291,"")+SUMIFS(Schedule!T$87:T$291,Schedule!$K$87:$K$291,Arch,Schedule!S$87:S$291,H$108,Schedule!R$87:R$291,G109,Schedule!$G$87:$G$291,Schedule!$F$9,Schedule!$I$87:$I$291,"I"))+(SUMIFS(Schedule!T$87:T$291,Schedule!$K$87:$K$291,Arch,Schedule!S$87:S$291,H$108,Schedule!R$87:R$291,G109,Schedule!$G$87:$G$291,Schedule!$F$10,Schedule!$I$87:$I$291,"")+SUMIFS(Schedule!T$87:T$291,Schedule!$K$87:$K$291,Arch,Schedule!S$87:S$291,H$108,Schedule!R$87:R$291,G109,Schedule!$G$87:$G$291,Schedule!$F$10,Schedule!$I$87:$I$291,"I"))+(SUMIFS(Schedule!T$87:T$291,Schedule!$K$87:$K$291,Arch,Schedule!S$87:S$291,H$108,Schedule!R$87:R$291,G109,Schedule!$G$87:$G$291,Schedule!$F$11,Schedule!$I$87:$I$291,"")+SUMIFS(Schedule!T$87:T$291,Schedule!$K$87:$K$291,Arch,Schedule!S$87:S$291,H$108,Schedule!R$87:R$291,G109,Schedule!$G$87:$G$291,Schedule!$F$11,Schedule!$I$87:$I$291,"I")),IF($C$3='Sum Res'!$S$5,(SUMIFS(Schedule!T$87:T$291,Schedule!$K$87:$K$291,Arch,Schedule!S$87:S$291,H$108,Schedule!R$87:R$291,G109,Schedule!$G$87:$G$291,Schedule!$F$9,Schedule!$I$87:$I$291,"")+SUMIFS(Schedule!T$87:T$291,Schedule!$K$87:$K$291,Arch,Schedule!S$87:S$291,H$108,Schedule!R$87:R$291,G109,Schedule!$G$87:$G$291,Schedule!$F$9,Schedule!$I$87:$I$291,"I"))+(SUMIFS(Schedule!T$87:T$291,Schedule!$K$87:$K$291,Arch,Schedule!S$87:S$291,H$108,Schedule!R$87:R$291,G109,Schedule!$G$87:$G$291,Schedule!$F$10,Schedule!$I$87:$I$291,"")+SUMIFS(Schedule!T$87:T$291,Schedule!$K$87:$K$291,Arch,Schedule!S$87:S$291,H$108,Schedule!R$87:R$291,G109,Schedule!$G$87:$G$291,Schedule!$F$10,Schedule!$I$87:$I$291,"I"))+(SUMIFS(Schedule!T$87:T$291,Schedule!$K$87:$K$291,Arch,Schedule!S$87:S$291,H$108,Schedule!R$87:R$291,G109,Schedule!$G$87:$G$291,Schedule!$F$11,Schedule!$I$87:$I$291,"")+SUMIFS(Schedule!T$87:T$291,Schedule!$K$87:$K$291,Arch,Schedule!S$87:S$291,H$108,Schedule!R$87:R$291,G109,Schedule!$G$87:$G$291,Schedule!$F$11,Schedule!$I$87:$I$291,"I")),(SUMIFS(Schedule!T$87:T$291,Schedule!$K$87:$K$291,Arch,Schedule!S$87:S$291,H$108,Schedule!R$87:R$291,G109,Schedule!$G$87:$G$291,Schedule!$F$9,Schedule!$I$87:$I$291,"")+SUMIFS(Schedule!T$87:T$291,Schedule!$K$87:$K$291,Arch,Schedule!S$87:S$291,H$108,Schedule!R$87:R$291,G109,Schedule!$G$87:$G$291,Schedule!$F$9,Schedule!$I$87:$I$291,"I"))+(SUMIFS(Schedule!T$87:T$291,Schedule!$K$87:$K$291,Arch,Schedule!S$87:S$291,H$108,Schedule!R$87:R$291,G109,Schedule!$G$87:$G$291,Schedule!$F$10,Schedule!$I$87:$I$291,"")+SUMIFS(Schedule!T$87:T$291,Schedule!$K$87:$K$291,Arch,Schedule!S$87:S$291,H$108,Schedule!R$87:R$291,G109,Schedule!$G$87:$G$291,Schedule!$F$10,Schedule!$I$87:$I$291,"I"))+(SUMIFS(Schedule!T$87:T$291,Schedule!$K$87:$K$291,Arch,Schedule!S$87:S$291,H$108,Schedule!R$87:R$291,G109,Schedule!$G$87:$G$291,Schedule!$F$11,Schedule!$I$87:$I$291,"")+SUMIFS(Schedule!T$87:T$291,Schedule!$K$87:$K$291,Arch,Schedule!S$87:S$291,H$108,Schedule!R$87:R$291,G109,Schedule!$G$87:$G$291,Schedule!$F$11,Schedule!$I$87:$I$291,"I"))+(SUMIFS(Schedule!T$87:T$291,Schedule!$K$87:$K$291,Arch,Schedule!S$87:S$291,H$108,Schedule!R$87:R$291,G109,Schedule!$G$87:$G$291,Schedule!$F$8,Schedule!$I$87:$I$291,"")+SUMIFS(Schedule!T$87:T$291,Schedule!$K$87:$K$291,Arch,Schedule!S$87:S$291,H$108,Schedule!R$87:R$291,G109,Schedule!$G$87:$G$291,Schedule!$F$8,Schedule!$I$87:$I$291,"I"))))</f>
        <v>0</v>
      </c>
      <c r="J109" s="289">
        <v>2</v>
      </c>
      <c r="K109" s="280"/>
      <c r="L109" s="281">
        <f>IF($C$3="",(SUMIFS(Schedule!W$87:W$291,Schedule!$K$87:$K$291,Arch,Schedule!V$87:V$291,K$108,Schedule!U$87:U$291,J109,Schedule!$G$87:$G$291,Schedule!$F$9,Schedule!$I$87:$I$291,"")+SUMIFS(Schedule!W$87:W$291,Schedule!$K$87:$K$291,Arch,Schedule!V$87:V$291,K$108,Schedule!U$87:U$291,J109,Schedule!$G$87:$G$291,Schedule!$F$9,Schedule!$I$87:$I$291,"I"))+(SUMIFS(Schedule!W$87:W$291,Schedule!$K$87:$K$291,Arch,Schedule!V$87:V$291,K$108,Schedule!U$87:U$291,J109,Schedule!$G$87:$G$291,Schedule!$F$10,Schedule!$I$87:$I$291,"")+SUMIFS(Schedule!W$87:W$291,Schedule!$K$87:$K$291,Arch,Schedule!V$87:V$291,K$108,Schedule!U$87:U$291,J109,Schedule!$G$87:$G$291,Schedule!$F$10,Schedule!$I$87:$I$291,"I"))+(SUMIFS(Schedule!W$87:W$291,Schedule!$K$87:$K$291,Arch,Schedule!V$87:V$291,K$108,Schedule!U$87:U$291,J109,Schedule!$G$87:$G$291,Schedule!$F$11,Schedule!$I$87:$I$291,"")+SUMIFS(Schedule!W$87:W$291,Schedule!$K$87:$K$291,Arch,Schedule!V$87:V$291,K$108,Schedule!U$87:U$291,J109,Schedule!$G$87:$G$291,Schedule!$F$11,Schedule!$I$87:$I$291,"I")),IF($C$3='Sum Res'!$S$5,(SUMIFS(Schedule!W$87:W$291,Schedule!$K$87:$K$291,Arch,Schedule!V$87:V$291,K$108,Schedule!U$87:U$291,J109,Schedule!$G$87:$G$291,Schedule!$F$9,Schedule!$I$87:$I$291,"")+SUMIFS(Schedule!W$87:W$291,Schedule!$K$87:$K$291,Arch,Schedule!V$87:V$291,K$108,Schedule!U$87:U$291,J109,Schedule!$G$87:$G$291,Schedule!$F$9,Schedule!$I$87:$I$291,"I"))+(SUMIFS(Schedule!W$87:W$291,Schedule!$K$87:$K$291,Arch,Schedule!V$87:V$291,K$108,Schedule!U$87:U$291,J109,Schedule!$G$87:$G$291,Schedule!$F$10,Schedule!$I$87:$I$291,"")+SUMIFS(Schedule!W$87:W$291,Schedule!$K$87:$K$291,Arch,Schedule!V$87:V$291,K$108,Schedule!U$87:U$291,J109,Schedule!$G$87:$G$291,Schedule!$F$10,Schedule!$I$87:$I$291,"I"))+(SUMIFS(Schedule!W$87:W$291,Schedule!$K$87:$K$291,Arch,Schedule!V$87:V$291,K$108,Schedule!U$87:U$291,J109,Schedule!$G$87:$G$291,Schedule!$F$11,Schedule!$I$87:$I$291,"")+SUMIFS(Schedule!W$87:W$291,Schedule!$K$87:$K$291,Arch,Schedule!V$87:V$291,K$108,Schedule!U$87:U$291,J109,Schedule!$G$87:$G$291,Schedule!$F$11,Schedule!$I$87:$I$291,"I")),(SUMIFS(Schedule!W$87:W$291,Schedule!$K$87:$K$291,Arch,Schedule!V$87:V$291,K$108,Schedule!U$87:U$291,J109,Schedule!$G$87:$G$291,Schedule!$F$9,Schedule!$I$87:$I$291,"")+SUMIFS(Schedule!W$87:W$291,Schedule!$K$87:$K$291,Arch,Schedule!V$87:V$291,K$108,Schedule!U$87:U$291,J109,Schedule!$G$87:$G$291,Schedule!$F$9,Schedule!$I$87:$I$291,"I"))+(SUMIFS(Schedule!W$87:W$291,Schedule!$K$87:$K$291,Arch,Schedule!V$87:V$291,K$108,Schedule!U$87:U$291,J109,Schedule!$G$87:$G$291,Schedule!$F$10,Schedule!$I$87:$I$291,"")+SUMIFS(Schedule!W$87:W$291,Schedule!$K$87:$K$291,Arch,Schedule!V$87:V$291,K$108,Schedule!U$87:U$291,J109,Schedule!$G$87:$G$291,Schedule!$F$10,Schedule!$I$87:$I$291,"I"))+(SUMIFS(Schedule!W$87:W$291,Schedule!$K$87:$K$291,Arch,Schedule!V$87:V$291,K$108,Schedule!U$87:U$291,J109,Schedule!$G$87:$G$291,Schedule!$F$11,Schedule!$I$87:$I$291,"")+SUMIFS(Schedule!W$87:W$291,Schedule!$K$87:$K$291,Arch,Schedule!V$87:V$291,K$108,Schedule!U$87:U$291,J109,Schedule!$G$87:$G$291,Schedule!$F$11,Schedule!$I$87:$I$291,"I"))+(SUMIFS(Schedule!W$87:W$291,Schedule!$K$87:$K$291,Arch,Schedule!V$87:V$291,K$108,Schedule!U$87:U$291,J109,Schedule!$G$87:$G$291,Schedule!$F$8,Schedule!$I$87:$I$291,"")+SUMIFS(Schedule!W$87:W$291,Schedule!$K$87:$K$291,Arch,Schedule!V$87:V$291,K$108,Schedule!U$87:U$291,J109,Schedule!$G$87:$G$291,Schedule!$F$8,Schedule!$I$87:$I$291,"I"))))</f>
        <v>0</v>
      </c>
      <c r="M109" s="289">
        <v>2</v>
      </c>
      <c r="N109" s="280"/>
      <c r="O109" s="281">
        <f>IF($C$3="",(SUMIFS(Schedule!Z$87:Z$291,Schedule!$K$87:$K$291,Arch,Schedule!Y$87:Y$291,N$108,Schedule!X$87:X$291,M109,Schedule!$G$87:$G$291,Schedule!$F$9,Schedule!$I$87:$I$291,"")+SUMIFS(Schedule!Z$87:Z$291,Schedule!$K$87:$K$291,Arch,Schedule!Y$87:Y$291,N$108,Schedule!X$87:X$291,M109,Schedule!$G$87:$G$291,Schedule!$F$9,Schedule!$I$87:$I$291,"I"))+(SUMIFS(Schedule!Z$87:Z$291,Schedule!$K$87:$K$291,Arch,Schedule!Y$87:Y$291,N$108,Schedule!X$87:X$291,M109,Schedule!$G$87:$G$291,Schedule!$F$10,Schedule!$I$87:$I$291,"")+SUMIFS(Schedule!Z$87:Z$291,Schedule!$K$87:$K$291,Arch,Schedule!Y$87:Y$291,N$108,Schedule!X$87:X$291,M109,Schedule!$G$87:$G$291,Schedule!$F$10,Schedule!$I$87:$I$291,"I"))+(SUMIFS(Schedule!Z$87:Z$291,Schedule!$K$87:$K$291,Arch,Schedule!Y$87:Y$291,N$108,Schedule!X$87:X$291,M109,Schedule!$G$87:$G$291,Schedule!$F$11,Schedule!$I$87:$I$291,"")+SUMIFS(Schedule!Z$87:Z$291,Schedule!$K$87:$K$291,Arch,Schedule!Y$87:Y$291,N$108,Schedule!X$87:X$291,M109,Schedule!$G$87:$G$291,Schedule!$F$11,Schedule!$I$87:$I$291,"I")),IF($C$3='Sum Res'!$S$5,(SUMIFS(Schedule!Z$87:Z$291,Schedule!$K$87:$K$291,Arch,Schedule!Y$87:Y$291,N$108,Schedule!X$87:X$291,M109,Schedule!$G$87:$G$291,Schedule!$F$9,Schedule!$I$87:$I$291,"")+SUMIFS(Schedule!Z$87:Z$291,Schedule!$K$87:$K$291,Arch,Schedule!Y$87:Y$291,N$108,Schedule!X$87:X$291,M109,Schedule!$G$87:$G$291,Schedule!$F$9,Schedule!$I$87:$I$291,"I"))+(SUMIFS(Schedule!Z$87:Z$291,Schedule!$K$87:$K$291,Arch,Schedule!Y$87:Y$291,N$108,Schedule!X$87:X$291,M109,Schedule!$G$87:$G$291,Schedule!$F$10,Schedule!$I$87:$I$291,"")+SUMIFS(Schedule!Z$87:Z$291,Schedule!$K$87:$K$291,Arch,Schedule!Y$87:Y$291,N$108,Schedule!X$87:X$291,M109,Schedule!$G$87:$G$291,Schedule!$F$10,Schedule!$I$87:$I$291,"I"))+(SUMIFS(Schedule!Z$87:Z$291,Schedule!$K$87:$K$291,Arch,Schedule!Y$87:Y$291,N$108,Schedule!X$87:X$291,M109,Schedule!$G$87:$G$291,Schedule!$F$11,Schedule!$I$87:$I$291,"")+SUMIFS(Schedule!Z$87:Z$291,Schedule!$K$87:$K$291,Arch,Schedule!Y$87:Y$291,N$108,Schedule!X$87:X$291,M109,Schedule!$G$87:$G$291,Schedule!$F$11,Schedule!$I$87:$I$291,"I")),(SUMIFS(Schedule!Z$87:Z$291,Schedule!$K$87:$K$291,Arch,Schedule!Y$87:Y$291,N$108,Schedule!X$87:X$291,M109,Schedule!$G$87:$G$291,Schedule!$F$9,Schedule!$I$87:$I$291,"")+SUMIFS(Schedule!Z$87:Z$291,Schedule!$K$87:$K$291,Arch,Schedule!Y$87:Y$291,N$108,Schedule!X$87:X$291,M109,Schedule!$G$87:$G$291,Schedule!$F$9,Schedule!$I$87:$I$291,"I"))+(SUMIFS(Schedule!Z$87:Z$291,Schedule!$K$87:$K$291,Arch,Schedule!Y$87:Y$291,N$108,Schedule!X$87:X$291,M109,Schedule!$G$87:$G$291,Schedule!$F$10,Schedule!$I$87:$I$291,"")+SUMIFS(Schedule!Z$87:Z$291,Schedule!$K$87:$K$291,Arch,Schedule!Y$87:Y$291,N$108,Schedule!X$87:X$291,M109,Schedule!$G$87:$G$291,Schedule!$F$10,Schedule!$I$87:$I$291,"I"))+(SUMIFS(Schedule!Z$87:Z$291,Schedule!$K$87:$K$291,Arch,Schedule!Y$87:Y$291,N$108,Schedule!X$87:X$291,M109,Schedule!$G$87:$G$291,Schedule!$F$11,Schedule!$I$87:$I$291,"")+SUMIFS(Schedule!Z$87:Z$291,Schedule!$K$87:$K$291,Arch,Schedule!Y$87:Y$291,N$108,Schedule!X$87:X$291,M109,Schedule!$G$87:$G$291,Schedule!$F$11,Schedule!$I$87:$I$291,"I"))+(SUMIFS(Schedule!Z$87:Z$291,Schedule!$K$87:$K$291,Arch,Schedule!Y$87:Y$291,N$108,Schedule!X$87:X$291,M109,Schedule!$G$87:$G$291,Schedule!$F$8,Schedule!$I$87:$I$291,"")+SUMIFS(Schedule!Z$87:Z$291,Schedule!$K$87:$K$291,Arch,Schedule!Y$87:Y$291,N$108,Schedule!X$87:X$291,M109,Schedule!$G$87:$G$291,Schedule!$F$8,Schedule!$I$87:$I$291,"I"))))</f>
        <v>0</v>
      </c>
      <c r="P109" s="289">
        <v>2</v>
      </c>
      <c r="Q109" s="280"/>
      <c r="R109" s="281">
        <f>IF($C$3="",(SUMIFS(Schedule!AC$87:AC$291,Schedule!$K$87:$K$291,Arch,Schedule!AB$87:AB$291,Q$108,Schedule!AA$87:AA$291,P109,Schedule!$G$87:$G$291,Schedule!$F$9,Schedule!$I$87:$I$291,"")+SUMIFS(Schedule!AC$87:AC$291,Schedule!$K$87:$K$291,Arch,Schedule!AB$87:AB$291,Q$108,Schedule!AA$87:AA$291,P109,Schedule!$G$87:$G$291,Schedule!$F$9,Schedule!$I$87:$I$291,"I"))+(SUMIFS(Schedule!AC$87:AC$291,Schedule!$K$87:$K$291,Arch,Schedule!AB$87:AB$291,Q$108,Schedule!AA$87:AA$291,P109,Schedule!$G$87:$G$291,Schedule!$F$10,Schedule!$I$87:$I$291,"")+SUMIFS(Schedule!AC$87:AC$291,Schedule!$K$87:$K$291,Arch,Schedule!AB$87:AB$291,Q$108,Schedule!AA$87:AA$291,P109,Schedule!$G$87:$G$291,Schedule!$F$10,Schedule!$I$87:$I$291,"I"))+(SUMIFS(Schedule!AC$87:AC$291,Schedule!$K$87:$K$291,Arch,Schedule!AB$87:AB$291,Q$108,Schedule!AA$87:AA$291,P109,Schedule!$G$87:$G$291,Schedule!$F$11,Schedule!$I$87:$I$291,"")+SUMIFS(Schedule!AC$87:AC$291,Schedule!$K$87:$K$291,Arch,Schedule!AB$87:AB$291,Q$108,Schedule!AA$87:AA$291,P109,Schedule!$G$87:$G$291,Schedule!$F$11,Schedule!$I$87:$I$291,"I")),IF($C$3='Sum Res'!$S$5,(SUMIFS(Schedule!AC$87:AC$291,Schedule!$K$87:$K$291,Arch,Schedule!AB$87:AB$291,Q$108,Schedule!AA$87:AA$291,P109,Schedule!$G$87:$G$291,Schedule!$F$9,Schedule!$I$87:$I$291,"")+SUMIFS(Schedule!AC$87:AC$291,Schedule!$K$87:$K$291,Arch,Schedule!AB$87:AB$291,Q$108,Schedule!AA$87:AA$291,P109,Schedule!$G$87:$G$291,Schedule!$F$9,Schedule!$I$87:$I$291,"I"))+(SUMIFS(Schedule!AC$87:AC$291,Schedule!$K$87:$K$291,Arch,Schedule!AB$87:AB$291,Q$108,Schedule!AA$87:AA$291,P109,Schedule!$G$87:$G$291,Schedule!$F$10,Schedule!$I$87:$I$291,"")+SUMIFS(Schedule!AC$87:AC$291,Schedule!$K$87:$K$291,Arch,Schedule!AB$87:AB$291,Q$108,Schedule!AA$87:AA$291,P109,Schedule!$G$87:$G$291,Schedule!$F$10,Schedule!$I$87:$I$291,"I"))+(SUMIFS(Schedule!AC$87:AC$291,Schedule!$K$87:$K$291,Arch,Schedule!AB$87:AB$291,Q$108,Schedule!AA$87:AA$291,P109,Schedule!$G$87:$G$291,Schedule!$F$11,Schedule!$I$87:$I$291,"")+SUMIFS(Schedule!AC$87:AC$291,Schedule!$K$87:$K$291,Arch,Schedule!AB$87:AB$291,Q$108,Schedule!AA$87:AA$291,P109,Schedule!$G$87:$G$291,Schedule!$F$11,Schedule!$I$87:$I$291,"I")),(SUMIFS(Schedule!AC$87:AC$291,Schedule!$K$87:$K$291,Arch,Schedule!AB$87:AB$291,Q$108,Schedule!AA$87:AA$291,P109,Schedule!$G$87:$G$291,Schedule!$F$9,Schedule!$I$87:$I$291,"")+SUMIFS(Schedule!AC$87:AC$291,Schedule!$K$87:$K$291,Arch,Schedule!AB$87:AB$291,Q$108,Schedule!AA$87:AA$291,P109,Schedule!$G$87:$G$291,Schedule!$F$9,Schedule!$I$87:$I$291,"I"))+(SUMIFS(Schedule!AC$87:AC$291,Schedule!$K$87:$K$291,Arch,Schedule!AB$87:AB$291,Q$108,Schedule!AA$87:AA$291,P109,Schedule!$G$87:$G$291,Schedule!$F$10,Schedule!$I$87:$I$291,"")+SUMIFS(Schedule!AC$87:AC$291,Schedule!$K$87:$K$291,Arch,Schedule!AB$87:AB$291,Q$108,Schedule!AA$87:AA$291,P109,Schedule!$G$87:$G$291,Schedule!$F$10,Schedule!$I$87:$I$291,"I"))+(SUMIFS(Schedule!AC$87:AC$291,Schedule!$K$87:$K$291,Arch,Schedule!AB$87:AB$291,Q$108,Schedule!AA$87:AA$291,P109,Schedule!$G$87:$G$291,Schedule!$F$11,Schedule!$I$87:$I$291,"")+SUMIFS(Schedule!AC$87:AC$291,Schedule!$K$87:$K$291,Arch,Schedule!AB$87:AB$291,Q$108,Schedule!AA$87:AA$291,P109,Schedule!$G$87:$G$291,Schedule!$F$11,Schedule!$I$87:$I$291,"I"))+(SUMIFS(Schedule!AC$87:AC$291,Schedule!$K$87:$K$291,Arch,Schedule!AB$87:AB$291,Q$108,Schedule!AA$87:AA$291,P109,Schedule!$G$87:$G$291,Schedule!$F$8,Schedule!$I$87:$I$291,"")+SUMIFS(Schedule!AC$87:AC$291,Schedule!$K$87:$K$291,Arch,Schedule!AB$87:AB$291,Q$108,Schedule!AA$87:AA$291,P109,Schedule!$G$87:$G$291,Schedule!$F$8,Schedule!$I$87:$I$291,"I"))))</f>
        <v>0</v>
      </c>
      <c r="S109" s="289">
        <v>2</v>
      </c>
      <c r="T109" s="280"/>
      <c r="U109" s="281">
        <f>IF($C$3="",(SUMIFS(Schedule!AF$87:AF$291,Schedule!$K$87:$K$291,Arch,Schedule!AE$87:AE$291,T$108,Schedule!AD$87:AD$291,S109,Schedule!$G$87:$G$291,Schedule!$F$9,Schedule!$I$87:$I$291,"")+SUMIFS(Schedule!AF$87:AF$291,Schedule!$K$87:$K$291,Arch,Schedule!AE$87:AE$291,T$108,Schedule!AD$87:AD$291,S109,Schedule!$G$87:$G$291,Schedule!$F$9,Schedule!$I$87:$I$291,"I"))+(SUMIFS(Schedule!AF$87:AF$291,Schedule!$K$87:$K$291,Arch,Schedule!AE$87:AE$291,T$108,Schedule!AD$87:AD$291,S109,Schedule!$G$87:$G$291,Schedule!$F$10,Schedule!$I$87:$I$291,"")+SUMIFS(Schedule!AF$87:AF$291,Schedule!$K$87:$K$291,Arch,Schedule!AE$87:AE$291,T$108,Schedule!AD$87:AD$291,S109,Schedule!$G$87:$G$291,Schedule!$F$10,Schedule!$I$87:$I$291,"I"))+(SUMIFS(Schedule!AF$87:AF$291,Schedule!$K$87:$K$291,Arch,Schedule!AE$87:AE$291,T$108,Schedule!AD$87:AD$291,S109,Schedule!$G$87:$G$291,Schedule!$F$11,Schedule!$I$87:$I$291,"")+SUMIFS(Schedule!AF$87:AF$291,Schedule!$K$87:$K$291,Arch,Schedule!AE$87:AE$291,T$108,Schedule!AD$87:AD$291,S109,Schedule!$G$87:$G$291,Schedule!$F$11,Schedule!$I$87:$I$291,"I")),IF($C$3='Sum Res'!$S$5,(SUMIFS(Schedule!AF$87:AF$291,Schedule!$K$87:$K$291,Arch,Schedule!AE$87:AE$291,T$108,Schedule!AD$87:AD$291,S109,Schedule!$G$87:$G$291,Schedule!$F$9,Schedule!$I$87:$I$291,"")+SUMIFS(Schedule!AF$87:AF$291,Schedule!$K$87:$K$291,Arch,Schedule!AE$87:AE$291,T$108,Schedule!AD$87:AD$291,S109,Schedule!$G$87:$G$291,Schedule!$F$9,Schedule!$I$87:$I$291,"I"))+(SUMIFS(Schedule!AF$87:AF$291,Schedule!$K$87:$K$291,Arch,Schedule!AE$87:AE$291,T$108,Schedule!AD$87:AD$291,S109,Schedule!$G$87:$G$291,Schedule!$F$10,Schedule!$I$87:$I$291,"")+SUMIFS(Schedule!AF$87:AF$291,Schedule!$K$87:$K$291,Arch,Schedule!AE$87:AE$291,T$108,Schedule!AD$87:AD$291,S109,Schedule!$G$87:$G$291,Schedule!$F$10,Schedule!$I$87:$I$291,"I"))+(SUMIFS(Schedule!AF$87:AF$291,Schedule!$K$87:$K$291,Arch,Schedule!AE$87:AE$291,T$108,Schedule!AD$87:AD$291,S109,Schedule!$G$87:$G$291,Schedule!$F$11,Schedule!$I$87:$I$291,"")+SUMIFS(Schedule!AF$87:AF$291,Schedule!$K$87:$K$291,Arch,Schedule!AE$87:AE$291,T$108,Schedule!AD$87:AD$291,S109,Schedule!$G$87:$G$291,Schedule!$F$11,Schedule!$I$87:$I$291,"I")),(SUMIFS(Schedule!AF$87:AF$291,Schedule!$K$87:$K$291,Arch,Schedule!AE$87:AE$291,T$108,Schedule!AD$87:AD$291,S109,Schedule!$G$87:$G$291,Schedule!$F$9,Schedule!$I$87:$I$291,"")+SUMIFS(Schedule!AF$87:AF$291,Schedule!$K$87:$K$291,Arch,Schedule!AE$87:AE$291,T$108,Schedule!AD$87:AD$291,S109,Schedule!$G$87:$G$291,Schedule!$F$9,Schedule!$I$87:$I$291,"I"))+(SUMIFS(Schedule!AF$87:AF$291,Schedule!$K$87:$K$291,Arch,Schedule!AE$87:AE$291,T$108,Schedule!AD$87:AD$291,S109,Schedule!$G$87:$G$291,Schedule!$F$10,Schedule!$I$87:$I$291,"")+SUMIFS(Schedule!AF$87:AF$291,Schedule!$K$87:$K$291,Arch,Schedule!AE$87:AE$291,T$108,Schedule!AD$87:AD$291,S109,Schedule!$G$87:$G$291,Schedule!$F$10,Schedule!$I$87:$I$291,"I"))+(SUMIFS(Schedule!AF$87:AF$291,Schedule!$K$87:$K$291,Arch,Schedule!AE$87:AE$291,T$108,Schedule!AD$87:AD$291,S109,Schedule!$G$87:$G$291,Schedule!$F$11,Schedule!$I$87:$I$291,"")+SUMIFS(Schedule!AF$87:AF$291,Schedule!$K$87:$K$291,Arch,Schedule!AE$87:AE$291,T$108,Schedule!AD$87:AD$291,S109,Schedule!$G$87:$G$291,Schedule!$F$11,Schedule!$I$87:$I$291,"I"))+(SUMIFS(Schedule!AF$87:AF$291,Schedule!$K$87:$K$291,Arch,Schedule!AE$87:AE$291,T$108,Schedule!AD$87:AD$291,S109,Schedule!$G$87:$G$291,Schedule!$F$8,Schedule!$I$87:$I$291,"")+SUMIFS(Schedule!AF$87:AF$291,Schedule!$K$87:$K$291,Arch,Schedule!AE$87:AE$291,T$108,Schedule!AD$87:AD$291,S109,Schedule!$G$87:$G$291,Schedule!$F$8,Schedule!$I$87:$I$291,"I"))))</f>
        <v>0</v>
      </c>
      <c r="V109" s="289">
        <v>2</v>
      </c>
      <c r="W109" s="280"/>
      <c r="X109" s="281">
        <f>IF($C$3="",(SUMIFS(Schedule!AI$87:AI$291,Schedule!$K$87:$K$291,Arch,Schedule!AH$87:AH$291,W$108,Schedule!AG$87:AG$291,V109,Schedule!$G$87:$G$291,Schedule!$F$9,Schedule!$I$87:$I$291,"")+SUMIFS(Schedule!AI$87:AI$291,Schedule!$K$87:$K$291,Arch,Schedule!AH$87:AH$291,W$108,Schedule!AG$87:AG$291,V109,Schedule!$G$87:$G$291,Schedule!$F$9,Schedule!$I$87:$I$291,"I"))+(SUMIFS(Schedule!AI$87:AI$291,Schedule!$K$87:$K$291,Arch,Schedule!AH$87:AH$291,W$108,Schedule!AG$87:AG$291,V109,Schedule!$G$87:$G$291,Schedule!$F$10,Schedule!$I$87:$I$291,"")+SUMIFS(Schedule!AI$87:AI$291,Schedule!$K$87:$K$291,Arch,Schedule!AH$87:AH$291,W$108,Schedule!AG$87:AG$291,V109,Schedule!$G$87:$G$291,Schedule!$F$10,Schedule!$I$87:$I$291,"I"))+(SUMIFS(Schedule!AI$87:AI$291,Schedule!$K$87:$K$291,Arch,Schedule!AH$87:AH$291,W$108,Schedule!AG$87:AG$291,V109,Schedule!$G$87:$G$291,Schedule!$F$11,Schedule!$I$87:$I$291,"")+SUMIFS(Schedule!AI$87:AI$291,Schedule!$K$87:$K$291,Arch,Schedule!AH$87:AH$291,W$108,Schedule!AG$87:AG$291,V109,Schedule!$G$87:$G$291,Schedule!$F$11,Schedule!$I$87:$I$291,"I")),IF($C$3='Sum Res'!$S$5,(SUMIFS(Schedule!AI$87:AI$291,Schedule!$K$87:$K$291,Arch,Schedule!AH$87:AH$291,W$108,Schedule!AG$87:AG$291,V109,Schedule!$G$87:$G$291,Schedule!$F$9,Schedule!$I$87:$I$291,"")+SUMIFS(Schedule!AI$87:AI$291,Schedule!$K$87:$K$291,Arch,Schedule!AH$87:AH$291,W$108,Schedule!AG$87:AG$291,V109,Schedule!$G$87:$G$291,Schedule!$F$9,Schedule!$I$87:$I$291,"I"))+(SUMIFS(Schedule!AI$87:AI$291,Schedule!$K$87:$K$291,Arch,Schedule!AH$87:AH$291,W$108,Schedule!AG$87:AG$291,V109,Schedule!$G$87:$G$291,Schedule!$F$10,Schedule!$I$87:$I$291,"")+SUMIFS(Schedule!AI$87:AI$291,Schedule!$K$87:$K$291,Arch,Schedule!AH$87:AH$291,W$108,Schedule!AG$87:AG$291,V109,Schedule!$G$87:$G$291,Schedule!$F$10,Schedule!$I$87:$I$291,"I"))+(SUMIFS(Schedule!AI$87:AI$291,Schedule!$K$87:$K$291,Arch,Schedule!AH$87:AH$291,W$108,Schedule!AG$87:AG$291,V109,Schedule!$G$87:$G$291,Schedule!$F$11,Schedule!$I$87:$I$291,"")+SUMIFS(Schedule!AI$87:AI$291,Schedule!$K$87:$K$291,Arch,Schedule!AH$87:AH$291,W$108,Schedule!AG$87:AG$291,V109,Schedule!$G$87:$G$291,Schedule!$F$11,Schedule!$I$87:$I$291,"I")),(SUMIFS(Schedule!AI$87:AI$291,Schedule!$K$87:$K$291,Arch,Schedule!AH$87:AH$291,W$108,Schedule!AG$87:AG$291,V109,Schedule!$G$87:$G$291,Schedule!$F$9,Schedule!$I$87:$I$291,"")+SUMIFS(Schedule!AI$87:AI$291,Schedule!$K$87:$K$291,Arch,Schedule!AH$87:AH$291,W$108,Schedule!AG$87:AG$291,V109,Schedule!$G$87:$G$291,Schedule!$F$9,Schedule!$I$87:$I$291,"I"))+(SUMIFS(Schedule!AI$87:AI$291,Schedule!$K$87:$K$291,Arch,Schedule!AH$87:AH$291,W$108,Schedule!AG$87:AG$291,V109,Schedule!$G$87:$G$291,Schedule!$F$10,Schedule!$I$87:$I$291,"")+SUMIFS(Schedule!AI$87:AI$291,Schedule!$K$87:$K$291,Arch,Schedule!AH$87:AH$291,W$108,Schedule!AG$87:AG$291,V109,Schedule!$G$87:$G$291,Schedule!$F$10,Schedule!$I$87:$I$291,"I"))+(SUMIFS(Schedule!AI$87:AI$291,Schedule!$K$87:$K$291,Arch,Schedule!AH$87:AH$291,W$108,Schedule!AG$87:AG$291,V109,Schedule!$G$87:$G$291,Schedule!$F$11,Schedule!$I$87:$I$291,"")+SUMIFS(Schedule!AI$87:AI$291,Schedule!$K$87:$K$291,Arch,Schedule!AH$87:AH$291,W$108,Schedule!AG$87:AG$291,V109,Schedule!$G$87:$G$291,Schedule!$F$11,Schedule!$I$87:$I$291,"I"))+(SUMIFS(Schedule!AI$87:AI$291,Schedule!$K$87:$K$291,Arch,Schedule!AH$87:AH$291,W$108,Schedule!AG$87:AG$291,V109,Schedule!$G$87:$G$291,Schedule!$F$8,Schedule!$I$87:$I$291,"")+SUMIFS(Schedule!AI$87:AI$291,Schedule!$K$87:$K$291,Arch,Schedule!AH$87:AH$291,W$108,Schedule!AG$87:AG$291,V109,Schedule!$G$87:$G$291,Schedule!$F$8,Schedule!$I$87:$I$291,"I"))))</f>
        <v>0</v>
      </c>
      <c r="Y109" s="289">
        <v>2</v>
      </c>
      <c r="Z109" s="280"/>
      <c r="AA109" s="281">
        <f>IF($C$3="",(SUMIFS(Schedule!AL$87:AL$291,Schedule!$K$87:$K$291,Arch,Schedule!AK$87:AK$291,Z$108,Schedule!AJ$87:AJ$291,Y109,Schedule!$G$87:$G$291,Schedule!$F$9,Schedule!$I$87:$I$291,"")+SUMIFS(Schedule!AL$87:AL$291,Schedule!$K$87:$K$291,Arch,Schedule!AK$87:AK$291,Z$108,Schedule!AJ$87:AJ$291,Y109,Schedule!$G$87:$G$291,Schedule!$F$9,Schedule!$I$87:$I$291,"I"))+(SUMIFS(Schedule!AL$87:AL$291,Schedule!$K$87:$K$291,Arch,Schedule!AK$87:AK$291,Z$108,Schedule!AJ$87:AJ$291,Y109,Schedule!$G$87:$G$291,Schedule!$F$10,Schedule!$I$87:$I$291,"")+SUMIFS(Schedule!AL$87:AL$291,Schedule!$K$87:$K$291,Arch,Schedule!AK$87:AK$291,Z$108,Schedule!AJ$87:AJ$291,Y109,Schedule!$G$87:$G$291,Schedule!$F$10,Schedule!$I$87:$I$291,"I"))+(SUMIFS(Schedule!AL$87:AL$291,Schedule!$K$87:$K$291,Arch,Schedule!AK$87:AK$291,Z$108,Schedule!AJ$87:AJ$291,Y109,Schedule!$G$87:$G$291,Schedule!$F$11,Schedule!$I$87:$I$291,"")+SUMIFS(Schedule!AL$87:AL$291,Schedule!$K$87:$K$291,Arch,Schedule!AK$87:AK$291,Z$108,Schedule!AJ$87:AJ$291,Y109,Schedule!$G$87:$G$291,Schedule!$F$11,Schedule!$I$87:$I$291,"I")),IF($C$3='Sum Res'!$S$5,(SUMIFS(Schedule!AL$87:AL$291,Schedule!$K$87:$K$291,Arch,Schedule!AK$87:AK$291,Z$108,Schedule!AJ$87:AJ$291,Y109,Schedule!$G$87:$G$291,Schedule!$F$9,Schedule!$I$87:$I$291,"")+SUMIFS(Schedule!AL$87:AL$291,Schedule!$K$87:$K$291,Arch,Schedule!AK$87:AK$291,Z$108,Schedule!AJ$87:AJ$291,Y109,Schedule!$G$87:$G$291,Schedule!$F$9,Schedule!$I$87:$I$291,"I"))+(SUMIFS(Schedule!AL$87:AL$291,Schedule!$K$87:$K$291,Arch,Schedule!AK$87:AK$291,Z$108,Schedule!AJ$87:AJ$291,Y109,Schedule!$G$87:$G$291,Schedule!$F$10,Schedule!$I$87:$I$291,"")+SUMIFS(Schedule!AL$87:AL$291,Schedule!$K$87:$K$291,Arch,Schedule!AK$87:AK$291,Z$108,Schedule!AJ$87:AJ$291,Y109,Schedule!$G$87:$G$291,Schedule!$F$10,Schedule!$I$87:$I$291,"I"))+(SUMIFS(Schedule!AL$87:AL$291,Schedule!$K$87:$K$291,Arch,Schedule!AK$87:AK$291,Z$108,Schedule!AJ$87:AJ$291,Y109,Schedule!$G$87:$G$291,Schedule!$F$11,Schedule!$I$87:$I$291,"")+SUMIFS(Schedule!AL$87:AL$291,Schedule!$K$87:$K$291,Arch,Schedule!AK$87:AK$291,Z$108,Schedule!AJ$87:AJ$291,Y109,Schedule!$G$87:$G$291,Schedule!$F$11,Schedule!$I$87:$I$291,"I")),(SUMIFS(Schedule!AL$87:AL$291,Schedule!$K$87:$K$291,Arch,Schedule!AK$87:AK$291,Z$108,Schedule!AJ$87:AJ$291,Y109,Schedule!$G$87:$G$291,Schedule!$F$9,Schedule!$I$87:$I$291,"")+SUMIFS(Schedule!AL$87:AL$291,Schedule!$K$87:$K$291,Arch,Schedule!AK$87:AK$291,Z$108,Schedule!AJ$87:AJ$291,Y109,Schedule!$G$87:$G$291,Schedule!$F$9,Schedule!$I$87:$I$291,"I"))+(SUMIFS(Schedule!AL$87:AL$291,Schedule!$K$87:$K$291,Arch,Schedule!AK$87:AK$291,Z$108,Schedule!AJ$87:AJ$291,Y109,Schedule!$G$87:$G$291,Schedule!$F$10,Schedule!$I$87:$I$291,"")+SUMIFS(Schedule!AL$87:AL$291,Schedule!$K$87:$K$291,Arch,Schedule!AK$87:AK$291,Z$108,Schedule!AJ$87:AJ$291,Y109,Schedule!$G$87:$G$291,Schedule!$F$10,Schedule!$I$87:$I$291,"I"))+(SUMIFS(Schedule!AL$87:AL$291,Schedule!$K$87:$K$291,Arch,Schedule!AK$87:AK$291,Z$108,Schedule!AJ$87:AJ$291,Y109,Schedule!$G$87:$G$291,Schedule!$F$11,Schedule!$I$87:$I$291,"")+SUMIFS(Schedule!AL$87:AL$291,Schedule!$K$87:$K$291,Arch,Schedule!AK$87:AK$291,Z$108,Schedule!AJ$87:AJ$291,Y109,Schedule!$G$87:$G$291,Schedule!$F$11,Schedule!$I$87:$I$291,"I"))+(SUMIFS(Schedule!AL$87:AL$291,Schedule!$K$87:$K$291,Arch,Schedule!AK$87:AK$291,Z$108,Schedule!AJ$87:AJ$291,Y109,Schedule!$G$87:$G$291,Schedule!$F$8,Schedule!$I$87:$I$291,"")+SUMIFS(Schedule!AL$87:AL$291,Schedule!$K$87:$K$291,Arch,Schedule!AK$87:AK$291,Z$108,Schedule!AJ$87:AJ$291,Y109,Schedule!$G$87:$G$291,Schedule!$F$8,Schedule!$I$87:$I$291,"I"))))</f>
        <v>0</v>
      </c>
      <c r="AB109" s="289">
        <v>2</v>
      </c>
      <c r="AC109" s="280"/>
      <c r="AD109" s="281">
        <f>IF($C$3="",(SUMIFS(Schedule!AO$87:AO$291,Schedule!$K$87:$K$291,Arch,Schedule!AN$87:AN$291,AC$108,Schedule!AM$87:AM$291,AB109,Schedule!$G$87:$G$291,Schedule!$F$9,Schedule!$I$87:$I$291,"")+SUMIFS(Schedule!AO$87:AO$291,Schedule!$K$87:$K$291,Arch,Schedule!AN$87:AN$291,AC$108,Schedule!AM$87:AM$291,AB109,Schedule!$G$87:$G$291,Schedule!$F$9,Schedule!$I$87:$I$291,"I"))+(SUMIFS(Schedule!AO$87:AO$291,Schedule!$K$87:$K$291,Arch,Schedule!AN$87:AN$291,AC$108,Schedule!AM$87:AM$291,AB109,Schedule!$G$87:$G$291,Schedule!$F$10,Schedule!$I$87:$I$291,"")+SUMIFS(Schedule!AO$87:AO$291,Schedule!$K$87:$K$291,Arch,Schedule!AN$87:AN$291,AC$108,Schedule!AM$87:AM$291,AB109,Schedule!$G$87:$G$291,Schedule!$F$10,Schedule!$I$87:$I$291,"I"))+(SUMIFS(Schedule!AO$87:AO$291,Schedule!$K$87:$K$291,Arch,Schedule!AN$87:AN$291,AC$108,Schedule!AM$87:AM$291,AB109,Schedule!$G$87:$G$291,Schedule!$F$11,Schedule!$I$87:$I$291,"")+SUMIFS(Schedule!AO$87:AO$291,Schedule!$K$87:$K$291,Arch,Schedule!AN$87:AN$291,AC$108,Schedule!AM$87:AM$291,AB109,Schedule!$G$87:$G$291,Schedule!$F$11,Schedule!$I$87:$I$291,"I")),IF($C$3='Sum Res'!$S$5,(SUMIFS(Schedule!AO$87:AO$291,Schedule!$K$87:$K$291,Arch,Schedule!AN$87:AN$291,AC$108,Schedule!AM$87:AM$291,AB109,Schedule!$G$87:$G$291,Schedule!$F$9,Schedule!$I$87:$I$291,"")+SUMIFS(Schedule!AO$87:AO$291,Schedule!$K$87:$K$291,Arch,Schedule!AN$87:AN$291,AC$108,Schedule!AM$87:AM$291,AB109,Schedule!$G$87:$G$291,Schedule!$F$9,Schedule!$I$87:$I$291,"I"))+(SUMIFS(Schedule!AO$87:AO$291,Schedule!$K$87:$K$291,Arch,Schedule!AN$87:AN$291,AC$108,Schedule!AM$87:AM$291,AB109,Schedule!$G$87:$G$291,Schedule!$F$10,Schedule!$I$87:$I$291,"")+SUMIFS(Schedule!AO$87:AO$291,Schedule!$K$87:$K$291,Arch,Schedule!AN$87:AN$291,AC$108,Schedule!AM$87:AM$291,AB109,Schedule!$G$87:$G$291,Schedule!$F$10,Schedule!$I$87:$I$291,"I"))+(SUMIFS(Schedule!AO$87:AO$291,Schedule!$K$87:$K$291,Arch,Schedule!AN$87:AN$291,AC$108,Schedule!AM$87:AM$291,AB109,Schedule!$G$87:$G$291,Schedule!$F$11,Schedule!$I$87:$I$291,"")+SUMIFS(Schedule!AO$87:AO$291,Schedule!$K$87:$K$291,Arch,Schedule!AN$87:AN$291,AC$108,Schedule!AM$87:AM$291,AB109,Schedule!$G$87:$G$291,Schedule!$F$11,Schedule!$I$87:$I$291,"I")),(SUMIFS(Schedule!AO$87:AO$291,Schedule!$K$87:$K$291,Arch,Schedule!AN$87:AN$291,AC$108,Schedule!AM$87:AM$291,AB109,Schedule!$G$87:$G$291,Schedule!$F$9,Schedule!$I$87:$I$291,"")+SUMIFS(Schedule!AO$87:AO$291,Schedule!$K$87:$K$291,Arch,Schedule!AN$87:AN$291,AC$108,Schedule!AM$87:AM$291,AB109,Schedule!$G$87:$G$291,Schedule!$F$9,Schedule!$I$87:$I$291,"I"))+(SUMIFS(Schedule!AO$87:AO$291,Schedule!$K$87:$K$291,Arch,Schedule!AN$87:AN$291,AC$108,Schedule!AM$87:AM$291,AB109,Schedule!$G$87:$G$291,Schedule!$F$10,Schedule!$I$87:$I$291,"")+SUMIFS(Schedule!AO$87:AO$291,Schedule!$K$87:$K$291,Arch,Schedule!AN$87:AN$291,AC$108,Schedule!AM$87:AM$291,AB109,Schedule!$G$87:$G$291,Schedule!$F$10,Schedule!$I$87:$I$291,"I"))+(SUMIFS(Schedule!AO$87:AO$291,Schedule!$K$87:$K$291,Arch,Schedule!AN$87:AN$291,AC$108,Schedule!AM$87:AM$291,AB109,Schedule!$G$87:$G$291,Schedule!$F$11,Schedule!$I$87:$I$291,"")+SUMIFS(Schedule!AO$87:AO$291,Schedule!$K$87:$K$291,Arch,Schedule!AN$87:AN$291,AC$108,Schedule!AM$87:AM$291,AB109,Schedule!$G$87:$G$291,Schedule!$F$11,Schedule!$I$87:$I$291,"I"))+(SUMIFS(Schedule!AO$87:AO$291,Schedule!$K$87:$K$291,Arch,Schedule!AN$87:AN$291,AC$108,Schedule!AM$87:AM$291,AB109,Schedule!$G$87:$G$291,Schedule!$F$8,Schedule!$I$87:$I$291,"")+SUMIFS(Schedule!AO$87:AO$291,Schedule!$K$87:$K$291,Arch,Schedule!AN$87:AN$291,AC$108,Schedule!AM$87:AM$291,AB109,Schedule!$G$87:$G$291,Schedule!$F$8,Schedule!$I$87:$I$291,"I"))))</f>
        <v>0</v>
      </c>
      <c r="AE109" s="282">
        <f t="shared" si="24"/>
        <v>0</v>
      </c>
      <c r="AF109" s="283">
        <f>AE109/48</f>
        <v>0</v>
      </c>
    </row>
    <row r="110" spans="2:36" ht="15" x14ac:dyDescent="0.2">
      <c r="B110" s="580"/>
      <c r="C110" s="561"/>
      <c r="D110" s="284">
        <v>3</v>
      </c>
      <c r="E110" s="285"/>
      <c r="F110" s="286">
        <f>IF($C$3="",(SUMIFS(Schedule!Q$87:Q$291,Schedule!$K$87:$K$291,Arch,Schedule!P$87:P$291,E$108,Schedule!O$87:O$291,D110,Schedule!$G$87:$G$291,Schedule!$F$9,Schedule!$I$87:$I$291,"")+SUMIFS(Schedule!Q$87:Q$291,Schedule!$K$87:$K$291,Arch,Schedule!P$87:P$291,E$108,Schedule!O$87:O$291,D110,Schedule!$G$87:$G$291,Schedule!$F$9,Schedule!$I$87:$I$291,"I"))+(SUMIFS(Schedule!Q$87:Q$291,Schedule!$K$87:$K$291,Arch,Schedule!P$87:P$291,E$108,Schedule!O$87:O$291,D110,Schedule!$G$87:$G$291,Schedule!$F$10,Schedule!$I$87:$I$291,"")+SUMIFS(Schedule!Q$87:Q$291,Schedule!$K$87:$K$291,Arch,Schedule!P$87:P$291,E$108,Schedule!O$87:O$291,D110,Schedule!$G$87:$G$291,Schedule!$F$10,Schedule!$I$87:$I$291,"I"))+(SUMIFS(Schedule!Q$87:Q$291,Schedule!$K$87:$K$291,Arch,Schedule!P$87:P$291,E$108,Schedule!O$87:O$291,D110,Schedule!$G$87:$G$291,Schedule!$F$11,Schedule!$I$87:$I$291,"")+SUMIFS(Schedule!Q$87:Q$291,Schedule!$K$87:$K$291,Arch,Schedule!P$87:P$291,E$108,Schedule!O$87:O$291,D110,Schedule!$G$87:$G$291,Schedule!$F$11,Schedule!$I$87:$I$291,"I")),IF($C$3='Sum Res'!$S$5,(SUMIFS(Schedule!Q$87:Q$291,Schedule!$K$87:$K$291,Arch,Schedule!P$87:P$291,E$108,Schedule!O$87:O$291,D110,Schedule!$G$87:$G$291,Schedule!$F$9,Schedule!$I$87:$I$291,"")+SUMIFS(Schedule!Q$87:Q$291,Schedule!$K$87:$K$291,Arch,Schedule!P$87:P$291,E$108,Schedule!O$87:O$291,D110,Schedule!$G$87:$G$291,Schedule!$F$9,Schedule!$I$87:$I$291,"I"))+(SUMIFS(Schedule!Q$87:Q$291,Schedule!$K$87:$K$291,Arch,Schedule!P$87:P$291,E$108,Schedule!O$87:O$291,D110,Schedule!$G$87:$G$291,Schedule!$F$10,Schedule!$I$87:$I$291,"")+SUMIFS(Schedule!Q$87:Q$291,Schedule!$K$87:$K$291,Arch,Schedule!P$87:P$291,E$108,Schedule!O$87:O$291,D110,Schedule!$G$87:$G$291,Schedule!$F$10,Schedule!$I$87:$I$291,"I"))+(SUMIFS(Schedule!Q$87:Q$291,Schedule!$K$87:$K$291,Arch,Schedule!P$87:P$291,E$108,Schedule!O$87:O$291,D110,Schedule!$G$87:$G$291,Schedule!$F$11,Schedule!$I$87:$I$291,"")+SUMIFS(Schedule!Q$87:Q$291,Schedule!$K$87:$K$291,Arch,Schedule!P$87:P$291,E$108,Schedule!O$87:O$291,D110,Schedule!$G$87:$G$291,Schedule!$F$11,Schedule!$I$87:$I$291,"I")),(SUMIFS(Schedule!Q$87:Q$291,Schedule!$K$87:$K$291,Arch,Schedule!P$87:P$291,E$108,Schedule!O$87:O$291,D110,Schedule!$G$87:$G$291,Schedule!$F$9,Schedule!$I$87:$I$291,"")+SUMIFS(Schedule!Q$87:Q$291,Schedule!$K$87:$K$291,Arch,Schedule!P$87:P$291,E$108,Schedule!O$87:O$291,D110,Schedule!$G$87:$G$291,Schedule!$F$9,Schedule!$I$87:$I$291,"I"))+(SUMIFS(Schedule!Q$87:Q$291,Schedule!$K$87:$K$291,Arch,Schedule!P$87:P$291,E$108,Schedule!O$87:O$291,D110,Schedule!$G$87:$G$291,Schedule!$F$10,Schedule!$I$87:$I$291,"")+SUMIFS(Schedule!Q$87:Q$291,Schedule!$K$87:$K$291,Arch,Schedule!P$87:P$291,E$108,Schedule!O$87:O$291,D110,Schedule!$G$87:$G$291,Schedule!$F$10,Schedule!$I$87:$I$291,"I"))+(SUMIFS(Schedule!Q$87:Q$291,Schedule!$K$87:$K$291,Arch,Schedule!P$87:P$291,E$108,Schedule!O$87:O$291,D110,Schedule!$G$87:$G$291,Schedule!$F$11,Schedule!$I$87:$I$291,"")+SUMIFS(Schedule!Q$87:Q$291,Schedule!$K$87:$K$291,Arch,Schedule!P$87:P$291,E$108,Schedule!O$87:O$291,D110,Schedule!$G$87:$G$291,Schedule!$F$11,Schedule!$I$87:$I$291,"I"))+(SUMIFS(Schedule!Q$87:Q$291,Schedule!$K$87:$K$291,Arch,Schedule!P$87:P$291,E$108,Schedule!O$87:O$291,D110,Schedule!$G$87:$G$291,Schedule!$F$8,Schedule!$I$87:$I$291,"")+SUMIFS(Schedule!Q$87:Q$291,Schedule!$K$87:$K$291,Arch,Schedule!P$87:P$291,E$108,Schedule!O$87:O$291,D110,Schedule!$G$87:$G$291,Schedule!$F$8,Schedule!$I$87:$I$291,"I"))))</f>
        <v>0</v>
      </c>
      <c r="G110" s="284">
        <v>3</v>
      </c>
      <c r="H110" s="285"/>
      <c r="I110" s="286">
        <f>IF($C$3="",(SUMIFS(Schedule!T$87:T$291,Schedule!$K$87:$K$291,Arch,Schedule!S$87:S$291,H$108,Schedule!R$87:R$291,G110,Schedule!$G$87:$G$291,Schedule!$F$9,Schedule!$I$87:$I$291,"")+SUMIFS(Schedule!T$87:T$291,Schedule!$K$87:$K$291,Arch,Schedule!S$87:S$291,H$108,Schedule!R$87:R$291,G110,Schedule!$G$87:$G$291,Schedule!$F$9,Schedule!$I$87:$I$291,"I"))+(SUMIFS(Schedule!T$87:T$291,Schedule!$K$87:$K$291,Arch,Schedule!S$87:S$291,H$108,Schedule!R$87:R$291,G110,Schedule!$G$87:$G$291,Schedule!$F$10,Schedule!$I$87:$I$291,"")+SUMIFS(Schedule!T$87:T$291,Schedule!$K$87:$K$291,Arch,Schedule!S$87:S$291,H$108,Schedule!R$87:R$291,G110,Schedule!$G$87:$G$291,Schedule!$F$10,Schedule!$I$87:$I$291,"I"))+(SUMIFS(Schedule!T$87:T$291,Schedule!$K$87:$K$291,Arch,Schedule!S$87:S$291,H$108,Schedule!R$87:R$291,G110,Schedule!$G$87:$G$291,Schedule!$F$11,Schedule!$I$87:$I$291,"")+SUMIFS(Schedule!T$87:T$291,Schedule!$K$87:$K$291,Arch,Schedule!S$87:S$291,H$108,Schedule!R$87:R$291,G110,Schedule!$G$87:$G$291,Schedule!$F$11,Schedule!$I$87:$I$291,"I")),IF($C$3='Sum Res'!$S$5,(SUMIFS(Schedule!T$87:T$291,Schedule!$K$87:$K$291,Arch,Schedule!S$87:S$291,H$108,Schedule!R$87:R$291,G110,Schedule!$G$87:$G$291,Schedule!$F$9,Schedule!$I$87:$I$291,"")+SUMIFS(Schedule!T$87:T$291,Schedule!$K$87:$K$291,Arch,Schedule!S$87:S$291,H$108,Schedule!R$87:R$291,G110,Schedule!$G$87:$G$291,Schedule!$F$9,Schedule!$I$87:$I$291,"I"))+(SUMIFS(Schedule!T$87:T$291,Schedule!$K$87:$K$291,Arch,Schedule!S$87:S$291,H$108,Schedule!R$87:R$291,G110,Schedule!$G$87:$G$291,Schedule!$F$10,Schedule!$I$87:$I$291,"")+SUMIFS(Schedule!T$87:T$291,Schedule!$K$87:$K$291,Arch,Schedule!S$87:S$291,H$108,Schedule!R$87:R$291,G110,Schedule!$G$87:$G$291,Schedule!$F$10,Schedule!$I$87:$I$291,"I"))+(SUMIFS(Schedule!T$87:T$291,Schedule!$K$87:$K$291,Arch,Schedule!S$87:S$291,H$108,Schedule!R$87:R$291,G110,Schedule!$G$87:$G$291,Schedule!$F$11,Schedule!$I$87:$I$291,"")+SUMIFS(Schedule!T$87:T$291,Schedule!$K$87:$K$291,Arch,Schedule!S$87:S$291,H$108,Schedule!R$87:R$291,G110,Schedule!$G$87:$G$291,Schedule!$F$11,Schedule!$I$87:$I$291,"I")),(SUMIFS(Schedule!T$87:T$291,Schedule!$K$87:$K$291,Arch,Schedule!S$87:S$291,H$108,Schedule!R$87:R$291,G110,Schedule!$G$87:$G$291,Schedule!$F$9,Schedule!$I$87:$I$291,"")+SUMIFS(Schedule!T$87:T$291,Schedule!$K$87:$K$291,Arch,Schedule!S$87:S$291,H$108,Schedule!R$87:R$291,G110,Schedule!$G$87:$G$291,Schedule!$F$9,Schedule!$I$87:$I$291,"I"))+(SUMIFS(Schedule!T$87:T$291,Schedule!$K$87:$K$291,Arch,Schedule!S$87:S$291,H$108,Schedule!R$87:R$291,G110,Schedule!$G$87:$G$291,Schedule!$F$10,Schedule!$I$87:$I$291,"")+SUMIFS(Schedule!T$87:T$291,Schedule!$K$87:$K$291,Arch,Schedule!S$87:S$291,H$108,Schedule!R$87:R$291,G110,Schedule!$G$87:$G$291,Schedule!$F$10,Schedule!$I$87:$I$291,"I"))+(SUMIFS(Schedule!T$87:T$291,Schedule!$K$87:$K$291,Arch,Schedule!S$87:S$291,H$108,Schedule!R$87:R$291,G110,Schedule!$G$87:$G$291,Schedule!$F$11,Schedule!$I$87:$I$291,"")+SUMIFS(Schedule!T$87:T$291,Schedule!$K$87:$K$291,Arch,Schedule!S$87:S$291,H$108,Schedule!R$87:R$291,G110,Schedule!$G$87:$G$291,Schedule!$F$11,Schedule!$I$87:$I$291,"I"))+(SUMIFS(Schedule!T$87:T$291,Schedule!$K$87:$K$291,Arch,Schedule!S$87:S$291,H$108,Schedule!R$87:R$291,G110,Schedule!$G$87:$G$291,Schedule!$F$8,Schedule!$I$87:$I$291,"")+SUMIFS(Schedule!T$87:T$291,Schedule!$K$87:$K$291,Arch,Schedule!S$87:S$291,H$108,Schedule!R$87:R$291,G110,Schedule!$G$87:$G$291,Schedule!$F$8,Schedule!$I$87:$I$291,"I"))))</f>
        <v>0</v>
      </c>
      <c r="J110" s="284">
        <v>3</v>
      </c>
      <c r="K110" s="285"/>
      <c r="L110" s="286">
        <f>IF($C$3="",(SUMIFS(Schedule!W$87:W$291,Schedule!$K$87:$K$291,Arch,Schedule!V$87:V$291,K$108,Schedule!U$87:U$291,J110,Schedule!$G$87:$G$291,Schedule!$F$9,Schedule!$I$87:$I$291,"")+SUMIFS(Schedule!W$87:W$291,Schedule!$K$87:$K$291,Arch,Schedule!V$87:V$291,K$108,Schedule!U$87:U$291,J110,Schedule!$G$87:$G$291,Schedule!$F$9,Schedule!$I$87:$I$291,"I"))+(SUMIFS(Schedule!W$87:W$291,Schedule!$K$87:$K$291,Arch,Schedule!V$87:V$291,K$108,Schedule!U$87:U$291,J110,Schedule!$G$87:$G$291,Schedule!$F$10,Schedule!$I$87:$I$291,"")+SUMIFS(Schedule!W$87:W$291,Schedule!$K$87:$K$291,Arch,Schedule!V$87:V$291,K$108,Schedule!U$87:U$291,J110,Schedule!$G$87:$G$291,Schedule!$F$10,Schedule!$I$87:$I$291,"I"))+(SUMIFS(Schedule!W$87:W$291,Schedule!$K$87:$K$291,Arch,Schedule!V$87:V$291,K$108,Schedule!U$87:U$291,J110,Schedule!$G$87:$G$291,Schedule!$F$11,Schedule!$I$87:$I$291,"")+SUMIFS(Schedule!W$87:W$291,Schedule!$K$87:$K$291,Arch,Schedule!V$87:V$291,K$108,Schedule!U$87:U$291,J110,Schedule!$G$87:$G$291,Schedule!$F$11,Schedule!$I$87:$I$291,"I")),IF($C$3='Sum Res'!$S$5,(SUMIFS(Schedule!W$87:W$291,Schedule!$K$87:$K$291,Arch,Schedule!V$87:V$291,K$108,Schedule!U$87:U$291,J110,Schedule!$G$87:$G$291,Schedule!$F$9,Schedule!$I$87:$I$291,"")+SUMIFS(Schedule!W$87:W$291,Schedule!$K$87:$K$291,Arch,Schedule!V$87:V$291,K$108,Schedule!U$87:U$291,J110,Schedule!$G$87:$G$291,Schedule!$F$9,Schedule!$I$87:$I$291,"I"))+(SUMIFS(Schedule!W$87:W$291,Schedule!$K$87:$K$291,Arch,Schedule!V$87:V$291,K$108,Schedule!U$87:U$291,J110,Schedule!$G$87:$G$291,Schedule!$F$10,Schedule!$I$87:$I$291,"")+SUMIFS(Schedule!W$87:W$291,Schedule!$K$87:$K$291,Arch,Schedule!V$87:V$291,K$108,Schedule!U$87:U$291,J110,Schedule!$G$87:$G$291,Schedule!$F$10,Schedule!$I$87:$I$291,"I"))+(SUMIFS(Schedule!W$87:W$291,Schedule!$K$87:$K$291,Arch,Schedule!V$87:V$291,K$108,Schedule!U$87:U$291,J110,Schedule!$G$87:$G$291,Schedule!$F$11,Schedule!$I$87:$I$291,"")+SUMIFS(Schedule!W$87:W$291,Schedule!$K$87:$K$291,Arch,Schedule!V$87:V$291,K$108,Schedule!U$87:U$291,J110,Schedule!$G$87:$G$291,Schedule!$F$11,Schedule!$I$87:$I$291,"I")),(SUMIFS(Schedule!W$87:W$291,Schedule!$K$87:$K$291,Arch,Schedule!V$87:V$291,K$108,Schedule!U$87:U$291,J110,Schedule!$G$87:$G$291,Schedule!$F$9,Schedule!$I$87:$I$291,"")+SUMIFS(Schedule!W$87:W$291,Schedule!$K$87:$K$291,Arch,Schedule!V$87:V$291,K$108,Schedule!U$87:U$291,J110,Schedule!$G$87:$G$291,Schedule!$F$9,Schedule!$I$87:$I$291,"I"))+(SUMIFS(Schedule!W$87:W$291,Schedule!$K$87:$K$291,Arch,Schedule!V$87:V$291,K$108,Schedule!U$87:U$291,J110,Schedule!$G$87:$G$291,Schedule!$F$10,Schedule!$I$87:$I$291,"")+SUMIFS(Schedule!W$87:W$291,Schedule!$K$87:$K$291,Arch,Schedule!V$87:V$291,K$108,Schedule!U$87:U$291,J110,Schedule!$G$87:$G$291,Schedule!$F$10,Schedule!$I$87:$I$291,"I"))+(SUMIFS(Schedule!W$87:W$291,Schedule!$K$87:$K$291,Arch,Schedule!V$87:V$291,K$108,Schedule!U$87:U$291,J110,Schedule!$G$87:$G$291,Schedule!$F$11,Schedule!$I$87:$I$291,"")+SUMIFS(Schedule!W$87:W$291,Schedule!$K$87:$K$291,Arch,Schedule!V$87:V$291,K$108,Schedule!U$87:U$291,J110,Schedule!$G$87:$G$291,Schedule!$F$11,Schedule!$I$87:$I$291,"I"))+(SUMIFS(Schedule!W$87:W$291,Schedule!$K$87:$K$291,Arch,Schedule!V$87:V$291,K$108,Schedule!U$87:U$291,J110,Schedule!$G$87:$G$291,Schedule!$F$8,Schedule!$I$87:$I$291,"")+SUMIFS(Schedule!W$87:W$291,Schedule!$K$87:$K$291,Arch,Schedule!V$87:V$291,K$108,Schedule!U$87:U$291,J110,Schedule!$G$87:$G$291,Schedule!$F$8,Schedule!$I$87:$I$291,"I"))))</f>
        <v>0</v>
      </c>
      <c r="M110" s="284">
        <v>3</v>
      </c>
      <c r="N110" s="285"/>
      <c r="O110" s="286">
        <f>IF($C$3="",(SUMIFS(Schedule!Z$87:Z$291,Schedule!$K$87:$K$291,Arch,Schedule!Y$87:Y$291,N$108,Schedule!X$87:X$291,M110,Schedule!$G$87:$G$291,Schedule!$F$9,Schedule!$I$87:$I$291,"")+SUMIFS(Schedule!Z$87:Z$291,Schedule!$K$87:$K$291,Arch,Schedule!Y$87:Y$291,N$108,Schedule!X$87:X$291,M110,Schedule!$G$87:$G$291,Schedule!$F$9,Schedule!$I$87:$I$291,"I"))+(SUMIFS(Schedule!Z$87:Z$291,Schedule!$K$87:$K$291,Arch,Schedule!Y$87:Y$291,N$108,Schedule!X$87:X$291,M110,Schedule!$G$87:$G$291,Schedule!$F$10,Schedule!$I$87:$I$291,"")+SUMIFS(Schedule!Z$87:Z$291,Schedule!$K$87:$K$291,Arch,Schedule!Y$87:Y$291,N$108,Schedule!X$87:X$291,M110,Schedule!$G$87:$G$291,Schedule!$F$10,Schedule!$I$87:$I$291,"I"))+(SUMIFS(Schedule!Z$87:Z$291,Schedule!$K$87:$K$291,Arch,Schedule!Y$87:Y$291,N$108,Schedule!X$87:X$291,M110,Schedule!$G$87:$G$291,Schedule!$F$11,Schedule!$I$87:$I$291,"")+SUMIFS(Schedule!Z$87:Z$291,Schedule!$K$87:$K$291,Arch,Schedule!Y$87:Y$291,N$108,Schedule!X$87:X$291,M110,Schedule!$G$87:$G$291,Schedule!$F$11,Schedule!$I$87:$I$291,"I")),IF($C$3='Sum Res'!$S$5,(SUMIFS(Schedule!Z$87:Z$291,Schedule!$K$87:$K$291,Arch,Schedule!Y$87:Y$291,N$108,Schedule!X$87:X$291,M110,Schedule!$G$87:$G$291,Schedule!$F$9,Schedule!$I$87:$I$291,"")+SUMIFS(Schedule!Z$87:Z$291,Schedule!$K$87:$K$291,Arch,Schedule!Y$87:Y$291,N$108,Schedule!X$87:X$291,M110,Schedule!$G$87:$G$291,Schedule!$F$9,Schedule!$I$87:$I$291,"I"))+(SUMIFS(Schedule!Z$87:Z$291,Schedule!$K$87:$K$291,Arch,Schedule!Y$87:Y$291,N$108,Schedule!X$87:X$291,M110,Schedule!$G$87:$G$291,Schedule!$F$10,Schedule!$I$87:$I$291,"")+SUMIFS(Schedule!Z$87:Z$291,Schedule!$K$87:$K$291,Arch,Schedule!Y$87:Y$291,N$108,Schedule!X$87:X$291,M110,Schedule!$G$87:$G$291,Schedule!$F$10,Schedule!$I$87:$I$291,"I"))+(SUMIFS(Schedule!Z$87:Z$291,Schedule!$K$87:$K$291,Arch,Schedule!Y$87:Y$291,N$108,Schedule!X$87:X$291,M110,Schedule!$G$87:$G$291,Schedule!$F$11,Schedule!$I$87:$I$291,"")+SUMIFS(Schedule!Z$87:Z$291,Schedule!$K$87:$K$291,Arch,Schedule!Y$87:Y$291,N$108,Schedule!X$87:X$291,M110,Schedule!$G$87:$G$291,Schedule!$F$11,Schedule!$I$87:$I$291,"I")),(SUMIFS(Schedule!Z$87:Z$291,Schedule!$K$87:$K$291,Arch,Schedule!Y$87:Y$291,N$108,Schedule!X$87:X$291,M110,Schedule!$G$87:$G$291,Schedule!$F$9,Schedule!$I$87:$I$291,"")+SUMIFS(Schedule!Z$87:Z$291,Schedule!$K$87:$K$291,Arch,Schedule!Y$87:Y$291,N$108,Schedule!X$87:X$291,M110,Schedule!$G$87:$G$291,Schedule!$F$9,Schedule!$I$87:$I$291,"I"))+(SUMIFS(Schedule!Z$87:Z$291,Schedule!$K$87:$K$291,Arch,Schedule!Y$87:Y$291,N$108,Schedule!X$87:X$291,M110,Schedule!$G$87:$G$291,Schedule!$F$10,Schedule!$I$87:$I$291,"")+SUMIFS(Schedule!Z$87:Z$291,Schedule!$K$87:$K$291,Arch,Schedule!Y$87:Y$291,N$108,Schedule!X$87:X$291,M110,Schedule!$G$87:$G$291,Schedule!$F$10,Schedule!$I$87:$I$291,"I"))+(SUMIFS(Schedule!Z$87:Z$291,Schedule!$K$87:$K$291,Arch,Schedule!Y$87:Y$291,N$108,Schedule!X$87:X$291,M110,Schedule!$G$87:$G$291,Schedule!$F$11,Schedule!$I$87:$I$291,"")+SUMIFS(Schedule!Z$87:Z$291,Schedule!$K$87:$K$291,Arch,Schedule!Y$87:Y$291,N$108,Schedule!X$87:X$291,M110,Schedule!$G$87:$G$291,Schedule!$F$11,Schedule!$I$87:$I$291,"I"))+(SUMIFS(Schedule!Z$87:Z$291,Schedule!$K$87:$K$291,Arch,Schedule!Y$87:Y$291,N$108,Schedule!X$87:X$291,M110,Schedule!$G$87:$G$291,Schedule!$F$8,Schedule!$I$87:$I$291,"")+SUMIFS(Schedule!Z$87:Z$291,Schedule!$K$87:$K$291,Arch,Schedule!Y$87:Y$291,N$108,Schedule!X$87:X$291,M110,Schedule!$G$87:$G$291,Schedule!$F$8,Schedule!$I$87:$I$291,"I"))))</f>
        <v>0</v>
      </c>
      <c r="P110" s="284">
        <v>3</v>
      </c>
      <c r="Q110" s="285"/>
      <c r="R110" s="286">
        <f>IF($C$3="",(SUMIFS(Schedule!AC$87:AC$291,Schedule!$K$87:$K$291,Arch,Schedule!AB$87:AB$291,Q$108,Schedule!AA$87:AA$291,P110,Schedule!$G$87:$G$291,Schedule!$F$9,Schedule!$I$87:$I$291,"")+SUMIFS(Schedule!AC$87:AC$291,Schedule!$K$87:$K$291,Arch,Schedule!AB$87:AB$291,Q$108,Schedule!AA$87:AA$291,P110,Schedule!$G$87:$G$291,Schedule!$F$9,Schedule!$I$87:$I$291,"I"))+(SUMIFS(Schedule!AC$87:AC$291,Schedule!$K$87:$K$291,Arch,Schedule!AB$87:AB$291,Q$108,Schedule!AA$87:AA$291,P110,Schedule!$G$87:$G$291,Schedule!$F$10,Schedule!$I$87:$I$291,"")+SUMIFS(Schedule!AC$87:AC$291,Schedule!$K$87:$K$291,Arch,Schedule!AB$87:AB$291,Q$108,Schedule!AA$87:AA$291,P110,Schedule!$G$87:$G$291,Schedule!$F$10,Schedule!$I$87:$I$291,"I"))+(SUMIFS(Schedule!AC$87:AC$291,Schedule!$K$87:$K$291,Arch,Schedule!AB$87:AB$291,Q$108,Schedule!AA$87:AA$291,P110,Schedule!$G$87:$G$291,Schedule!$F$11,Schedule!$I$87:$I$291,"")+SUMIFS(Schedule!AC$87:AC$291,Schedule!$K$87:$K$291,Arch,Schedule!AB$87:AB$291,Q$108,Schedule!AA$87:AA$291,P110,Schedule!$G$87:$G$291,Schedule!$F$11,Schedule!$I$87:$I$291,"I")),IF($C$3='Sum Res'!$S$5,(SUMIFS(Schedule!AC$87:AC$291,Schedule!$K$87:$K$291,Arch,Schedule!AB$87:AB$291,Q$108,Schedule!AA$87:AA$291,P110,Schedule!$G$87:$G$291,Schedule!$F$9,Schedule!$I$87:$I$291,"")+SUMIFS(Schedule!AC$87:AC$291,Schedule!$K$87:$K$291,Arch,Schedule!AB$87:AB$291,Q$108,Schedule!AA$87:AA$291,P110,Schedule!$G$87:$G$291,Schedule!$F$9,Schedule!$I$87:$I$291,"I"))+(SUMIFS(Schedule!AC$87:AC$291,Schedule!$K$87:$K$291,Arch,Schedule!AB$87:AB$291,Q$108,Schedule!AA$87:AA$291,P110,Schedule!$G$87:$G$291,Schedule!$F$10,Schedule!$I$87:$I$291,"")+SUMIFS(Schedule!AC$87:AC$291,Schedule!$K$87:$K$291,Arch,Schedule!AB$87:AB$291,Q$108,Schedule!AA$87:AA$291,P110,Schedule!$G$87:$G$291,Schedule!$F$10,Schedule!$I$87:$I$291,"I"))+(SUMIFS(Schedule!AC$87:AC$291,Schedule!$K$87:$K$291,Arch,Schedule!AB$87:AB$291,Q$108,Schedule!AA$87:AA$291,P110,Schedule!$G$87:$G$291,Schedule!$F$11,Schedule!$I$87:$I$291,"")+SUMIFS(Schedule!AC$87:AC$291,Schedule!$K$87:$K$291,Arch,Schedule!AB$87:AB$291,Q$108,Schedule!AA$87:AA$291,P110,Schedule!$G$87:$G$291,Schedule!$F$11,Schedule!$I$87:$I$291,"I")),(SUMIFS(Schedule!AC$87:AC$291,Schedule!$K$87:$K$291,Arch,Schedule!AB$87:AB$291,Q$108,Schedule!AA$87:AA$291,P110,Schedule!$G$87:$G$291,Schedule!$F$9,Schedule!$I$87:$I$291,"")+SUMIFS(Schedule!AC$87:AC$291,Schedule!$K$87:$K$291,Arch,Schedule!AB$87:AB$291,Q$108,Schedule!AA$87:AA$291,P110,Schedule!$G$87:$G$291,Schedule!$F$9,Schedule!$I$87:$I$291,"I"))+(SUMIFS(Schedule!AC$87:AC$291,Schedule!$K$87:$K$291,Arch,Schedule!AB$87:AB$291,Q$108,Schedule!AA$87:AA$291,P110,Schedule!$G$87:$G$291,Schedule!$F$10,Schedule!$I$87:$I$291,"")+SUMIFS(Schedule!AC$87:AC$291,Schedule!$K$87:$K$291,Arch,Schedule!AB$87:AB$291,Q$108,Schedule!AA$87:AA$291,P110,Schedule!$G$87:$G$291,Schedule!$F$10,Schedule!$I$87:$I$291,"I"))+(SUMIFS(Schedule!AC$87:AC$291,Schedule!$K$87:$K$291,Arch,Schedule!AB$87:AB$291,Q$108,Schedule!AA$87:AA$291,P110,Schedule!$G$87:$G$291,Schedule!$F$11,Schedule!$I$87:$I$291,"")+SUMIFS(Schedule!AC$87:AC$291,Schedule!$K$87:$K$291,Arch,Schedule!AB$87:AB$291,Q$108,Schedule!AA$87:AA$291,P110,Schedule!$G$87:$G$291,Schedule!$F$11,Schedule!$I$87:$I$291,"I"))+(SUMIFS(Schedule!AC$87:AC$291,Schedule!$K$87:$K$291,Arch,Schedule!AB$87:AB$291,Q$108,Schedule!AA$87:AA$291,P110,Schedule!$G$87:$G$291,Schedule!$F$8,Schedule!$I$87:$I$291,"")+SUMIFS(Schedule!AC$87:AC$291,Schedule!$K$87:$K$291,Arch,Schedule!AB$87:AB$291,Q$108,Schedule!AA$87:AA$291,P110,Schedule!$G$87:$G$291,Schedule!$F$8,Schedule!$I$87:$I$291,"I"))))</f>
        <v>0</v>
      </c>
      <c r="S110" s="284">
        <v>3</v>
      </c>
      <c r="T110" s="285"/>
      <c r="U110" s="286">
        <f>IF($C$3="",(SUMIFS(Schedule!AF$87:AF$291,Schedule!$K$87:$K$291,Arch,Schedule!AE$87:AE$291,T$108,Schedule!AD$87:AD$291,S110,Schedule!$G$87:$G$291,Schedule!$F$9,Schedule!$I$87:$I$291,"")+SUMIFS(Schedule!AF$87:AF$291,Schedule!$K$87:$K$291,Arch,Schedule!AE$87:AE$291,T$108,Schedule!AD$87:AD$291,S110,Schedule!$G$87:$G$291,Schedule!$F$9,Schedule!$I$87:$I$291,"I"))+(SUMIFS(Schedule!AF$87:AF$291,Schedule!$K$87:$K$291,Arch,Schedule!AE$87:AE$291,T$108,Schedule!AD$87:AD$291,S110,Schedule!$G$87:$G$291,Schedule!$F$10,Schedule!$I$87:$I$291,"")+SUMIFS(Schedule!AF$87:AF$291,Schedule!$K$87:$K$291,Arch,Schedule!AE$87:AE$291,T$108,Schedule!AD$87:AD$291,S110,Schedule!$G$87:$G$291,Schedule!$F$10,Schedule!$I$87:$I$291,"I"))+(SUMIFS(Schedule!AF$87:AF$291,Schedule!$K$87:$K$291,Arch,Schedule!AE$87:AE$291,T$108,Schedule!AD$87:AD$291,S110,Schedule!$G$87:$G$291,Schedule!$F$11,Schedule!$I$87:$I$291,"")+SUMIFS(Schedule!AF$87:AF$291,Schedule!$K$87:$K$291,Arch,Schedule!AE$87:AE$291,T$108,Schedule!AD$87:AD$291,S110,Schedule!$G$87:$G$291,Schedule!$F$11,Schedule!$I$87:$I$291,"I")),IF($C$3='Sum Res'!$S$5,(SUMIFS(Schedule!AF$87:AF$291,Schedule!$K$87:$K$291,Arch,Schedule!AE$87:AE$291,T$108,Schedule!AD$87:AD$291,S110,Schedule!$G$87:$G$291,Schedule!$F$9,Schedule!$I$87:$I$291,"")+SUMIFS(Schedule!AF$87:AF$291,Schedule!$K$87:$K$291,Arch,Schedule!AE$87:AE$291,T$108,Schedule!AD$87:AD$291,S110,Schedule!$G$87:$G$291,Schedule!$F$9,Schedule!$I$87:$I$291,"I"))+(SUMIFS(Schedule!AF$87:AF$291,Schedule!$K$87:$K$291,Arch,Schedule!AE$87:AE$291,T$108,Schedule!AD$87:AD$291,S110,Schedule!$G$87:$G$291,Schedule!$F$10,Schedule!$I$87:$I$291,"")+SUMIFS(Schedule!AF$87:AF$291,Schedule!$K$87:$K$291,Arch,Schedule!AE$87:AE$291,T$108,Schedule!AD$87:AD$291,S110,Schedule!$G$87:$G$291,Schedule!$F$10,Schedule!$I$87:$I$291,"I"))+(SUMIFS(Schedule!AF$87:AF$291,Schedule!$K$87:$K$291,Arch,Schedule!AE$87:AE$291,T$108,Schedule!AD$87:AD$291,S110,Schedule!$G$87:$G$291,Schedule!$F$11,Schedule!$I$87:$I$291,"")+SUMIFS(Schedule!AF$87:AF$291,Schedule!$K$87:$K$291,Arch,Schedule!AE$87:AE$291,T$108,Schedule!AD$87:AD$291,S110,Schedule!$G$87:$G$291,Schedule!$F$11,Schedule!$I$87:$I$291,"I")),(SUMIFS(Schedule!AF$87:AF$291,Schedule!$K$87:$K$291,Arch,Schedule!AE$87:AE$291,T$108,Schedule!AD$87:AD$291,S110,Schedule!$G$87:$G$291,Schedule!$F$9,Schedule!$I$87:$I$291,"")+SUMIFS(Schedule!AF$87:AF$291,Schedule!$K$87:$K$291,Arch,Schedule!AE$87:AE$291,T$108,Schedule!AD$87:AD$291,S110,Schedule!$G$87:$G$291,Schedule!$F$9,Schedule!$I$87:$I$291,"I"))+(SUMIFS(Schedule!AF$87:AF$291,Schedule!$K$87:$K$291,Arch,Schedule!AE$87:AE$291,T$108,Schedule!AD$87:AD$291,S110,Schedule!$G$87:$G$291,Schedule!$F$10,Schedule!$I$87:$I$291,"")+SUMIFS(Schedule!AF$87:AF$291,Schedule!$K$87:$K$291,Arch,Schedule!AE$87:AE$291,T$108,Schedule!AD$87:AD$291,S110,Schedule!$G$87:$G$291,Schedule!$F$10,Schedule!$I$87:$I$291,"I"))+(SUMIFS(Schedule!AF$87:AF$291,Schedule!$K$87:$K$291,Arch,Schedule!AE$87:AE$291,T$108,Schedule!AD$87:AD$291,S110,Schedule!$G$87:$G$291,Schedule!$F$11,Schedule!$I$87:$I$291,"")+SUMIFS(Schedule!AF$87:AF$291,Schedule!$K$87:$K$291,Arch,Schedule!AE$87:AE$291,T$108,Schedule!AD$87:AD$291,S110,Schedule!$G$87:$G$291,Schedule!$F$11,Schedule!$I$87:$I$291,"I"))+(SUMIFS(Schedule!AF$87:AF$291,Schedule!$K$87:$K$291,Arch,Schedule!AE$87:AE$291,T$108,Schedule!AD$87:AD$291,S110,Schedule!$G$87:$G$291,Schedule!$F$8,Schedule!$I$87:$I$291,"")+SUMIFS(Schedule!AF$87:AF$291,Schedule!$K$87:$K$291,Arch,Schedule!AE$87:AE$291,T$108,Schedule!AD$87:AD$291,S110,Schedule!$G$87:$G$291,Schedule!$F$8,Schedule!$I$87:$I$291,"I"))))</f>
        <v>0</v>
      </c>
      <c r="V110" s="284">
        <v>3</v>
      </c>
      <c r="W110" s="285"/>
      <c r="X110" s="286">
        <f>IF($C$3="",(SUMIFS(Schedule!AI$87:AI$291,Schedule!$K$87:$K$291,Arch,Schedule!AH$87:AH$291,W$108,Schedule!AG$87:AG$291,V110,Schedule!$G$87:$G$291,Schedule!$F$9,Schedule!$I$87:$I$291,"")+SUMIFS(Schedule!AI$87:AI$291,Schedule!$K$87:$K$291,Arch,Schedule!AH$87:AH$291,W$108,Schedule!AG$87:AG$291,V110,Schedule!$G$87:$G$291,Schedule!$F$9,Schedule!$I$87:$I$291,"I"))+(SUMIFS(Schedule!AI$87:AI$291,Schedule!$K$87:$K$291,Arch,Schedule!AH$87:AH$291,W$108,Schedule!AG$87:AG$291,V110,Schedule!$G$87:$G$291,Schedule!$F$10,Schedule!$I$87:$I$291,"")+SUMIFS(Schedule!AI$87:AI$291,Schedule!$K$87:$K$291,Arch,Schedule!AH$87:AH$291,W$108,Schedule!AG$87:AG$291,V110,Schedule!$G$87:$G$291,Schedule!$F$10,Schedule!$I$87:$I$291,"I"))+(SUMIFS(Schedule!AI$87:AI$291,Schedule!$K$87:$K$291,Arch,Schedule!AH$87:AH$291,W$108,Schedule!AG$87:AG$291,V110,Schedule!$G$87:$G$291,Schedule!$F$11,Schedule!$I$87:$I$291,"")+SUMIFS(Schedule!AI$87:AI$291,Schedule!$K$87:$K$291,Arch,Schedule!AH$87:AH$291,W$108,Schedule!AG$87:AG$291,V110,Schedule!$G$87:$G$291,Schedule!$F$11,Schedule!$I$87:$I$291,"I")),IF($C$3='Sum Res'!$S$5,(SUMIFS(Schedule!AI$87:AI$291,Schedule!$K$87:$K$291,Arch,Schedule!AH$87:AH$291,W$108,Schedule!AG$87:AG$291,V110,Schedule!$G$87:$G$291,Schedule!$F$9,Schedule!$I$87:$I$291,"")+SUMIFS(Schedule!AI$87:AI$291,Schedule!$K$87:$K$291,Arch,Schedule!AH$87:AH$291,W$108,Schedule!AG$87:AG$291,V110,Schedule!$G$87:$G$291,Schedule!$F$9,Schedule!$I$87:$I$291,"I"))+(SUMIFS(Schedule!AI$87:AI$291,Schedule!$K$87:$K$291,Arch,Schedule!AH$87:AH$291,W$108,Schedule!AG$87:AG$291,V110,Schedule!$G$87:$G$291,Schedule!$F$10,Schedule!$I$87:$I$291,"")+SUMIFS(Schedule!AI$87:AI$291,Schedule!$K$87:$K$291,Arch,Schedule!AH$87:AH$291,W$108,Schedule!AG$87:AG$291,V110,Schedule!$G$87:$G$291,Schedule!$F$10,Schedule!$I$87:$I$291,"I"))+(SUMIFS(Schedule!AI$87:AI$291,Schedule!$K$87:$K$291,Arch,Schedule!AH$87:AH$291,W$108,Schedule!AG$87:AG$291,V110,Schedule!$G$87:$G$291,Schedule!$F$11,Schedule!$I$87:$I$291,"")+SUMIFS(Schedule!AI$87:AI$291,Schedule!$K$87:$K$291,Arch,Schedule!AH$87:AH$291,W$108,Schedule!AG$87:AG$291,V110,Schedule!$G$87:$G$291,Schedule!$F$11,Schedule!$I$87:$I$291,"I")),(SUMIFS(Schedule!AI$87:AI$291,Schedule!$K$87:$K$291,Arch,Schedule!AH$87:AH$291,W$108,Schedule!AG$87:AG$291,V110,Schedule!$G$87:$G$291,Schedule!$F$9,Schedule!$I$87:$I$291,"")+SUMIFS(Schedule!AI$87:AI$291,Schedule!$K$87:$K$291,Arch,Schedule!AH$87:AH$291,W$108,Schedule!AG$87:AG$291,V110,Schedule!$G$87:$G$291,Schedule!$F$9,Schedule!$I$87:$I$291,"I"))+(SUMIFS(Schedule!AI$87:AI$291,Schedule!$K$87:$K$291,Arch,Schedule!AH$87:AH$291,W$108,Schedule!AG$87:AG$291,V110,Schedule!$G$87:$G$291,Schedule!$F$10,Schedule!$I$87:$I$291,"")+SUMIFS(Schedule!AI$87:AI$291,Schedule!$K$87:$K$291,Arch,Schedule!AH$87:AH$291,W$108,Schedule!AG$87:AG$291,V110,Schedule!$G$87:$G$291,Schedule!$F$10,Schedule!$I$87:$I$291,"I"))+(SUMIFS(Schedule!AI$87:AI$291,Schedule!$K$87:$K$291,Arch,Schedule!AH$87:AH$291,W$108,Schedule!AG$87:AG$291,V110,Schedule!$G$87:$G$291,Schedule!$F$11,Schedule!$I$87:$I$291,"")+SUMIFS(Schedule!AI$87:AI$291,Schedule!$K$87:$K$291,Arch,Schedule!AH$87:AH$291,W$108,Schedule!AG$87:AG$291,V110,Schedule!$G$87:$G$291,Schedule!$F$11,Schedule!$I$87:$I$291,"I"))+(SUMIFS(Schedule!AI$87:AI$291,Schedule!$K$87:$K$291,Arch,Schedule!AH$87:AH$291,W$108,Schedule!AG$87:AG$291,V110,Schedule!$G$87:$G$291,Schedule!$F$8,Schedule!$I$87:$I$291,"")+SUMIFS(Schedule!AI$87:AI$291,Schedule!$K$87:$K$291,Arch,Schedule!AH$87:AH$291,W$108,Schedule!AG$87:AG$291,V110,Schedule!$G$87:$G$291,Schedule!$F$8,Schedule!$I$87:$I$291,"I"))))</f>
        <v>0</v>
      </c>
      <c r="Y110" s="284">
        <v>3</v>
      </c>
      <c r="Z110" s="285"/>
      <c r="AA110" s="286">
        <f>IF($C$3="",(SUMIFS(Schedule!AL$87:AL$291,Schedule!$K$87:$K$291,Arch,Schedule!AK$87:AK$291,Z$108,Schedule!AJ$87:AJ$291,Y110,Schedule!$G$87:$G$291,Schedule!$F$9,Schedule!$I$87:$I$291,"")+SUMIFS(Schedule!AL$87:AL$291,Schedule!$K$87:$K$291,Arch,Schedule!AK$87:AK$291,Z$108,Schedule!AJ$87:AJ$291,Y110,Schedule!$G$87:$G$291,Schedule!$F$9,Schedule!$I$87:$I$291,"I"))+(SUMIFS(Schedule!AL$87:AL$291,Schedule!$K$87:$K$291,Arch,Schedule!AK$87:AK$291,Z$108,Schedule!AJ$87:AJ$291,Y110,Schedule!$G$87:$G$291,Schedule!$F$10,Schedule!$I$87:$I$291,"")+SUMIFS(Schedule!AL$87:AL$291,Schedule!$K$87:$K$291,Arch,Schedule!AK$87:AK$291,Z$108,Schedule!AJ$87:AJ$291,Y110,Schedule!$G$87:$G$291,Schedule!$F$10,Schedule!$I$87:$I$291,"I"))+(SUMIFS(Schedule!AL$87:AL$291,Schedule!$K$87:$K$291,Arch,Schedule!AK$87:AK$291,Z$108,Schedule!AJ$87:AJ$291,Y110,Schedule!$G$87:$G$291,Schedule!$F$11,Schedule!$I$87:$I$291,"")+SUMIFS(Schedule!AL$87:AL$291,Schedule!$K$87:$K$291,Arch,Schedule!AK$87:AK$291,Z$108,Schedule!AJ$87:AJ$291,Y110,Schedule!$G$87:$G$291,Schedule!$F$11,Schedule!$I$87:$I$291,"I")),IF($C$3='Sum Res'!$S$5,(SUMIFS(Schedule!AL$87:AL$291,Schedule!$K$87:$K$291,Arch,Schedule!AK$87:AK$291,Z$108,Schedule!AJ$87:AJ$291,Y110,Schedule!$G$87:$G$291,Schedule!$F$9,Schedule!$I$87:$I$291,"")+SUMIFS(Schedule!AL$87:AL$291,Schedule!$K$87:$K$291,Arch,Schedule!AK$87:AK$291,Z$108,Schedule!AJ$87:AJ$291,Y110,Schedule!$G$87:$G$291,Schedule!$F$9,Schedule!$I$87:$I$291,"I"))+(SUMIFS(Schedule!AL$87:AL$291,Schedule!$K$87:$K$291,Arch,Schedule!AK$87:AK$291,Z$108,Schedule!AJ$87:AJ$291,Y110,Schedule!$G$87:$G$291,Schedule!$F$10,Schedule!$I$87:$I$291,"")+SUMIFS(Schedule!AL$87:AL$291,Schedule!$K$87:$K$291,Arch,Schedule!AK$87:AK$291,Z$108,Schedule!AJ$87:AJ$291,Y110,Schedule!$G$87:$G$291,Schedule!$F$10,Schedule!$I$87:$I$291,"I"))+(SUMIFS(Schedule!AL$87:AL$291,Schedule!$K$87:$K$291,Arch,Schedule!AK$87:AK$291,Z$108,Schedule!AJ$87:AJ$291,Y110,Schedule!$G$87:$G$291,Schedule!$F$11,Schedule!$I$87:$I$291,"")+SUMIFS(Schedule!AL$87:AL$291,Schedule!$K$87:$K$291,Arch,Schedule!AK$87:AK$291,Z$108,Schedule!AJ$87:AJ$291,Y110,Schedule!$G$87:$G$291,Schedule!$F$11,Schedule!$I$87:$I$291,"I")),(SUMIFS(Schedule!AL$87:AL$291,Schedule!$K$87:$K$291,Arch,Schedule!AK$87:AK$291,Z$108,Schedule!AJ$87:AJ$291,Y110,Schedule!$G$87:$G$291,Schedule!$F$9,Schedule!$I$87:$I$291,"")+SUMIFS(Schedule!AL$87:AL$291,Schedule!$K$87:$K$291,Arch,Schedule!AK$87:AK$291,Z$108,Schedule!AJ$87:AJ$291,Y110,Schedule!$G$87:$G$291,Schedule!$F$9,Schedule!$I$87:$I$291,"I"))+(SUMIFS(Schedule!AL$87:AL$291,Schedule!$K$87:$K$291,Arch,Schedule!AK$87:AK$291,Z$108,Schedule!AJ$87:AJ$291,Y110,Schedule!$G$87:$G$291,Schedule!$F$10,Schedule!$I$87:$I$291,"")+SUMIFS(Schedule!AL$87:AL$291,Schedule!$K$87:$K$291,Arch,Schedule!AK$87:AK$291,Z$108,Schedule!AJ$87:AJ$291,Y110,Schedule!$G$87:$G$291,Schedule!$F$10,Schedule!$I$87:$I$291,"I"))+(SUMIFS(Schedule!AL$87:AL$291,Schedule!$K$87:$K$291,Arch,Schedule!AK$87:AK$291,Z$108,Schedule!AJ$87:AJ$291,Y110,Schedule!$G$87:$G$291,Schedule!$F$11,Schedule!$I$87:$I$291,"")+SUMIFS(Schedule!AL$87:AL$291,Schedule!$K$87:$K$291,Arch,Schedule!AK$87:AK$291,Z$108,Schedule!AJ$87:AJ$291,Y110,Schedule!$G$87:$G$291,Schedule!$F$11,Schedule!$I$87:$I$291,"I"))+(SUMIFS(Schedule!AL$87:AL$291,Schedule!$K$87:$K$291,Arch,Schedule!AK$87:AK$291,Z$108,Schedule!AJ$87:AJ$291,Y110,Schedule!$G$87:$G$291,Schedule!$F$8,Schedule!$I$87:$I$291,"")+SUMIFS(Schedule!AL$87:AL$291,Schedule!$K$87:$K$291,Arch,Schedule!AK$87:AK$291,Z$108,Schedule!AJ$87:AJ$291,Y110,Schedule!$G$87:$G$291,Schedule!$F$8,Schedule!$I$87:$I$291,"I"))))</f>
        <v>0</v>
      </c>
      <c r="AB110" s="284">
        <v>3</v>
      </c>
      <c r="AC110" s="285"/>
      <c r="AD110" s="286">
        <f>IF($C$3="",(SUMIFS(Schedule!AO$87:AO$291,Schedule!$K$87:$K$291,Arch,Schedule!AN$87:AN$291,AC$108,Schedule!AM$87:AM$291,AB110,Schedule!$G$87:$G$291,Schedule!$F$9,Schedule!$I$87:$I$291,"")+SUMIFS(Schedule!AO$87:AO$291,Schedule!$K$87:$K$291,Arch,Schedule!AN$87:AN$291,AC$108,Schedule!AM$87:AM$291,AB110,Schedule!$G$87:$G$291,Schedule!$F$9,Schedule!$I$87:$I$291,"I"))+(SUMIFS(Schedule!AO$87:AO$291,Schedule!$K$87:$K$291,Arch,Schedule!AN$87:AN$291,AC$108,Schedule!AM$87:AM$291,AB110,Schedule!$G$87:$G$291,Schedule!$F$10,Schedule!$I$87:$I$291,"")+SUMIFS(Schedule!AO$87:AO$291,Schedule!$K$87:$K$291,Arch,Schedule!AN$87:AN$291,AC$108,Schedule!AM$87:AM$291,AB110,Schedule!$G$87:$G$291,Schedule!$F$10,Schedule!$I$87:$I$291,"I"))+(SUMIFS(Schedule!AO$87:AO$291,Schedule!$K$87:$K$291,Arch,Schedule!AN$87:AN$291,AC$108,Schedule!AM$87:AM$291,AB110,Schedule!$G$87:$G$291,Schedule!$F$11,Schedule!$I$87:$I$291,"")+SUMIFS(Schedule!AO$87:AO$291,Schedule!$K$87:$K$291,Arch,Schedule!AN$87:AN$291,AC$108,Schedule!AM$87:AM$291,AB110,Schedule!$G$87:$G$291,Schedule!$F$11,Schedule!$I$87:$I$291,"I")),IF($C$3='Sum Res'!$S$5,(SUMIFS(Schedule!AO$87:AO$291,Schedule!$K$87:$K$291,Arch,Schedule!AN$87:AN$291,AC$108,Schedule!AM$87:AM$291,AB110,Schedule!$G$87:$G$291,Schedule!$F$9,Schedule!$I$87:$I$291,"")+SUMIFS(Schedule!AO$87:AO$291,Schedule!$K$87:$K$291,Arch,Schedule!AN$87:AN$291,AC$108,Schedule!AM$87:AM$291,AB110,Schedule!$G$87:$G$291,Schedule!$F$9,Schedule!$I$87:$I$291,"I"))+(SUMIFS(Schedule!AO$87:AO$291,Schedule!$K$87:$K$291,Arch,Schedule!AN$87:AN$291,AC$108,Schedule!AM$87:AM$291,AB110,Schedule!$G$87:$G$291,Schedule!$F$10,Schedule!$I$87:$I$291,"")+SUMIFS(Schedule!AO$87:AO$291,Schedule!$K$87:$K$291,Arch,Schedule!AN$87:AN$291,AC$108,Schedule!AM$87:AM$291,AB110,Schedule!$G$87:$G$291,Schedule!$F$10,Schedule!$I$87:$I$291,"I"))+(SUMIFS(Schedule!AO$87:AO$291,Schedule!$K$87:$K$291,Arch,Schedule!AN$87:AN$291,AC$108,Schedule!AM$87:AM$291,AB110,Schedule!$G$87:$G$291,Schedule!$F$11,Schedule!$I$87:$I$291,"")+SUMIFS(Schedule!AO$87:AO$291,Schedule!$K$87:$K$291,Arch,Schedule!AN$87:AN$291,AC$108,Schedule!AM$87:AM$291,AB110,Schedule!$G$87:$G$291,Schedule!$F$11,Schedule!$I$87:$I$291,"I")),(SUMIFS(Schedule!AO$87:AO$291,Schedule!$K$87:$K$291,Arch,Schedule!AN$87:AN$291,AC$108,Schedule!AM$87:AM$291,AB110,Schedule!$G$87:$G$291,Schedule!$F$9,Schedule!$I$87:$I$291,"")+SUMIFS(Schedule!AO$87:AO$291,Schedule!$K$87:$K$291,Arch,Schedule!AN$87:AN$291,AC$108,Schedule!AM$87:AM$291,AB110,Schedule!$G$87:$G$291,Schedule!$F$9,Schedule!$I$87:$I$291,"I"))+(SUMIFS(Schedule!AO$87:AO$291,Schedule!$K$87:$K$291,Arch,Schedule!AN$87:AN$291,AC$108,Schedule!AM$87:AM$291,AB110,Schedule!$G$87:$G$291,Schedule!$F$10,Schedule!$I$87:$I$291,"")+SUMIFS(Schedule!AO$87:AO$291,Schedule!$K$87:$K$291,Arch,Schedule!AN$87:AN$291,AC$108,Schedule!AM$87:AM$291,AB110,Schedule!$G$87:$G$291,Schedule!$F$10,Schedule!$I$87:$I$291,"I"))+(SUMIFS(Schedule!AO$87:AO$291,Schedule!$K$87:$K$291,Arch,Schedule!AN$87:AN$291,AC$108,Schedule!AM$87:AM$291,AB110,Schedule!$G$87:$G$291,Schedule!$F$11,Schedule!$I$87:$I$291,"")+SUMIFS(Schedule!AO$87:AO$291,Schedule!$K$87:$K$291,Arch,Schedule!AN$87:AN$291,AC$108,Schedule!AM$87:AM$291,AB110,Schedule!$G$87:$G$291,Schedule!$F$11,Schedule!$I$87:$I$291,"I"))+(SUMIFS(Schedule!AO$87:AO$291,Schedule!$K$87:$K$291,Arch,Schedule!AN$87:AN$291,AC$108,Schedule!AM$87:AM$291,AB110,Schedule!$G$87:$G$291,Schedule!$F$8,Schedule!$I$87:$I$291,"")+SUMIFS(Schedule!AO$87:AO$291,Schedule!$K$87:$K$291,Arch,Schedule!AN$87:AN$291,AC$108,Schedule!AM$87:AM$291,AB110,Schedule!$G$87:$G$291,Schedule!$F$8,Schedule!$I$87:$I$291,"I"))))</f>
        <v>0</v>
      </c>
      <c r="AE110" s="287">
        <f t="shared" si="24"/>
        <v>0</v>
      </c>
      <c r="AF110" s="288">
        <f t="shared" ref="AF110:AF112" si="25">AE110/48</f>
        <v>0</v>
      </c>
    </row>
    <row r="111" spans="2:36" ht="15" x14ac:dyDescent="0.2">
      <c r="B111" s="580"/>
      <c r="C111" s="561"/>
      <c r="D111" s="289">
        <v>4</v>
      </c>
      <c r="E111" s="280"/>
      <c r="F111" s="281">
        <f>IF($C$3="",(SUMIFS(Schedule!Q$87:Q$291,Schedule!$K$87:$K$291,Arch,Schedule!P$87:P$291,E$108,Schedule!O$87:O$291,D111,Schedule!$G$87:$G$291,Schedule!$F$9,Schedule!$I$87:$I$291,"")+SUMIFS(Schedule!Q$87:Q$291,Schedule!$K$87:$K$291,Arch,Schedule!P$87:P$291,E$108,Schedule!O$87:O$291,D111,Schedule!$G$87:$G$291,Schedule!$F$9,Schedule!$I$87:$I$291,"I"))+(SUMIFS(Schedule!Q$87:Q$291,Schedule!$K$87:$K$291,Arch,Schedule!P$87:P$291,E$108,Schedule!O$87:O$291,D111,Schedule!$G$87:$G$291,Schedule!$F$10,Schedule!$I$87:$I$291,"")+SUMIFS(Schedule!Q$87:Q$291,Schedule!$K$87:$K$291,Arch,Schedule!P$87:P$291,E$108,Schedule!O$87:O$291,D111,Schedule!$G$87:$G$291,Schedule!$F$10,Schedule!$I$87:$I$291,"I"))+(SUMIFS(Schedule!Q$87:Q$291,Schedule!$K$87:$K$291,Arch,Schedule!P$87:P$291,E$108,Schedule!O$87:O$291,D111,Schedule!$G$87:$G$291,Schedule!$F$11,Schedule!$I$87:$I$291,"")+SUMIFS(Schedule!Q$87:Q$291,Schedule!$K$87:$K$291,Arch,Schedule!P$87:P$291,E$108,Schedule!O$87:O$291,D111,Schedule!$G$87:$G$291,Schedule!$F$11,Schedule!$I$87:$I$291,"I")),IF($C$3='Sum Res'!$S$5,(SUMIFS(Schedule!Q$87:Q$291,Schedule!$K$87:$K$291,Arch,Schedule!P$87:P$291,E$108,Schedule!O$87:O$291,D111,Schedule!$G$87:$G$291,Schedule!$F$9,Schedule!$I$87:$I$291,"")+SUMIFS(Schedule!Q$87:Q$291,Schedule!$K$87:$K$291,Arch,Schedule!P$87:P$291,E$108,Schedule!O$87:O$291,D111,Schedule!$G$87:$G$291,Schedule!$F$9,Schedule!$I$87:$I$291,"I"))+(SUMIFS(Schedule!Q$87:Q$291,Schedule!$K$87:$K$291,Arch,Schedule!P$87:P$291,E$108,Schedule!O$87:O$291,D111,Schedule!$G$87:$G$291,Schedule!$F$10,Schedule!$I$87:$I$291,"")+SUMIFS(Schedule!Q$87:Q$291,Schedule!$K$87:$K$291,Arch,Schedule!P$87:P$291,E$108,Schedule!O$87:O$291,D111,Schedule!$G$87:$G$291,Schedule!$F$10,Schedule!$I$87:$I$291,"I"))+(SUMIFS(Schedule!Q$87:Q$291,Schedule!$K$87:$K$291,Arch,Schedule!P$87:P$291,E$108,Schedule!O$87:O$291,D111,Schedule!$G$87:$G$291,Schedule!$F$11,Schedule!$I$87:$I$291,"")+SUMIFS(Schedule!Q$87:Q$291,Schedule!$K$87:$K$291,Arch,Schedule!P$87:P$291,E$108,Schedule!O$87:O$291,D111,Schedule!$G$87:$G$291,Schedule!$F$11,Schedule!$I$87:$I$291,"I")),(SUMIFS(Schedule!Q$87:Q$291,Schedule!$K$87:$K$291,Arch,Schedule!P$87:P$291,E$108,Schedule!O$87:O$291,D111,Schedule!$G$87:$G$291,Schedule!$F$9,Schedule!$I$87:$I$291,"")+SUMIFS(Schedule!Q$87:Q$291,Schedule!$K$87:$K$291,Arch,Schedule!P$87:P$291,E$108,Schedule!O$87:O$291,D111,Schedule!$G$87:$G$291,Schedule!$F$9,Schedule!$I$87:$I$291,"I"))+(SUMIFS(Schedule!Q$87:Q$291,Schedule!$K$87:$K$291,Arch,Schedule!P$87:P$291,E$108,Schedule!O$87:O$291,D111,Schedule!$G$87:$G$291,Schedule!$F$10,Schedule!$I$87:$I$291,"")+SUMIFS(Schedule!Q$87:Q$291,Schedule!$K$87:$K$291,Arch,Schedule!P$87:P$291,E$108,Schedule!O$87:O$291,D111,Schedule!$G$87:$G$291,Schedule!$F$10,Schedule!$I$87:$I$291,"I"))+(SUMIFS(Schedule!Q$87:Q$291,Schedule!$K$87:$K$291,Arch,Schedule!P$87:P$291,E$108,Schedule!O$87:O$291,D111,Schedule!$G$87:$G$291,Schedule!$F$11,Schedule!$I$87:$I$291,"")+SUMIFS(Schedule!Q$87:Q$291,Schedule!$K$87:$K$291,Arch,Schedule!P$87:P$291,E$108,Schedule!O$87:O$291,D111,Schedule!$G$87:$G$291,Schedule!$F$11,Schedule!$I$87:$I$291,"I"))+(SUMIFS(Schedule!Q$87:Q$291,Schedule!$K$87:$K$291,Arch,Schedule!P$87:P$291,E$108,Schedule!O$87:O$291,D111,Schedule!$G$87:$G$291,Schedule!$F$8,Schedule!$I$87:$I$291,"")+SUMIFS(Schedule!Q$87:Q$291,Schedule!$K$87:$K$291,Arch,Schedule!P$87:P$291,E$108,Schedule!O$87:O$291,D111,Schedule!$G$87:$G$291,Schedule!$F$8,Schedule!$I$87:$I$291,"I"))))</f>
        <v>0</v>
      </c>
      <c r="G111" s="289">
        <v>4</v>
      </c>
      <c r="H111" s="280"/>
      <c r="I111" s="281">
        <f>IF($C$3="",(SUMIFS(Schedule!T$87:T$291,Schedule!$K$87:$K$291,Arch,Schedule!S$87:S$291,H$108,Schedule!R$87:R$291,G111,Schedule!$G$87:$G$291,Schedule!$F$9,Schedule!$I$87:$I$291,"")+SUMIFS(Schedule!T$87:T$291,Schedule!$K$87:$K$291,Arch,Schedule!S$87:S$291,H$108,Schedule!R$87:R$291,G111,Schedule!$G$87:$G$291,Schedule!$F$9,Schedule!$I$87:$I$291,"I"))+(SUMIFS(Schedule!T$87:T$291,Schedule!$K$87:$K$291,Arch,Schedule!S$87:S$291,H$108,Schedule!R$87:R$291,G111,Schedule!$G$87:$G$291,Schedule!$F$10,Schedule!$I$87:$I$291,"")+SUMIFS(Schedule!T$87:T$291,Schedule!$K$87:$K$291,Arch,Schedule!S$87:S$291,H$108,Schedule!R$87:R$291,G111,Schedule!$G$87:$G$291,Schedule!$F$10,Schedule!$I$87:$I$291,"I"))+(SUMIFS(Schedule!T$87:T$291,Schedule!$K$87:$K$291,Arch,Schedule!S$87:S$291,H$108,Schedule!R$87:R$291,G111,Schedule!$G$87:$G$291,Schedule!$F$11,Schedule!$I$87:$I$291,"")+SUMIFS(Schedule!T$87:T$291,Schedule!$K$87:$K$291,Arch,Schedule!S$87:S$291,H$108,Schedule!R$87:R$291,G111,Schedule!$G$87:$G$291,Schedule!$F$11,Schedule!$I$87:$I$291,"I")),IF($C$3='Sum Res'!$S$5,(SUMIFS(Schedule!T$87:T$291,Schedule!$K$87:$K$291,Arch,Schedule!S$87:S$291,H$108,Schedule!R$87:R$291,G111,Schedule!$G$87:$G$291,Schedule!$F$9,Schedule!$I$87:$I$291,"")+SUMIFS(Schedule!T$87:T$291,Schedule!$K$87:$K$291,Arch,Schedule!S$87:S$291,H$108,Schedule!R$87:R$291,G111,Schedule!$G$87:$G$291,Schedule!$F$9,Schedule!$I$87:$I$291,"I"))+(SUMIFS(Schedule!T$87:T$291,Schedule!$K$87:$K$291,Arch,Schedule!S$87:S$291,H$108,Schedule!R$87:R$291,G111,Schedule!$G$87:$G$291,Schedule!$F$10,Schedule!$I$87:$I$291,"")+SUMIFS(Schedule!T$87:T$291,Schedule!$K$87:$K$291,Arch,Schedule!S$87:S$291,H$108,Schedule!R$87:R$291,G111,Schedule!$G$87:$G$291,Schedule!$F$10,Schedule!$I$87:$I$291,"I"))+(SUMIFS(Schedule!T$87:T$291,Schedule!$K$87:$K$291,Arch,Schedule!S$87:S$291,H$108,Schedule!R$87:R$291,G111,Schedule!$G$87:$G$291,Schedule!$F$11,Schedule!$I$87:$I$291,"")+SUMIFS(Schedule!T$87:T$291,Schedule!$K$87:$K$291,Arch,Schedule!S$87:S$291,H$108,Schedule!R$87:R$291,G111,Schedule!$G$87:$G$291,Schedule!$F$11,Schedule!$I$87:$I$291,"I")),(SUMIFS(Schedule!T$87:T$291,Schedule!$K$87:$K$291,Arch,Schedule!S$87:S$291,H$108,Schedule!R$87:R$291,G111,Schedule!$G$87:$G$291,Schedule!$F$9,Schedule!$I$87:$I$291,"")+SUMIFS(Schedule!T$87:T$291,Schedule!$K$87:$K$291,Arch,Schedule!S$87:S$291,H$108,Schedule!R$87:R$291,G111,Schedule!$G$87:$G$291,Schedule!$F$9,Schedule!$I$87:$I$291,"I"))+(SUMIFS(Schedule!T$87:T$291,Schedule!$K$87:$K$291,Arch,Schedule!S$87:S$291,H$108,Schedule!R$87:R$291,G111,Schedule!$G$87:$G$291,Schedule!$F$10,Schedule!$I$87:$I$291,"")+SUMIFS(Schedule!T$87:T$291,Schedule!$K$87:$K$291,Arch,Schedule!S$87:S$291,H$108,Schedule!R$87:R$291,G111,Schedule!$G$87:$G$291,Schedule!$F$10,Schedule!$I$87:$I$291,"I"))+(SUMIFS(Schedule!T$87:T$291,Schedule!$K$87:$K$291,Arch,Schedule!S$87:S$291,H$108,Schedule!R$87:R$291,G111,Schedule!$G$87:$G$291,Schedule!$F$11,Schedule!$I$87:$I$291,"")+SUMIFS(Schedule!T$87:T$291,Schedule!$K$87:$K$291,Arch,Schedule!S$87:S$291,H$108,Schedule!R$87:R$291,G111,Schedule!$G$87:$G$291,Schedule!$F$11,Schedule!$I$87:$I$291,"I"))+(SUMIFS(Schedule!T$87:T$291,Schedule!$K$87:$K$291,Arch,Schedule!S$87:S$291,H$108,Schedule!R$87:R$291,G111,Schedule!$G$87:$G$291,Schedule!$F$8,Schedule!$I$87:$I$291,"")+SUMIFS(Schedule!T$87:T$291,Schedule!$K$87:$K$291,Arch,Schedule!S$87:S$291,H$108,Schedule!R$87:R$291,G111,Schedule!$G$87:$G$291,Schedule!$F$8,Schedule!$I$87:$I$291,"I"))))</f>
        <v>0</v>
      </c>
      <c r="J111" s="289">
        <v>4</v>
      </c>
      <c r="K111" s="280"/>
      <c r="L111" s="281">
        <f>IF($C$3="",(SUMIFS(Schedule!W$87:W$291,Schedule!$K$87:$K$291,Arch,Schedule!V$87:V$291,K$108,Schedule!U$87:U$291,J111,Schedule!$G$87:$G$291,Schedule!$F$9,Schedule!$I$87:$I$291,"")+SUMIFS(Schedule!W$87:W$291,Schedule!$K$87:$K$291,Arch,Schedule!V$87:V$291,K$108,Schedule!U$87:U$291,J111,Schedule!$G$87:$G$291,Schedule!$F$9,Schedule!$I$87:$I$291,"I"))+(SUMIFS(Schedule!W$87:W$291,Schedule!$K$87:$K$291,Arch,Schedule!V$87:V$291,K$108,Schedule!U$87:U$291,J111,Schedule!$G$87:$G$291,Schedule!$F$10,Schedule!$I$87:$I$291,"")+SUMIFS(Schedule!W$87:W$291,Schedule!$K$87:$K$291,Arch,Schedule!V$87:V$291,K$108,Schedule!U$87:U$291,J111,Schedule!$G$87:$G$291,Schedule!$F$10,Schedule!$I$87:$I$291,"I"))+(SUMIFS(Schedule!W$87:W$291,Schedule!$K$87:$K$291,Arch,Schedule!V$87:V$291,K$108,Schedule!U$87:U$291,J111,Schedule!$G$87:$G$291,Schedule!$F$11,Schedule!$I$87:$I$291,"")+SUMIFS(Schedule!W$87:W$291,Schedule!$K$87:$K$291,Arch,Schedule!V$87:V$291,K$108,Schedule!U$87:U$291,J111,Schedule!$G$87:$G$291,Schedule!$F$11,Schedule!$I$87:$I$291,"I")),IF($C$3='Sum Res'!$S$5,(SUMIFS(Schedule!W$87:W$291,Schedule!$K$87:$K$291,Arch,Schedule!V$87:V$291,K$108,Schedule!U$87:U$291,J111,Schedule!$G$87:$G$291,Schedule!$F$9,Schedule!$I$87:$I$291,"")+SUMIFS(Schedule!W$87:W$291,Schedule!$K$87:$K$291,Arch,Schedule!V$87:V$291,K$108,Schedule!U$87:U$291,J111,Schedule!$G$87:$G$291,Schedule!$F$9,Schedule!$I$87:$I$291,"I"))+(SUMIFS(Schedule!W$87:W$291,Schedule!$K$87:$K$291,Arch,Schedule!V$87:V$291,K$108,Schedule!U$87:U$291,J111,Schedule!$G$87:$G$291,Schedule!$F$10,Schedule!$I$87:$I$291,"")+SUMIFS(Schedule!W$87:W$291,Schedule!$K$87:$K$291,Arch,Schedule!V$87:V$291,K$108,Schedule!U$87:U$291,J111,Schedule!$G$87:$G$291,Schedule!$F$10,Schedule!$I$87:$I$291,"I"))+(SUMIFS(Schedule!W$87:W$291,Schedule!$K$87:$K$291,Arch,Schedule!V$87:V$291,K$108,Schedule!U$87:U$291,J111,Schedule!$G$87:$G$291,Schedule!$F$11,Schedule!$I$87:$I$291,"")+SUMIFS(Schedule!W$87:W$291,Schedule!$K$87:$K$291,Arch,Schedule!V$87:V$291,K$108,Schedule!U$87:U$291,J111,Schedule!$G$87:$G$291,Schedule!$F$11,Schedule!$I$87:$I$291,"I")),(SUMIFS(Schedule!W$87:W$291,Schedule!$K$87:$K$291,Arch,Schedule!V$87:V$291,K$108,Schedule!U$87:U$291,J111,Schedule!$G$87:$G$291,Schedule!$F$9,Schedule!$I$87:$I$291,"")+SUMIFS(Schedule!W$87:W$291,Schedule!$K$87:$K$291,Arch,Schedule!V$87:V$291,K$108,Schedule!U$87:U$291,J111,Schedule!$G$87:$G$291,Schedule!$F$9,Schedule!$I$87:$I$291,"I"))+(SUMIFS(Schedule!W$87:W$291,Schedule!$K$87:$K$291,Arch,Schedule!V$87:V$291,K$108,Schedule!U$87:U$291,J111,Schedule!$G$87:$G$291,Schedule!$F$10,Schedule!$I$87:$I$291,"")+SUMIFS(Schedule!W$87:W$291,Schedule!$K$87:$K$291,Arch,Schedule!V$87:V$291,K$108,Schedule!U$87:U$291,J111,Schedule!$G$87:$G$291,Schedule!$F$10,Schedule!$I$87:$I$291,"I"))+(SUMIFS(Schedule!W$87:W$291,Schedule!$K$87:$K$291,Arch,Schedule!V$87:V$291,K$108,Schedule!U$87:U$291,J111,Schedule!$G$87:$G$291,Schedule!$F$11,Schedule!$I$87:$I$291,"")+SUMIFS(Schedule!W$87:W$291,Schedule!$K$87:$K$291,Arch,Schedule!V$87:V$291,K$108,Schedule!U$87:U$291,J111,Schedule!$G$87:$G$291,Schedule!$F$11,Schedule!$I$87:$I$291,"I"))+(SUMIFS(Schedule!W$87:W$291,Schedule!$K$87:$K$291,Arch,Schedule!V$87:V$291,K$108,Schedule!U$87:U$291,J111,Schedule!$G$87:$G$291,Schedule!$F$8,Schedule!$I$87:$I$291,"")+SUMIFS(Schedule!W$87:W$291,Schedule!$K$87:$K$291,Arch,Schedule!V$87:V$291,K$108,Schedule!U$87:U$291,J111,Schedule!$G$87:$G$291,Schedule!$F$8,Schedule!$I$87:$I$291,"I"))))</f>
        <v>0</v>
      </c>
      <c r="M111" s="289">
        <v>4</v>
      </c>
      <c r="N111" s="280"/>
      <c r="O111" s="281">
        <f>IF($C$3="",(SUMIFS(Schedule!Z$87:Z$291,Schedule!$K$87:$K$291,Arch,Schedule!Y$87:Y$291,N$108,Schedule!X$87:X$291,M111,Schedule!$G$87:$G$291,Schedule!$F$9,Schedule!$I$87:$I$291,"")+SUMIFS(Schedule!Z$87:Z$291,Schedule!$K$87:$K$291,Arch,Schedule!Y$87:Y$291,N$108,Schedule!X$87:X$291,M111,Schedule!$G$87:$G$291,Schedule!$F$9,Schedule!$I$87:$I$291,"I"))+(SUMIFS(Schedule!Z$87:Z$291,Schedule!$K$87:$K$291,Arch,Schedule!Y$87:Y$291,N$108,Schedule!X$87:X$291,M111,Schedule!$G$87:$G$291,Schedule!$F$10,Schedule!$I$87:$I$291,"")+SUMIFS(Schedule!Z$87:Z$291,Schedule!$K$87:$K$291,Arch,Schedule!Y$87:Y$291,N$108,Schedule!X$87:X$291,M111,Schedule!$G$87:$G$291,Schedule!$F$10,Schedule!$I$87:$I$291,"I"))+(SUMIFS(Schedule!Z$87:Z$291,Schedule!$K$87:$K$291,Arch,Schedule!Y$87:Y$291,N$108,Schedule!X$87:X$291,M111,Schedule!$G$87:$G$291,Schedule!$F$11,Schedule!$I$87:$I$291,"")+SUMIFS(Schedule!Z$87:Z$291,Schedule!$K$87:$K$291,Arch,Schedule!Y$87:Y$291,N$108,Schedule!X$87:X$291,M111,Schedule!$G$87:$G$291,Schedule!$F$11,Schedule!$I$87:$I$291,"I")),IF($C$3='Sum Res'!$S$5,(SUMIFS(Schedule!Z$87:Z$291,Schedule!$K$87:$K$291,Arch,Schedule!Y$87:Y$291,N$108,Schedule!X$87:X$291,M111,Schedule!$G$87:$G$291,Schedule!$F$9,Schedule!$I$87:$I$291,"")+SUMIFS(Schedule!Z$87:Z$291,Schedule!$K$87:$K$291,Arch,Schedule!Y$87:Y$291,N$108,Schedule!X$87:X$291,M111,Schedule!$G$87:$G$291,Schedule!$F$9,Schedule!$I$87:$I$291,"I"))+(SUMIFS(Schedule!Z$87:Z$291,Schedule!$K$87:$K$291,Arch,Schedule!Y$87:Y$291,N$108,Schedule!X$87:X$291,M111,Schedule!$G$87:$G$291,Schedule!$F$10,Schedule!$I$87:$I$291,"")+SUMIFS(Schedule!Z$87:Z$291,Schedule!$K$87:$K$291,Arch,Schedule!Y$87:Y$291,N$108,Schedule!X$87:X$291,M111,Schedule!$G$87:$G$291,Schedule!$F$10,Schedule!$I$87:$I$291,"I"))+(SUMIFS(Schedule!Z$87:Z$291,Schedule!$K$87:$K$291,Arch,Schedule!Y$87:Y$291,N$108,Schedule!X$87:X$291,M111,Schedule!$G$87:$G$291,Schedule!$F$11,Schedule!$I$87:$I$291,"")+SUMIFS(Schedule!Z$87:Z$291,Schedule!$K$87:$K$291,Arch,Schedule!Y$87:Y$291,N$108,Schedule!X$87:X$291,M111,Schedule!$G$87:$G$291,Schedule!$F$11,Schedule!$I$87:$I$291,"I")),(SUMIFS(Schedule!Z$87:Z$291,Schedule!$K$87:$K$291,Arch,Schedule!Y$87:Y$291,N$108,Schedule!X$87:X$291,M111,Schedule!$G$87:$G$291,Schedule!$F$9,Schedule!$I$87:$I$291,"")+SUMIFS(Schedule!Z$87:Z$291,Schedule!$K$87:$K$291,Arch,Schedule!Y$87:Y$291,N$108,Schedule!X$87:X$291,M111,Schedule!$G$87:$G$291,Schedule!$F$9,Schedule!$I$87:$I$291,"I"))+(SUMIFS(Schedule!Z$87:Z$291,Schedule!$K$87:$K$291,Arch,Schedule!Y$87:Y$291,N$108,Schedule!X$87:X$291,M111,Schedule!$G$87:$G$291,Schedule!$F$10,Schedule!$I$87:$I$291,"")+SUMIFS(Schedule!Z$87:Z$291,Schedule!$K$87:$K$291,Arch,Schedule!Y$87:Y$291,N$108,Schedule!X$87:X$291,M111,Schedule!$G$87:$G$291,Schedule!$F$10,Schedule!$I$87:$I$291,"I"))+(SUMIFS(Schedule!Z$87:Z$291,Schedule!$K$87:$K$291,Arch,Schedule!Y$87:Y$291,N$108,Schedule!X$87:X$291,M111,Schedule!$G$87:$G$291,Schedule!$F$11,Schedule!$I$87:$I$291,"")+SUMIFS(Schedule!Z$87:Z$291,Schedule!$K$87:$K$291,Arch,Schedule!Y$87:Y$291,N$108,Schedule!X$87:X$291,M111,Schedule!$G$87:$G$291,Schedule!$F$11,Schedule!$I$87:$I$291,"I"))+(SUMIFS(Schedule!Z$87:Z$291,Schedule!$K$87:$K$291,Arch,Schedule!Y$87:Y$291,N$108,Schedule!X$87:X$291,M111,Schedule!$G$87:$G$291,Schedule!$F$8,Schedule!$I$87:$I$291,"")+SUMIFS(Schedule!Z$87:Z$291,Schedule!$K$87:$K$291,Arch,Schedule!Y$87:Y$291,N$108,Schedule!X$87:X$291,M111,Schedule!$G$87:$G$291,Schedule!$F$8,Schedule!$I$87:$I$291,"I"))))</f>
        <v>0</v>
      </c>
      <c r="P111" s="289">
        <v>4</v>
      </c>
      <c r="Q111" s="280"/>
      <c r="R111" s="281">
        <f>IF($C$3="",(SUMIFS(Schedule!AC$87:AC$291,Schedule!$K$87:$K$291,Arch,Schedule!AB$87:AB$291,Q$108,Schedule!AA$87:AA$291,P111,Schedule!$G$87:$G$291,Schedule!$F$9,Schedule!$I$87:$I$291,"")+SUMIFS(Schedule!AC$87:AC$291,Schedule!$K$87:$K$291,Arch,Schedule!AB$87:AB$291,Q$108,Schedule!AA$87:AA$291,P111,Schedule!$G$87:$G$291,Schedule!$F$9,Schedule!$I$87:$I$291,"I"))+(SUMIFS(Schedule!AC$87:AC$291,Schedule!$K$87:$K$291,Arch,Schedule!AB$87:AB$291,Q$108,Schedule!AA$87:AA$291,P111,Schedule!$G$87:$G$291,Schedule!$F$10,Schedule!$I$87:$I$291,"")+SUMIFS(Schedule!AC$87:AC$291,Schedule!$K$87:$K$291,Arch,Schedule!AB$87:AB$291,Q$108,Schedule!AA$87:AA$291,P111,Schedule!$G$87:$G$291,Schedule!$F$10,Schedule!$I$87:$I$291,"I"))+(SUMIFS(Schedule!AC$87:AC$291,Schedule!$K$87:$K$291,Arch,Schedule!AB$87:AB$291,Q$108,Schedule!AA$87:AA$291,P111,Schedule!$G$87:$G$291,Schedule!$F$11,Schedule!$I$87:$I$291,"")+SUMIFS(Schedule!AC$87:AC$291,Schedule!$K$87:$K$291,Arch,Schedule!AB$87:AB$291,Q$108,Schedule!AA$87:AA$291,P111,Schedule!$G$87:$G$291,Schedule!$F$11,Schedule!$I$87:$I$291,"I")),IF($C$3='Sum Res'!$S$5,(SUMIFS(Schedule!AC$87:AC$291,Schedule!$K$87:$K$291,Arch,Schedule!AB$87:AB$291,Q$108,Schedule!AA$87:AA$291,P111,Schedule!$G$87:$G$291,Schedule!$F$9,Schedule!$I$87:$I$291,"")+SUMIFS(Schedule!AC$87:AC$291,Schedule!$K$87:$K$291,Arch,Schedule!AB$87:AB$291,Q$108,Schedule!AA$87:AA$291,P111,Schedule!$G$87:$G$291,Schedule!$F$9,Schedule!$I$87:$I$291,"I"))+(SUMIFS(Schedule!AC$87:AC$291,Schedule!$K$87:$K$291,Arch,Schedule!AB$87:AB$291,Q$108,Schedule!AA$87:AA$291,P111,Schedule!$G$87:$G$291,Schedule!$F$10,Schedule!$I$87:$I$291,"")+SUMIFS(Schedule!AC$87:AC$291,Schedule!$K$87:$K$291,Arch,Schedule!AB$87:AB$291,Q$108,Schedule!AA$87:AA$291,P111,Schedule!$G$87:$G$291,Schedule!$F$10,Schedule!$I$87:$I$291,"I"))+(SUMIFS(Schedule!AC$87:AC$291,Schedule!$K$87:$K$291,Arch,Schedule!AB$87:AB$291,Q$108,Schedule!AA$87:AA$291,P111,Schedule!$G$87:$G$291,Schedule!$F$11,Schedule!$I$87:$I$291,"")+SUMIFS(Schedule!AC$87:AC$291,Schedule!$K$87:$K$291,Arch,Schedule!AB$87:AB$291,Q$108,Schedule!AA$87:AA$291,P111,Schedule!$G$87:$G$291,Schedule!$F$11,Schedule!$I$87:$I$291,"I")),(SUMIFS(Schedule!AC$87:AC$291,Schedule!$K$87:$K$291,Arch,Schedule!AB$87:AB$291,Q$108,Schedule!AA$87:AA$291,P111,Schedule!$G$87:$G$291,Schedule!$F$9,Schedule!$I$87:$I$291,"")+SUMIFS(Schedule!AC$87:AC$291,Schedule!$K$87:$K$291,Arch,Schedule!AB$87:AB$291,Q$108,Schedule!AA$87:AA$291,P111,Schedule!$G$87:$G$291,Schedule!$F$9,Schedule!$I$87:$I$291,"I"))+(SUMIFS(Schedule!AC$87:AC$291,Schedule!$K$87:$K$291,Arch,Schedule!AB$87:AB$291,Q$108,Schedule!AA$87:AA$291,P111,Schedule!$G$87:$G$291,Schedule!$F$10,Schedule!$I$87:$I$291,"")+SUMIFS(Schedule!AC$87:AC$291,Schedule!$K$87:$K$291,Arch,Schedule!AB$87:AB$291,Q$108,Schedule!AA$87:AA$291,P111,Schedule!$G$87:$G$291,Schedule!$F$10,Schedule!$I$87:$I$291,"I"))+(SUMIFS(Schedule!AC$87:AC$291,Schedule!$K$87:$K$291,Arch,Schedule!AB$87:AB$291,Q$108,Schedule!AA$87:AA$291,P111,Schedule!$G$87:$G$291,Schedule!$F$11,Schedule!$I$87:$I$291,"")+SUMIFS(Schedule!AC$87:AC$291,Schedule!$K$87:$K$291,Arch,Schedule!AB$87:AB$291,Q$108,Schedule!AA$87:AA$291,P111,Schedule!$G$87:$G$291,Schedule!$F$11,Schedule!$I$87:$I$291,"I"))+(SUMIFS(Schedule!AC$87:AC$291,Schedule!$K$87:$K$291,Arch,Schedule!AB$87:AB$291,Q$108,Schedule!AA$87:AA$291,P111,Schedule!$G$87:$G$291,Schedule!$F$8,Schedule!$I$87:$I$291,"")+SUMIFS(Schedule!AC$87:AC$291,Schedule!$K$87:$K$291,Arch,Schedule!AB$87:AB$291,Q$108,Schedule!AA$87:AA$291,P111,Schedule!$G$87:$G$291,Schedule!$F$8,Schedule!$I$87:$I$291,"I"))))</f>
        <v>0</v>
      </c>
      <c r="S111" s="289">
        <v>4</v>
      </c>
      <c r="T111" s="280"/>
      <c r="U111" s="281">
        <f>IF($C$3="",(SUMIFS(Schedule!AF$87:AF$291,Schedule!$K$87:$K$291,Arch,Schedule!AE$87:AE$291,T$108,Schedule!AD$87:AD$291,S111,Schedule!$G$87:$G$291,Schedule!$F$9,Schedule!$I$87:$I$291,"")+SUMIFS(Schedule!AF$87:AF$291,Schedule!$K$87:$K$291,Arch,Schedule!AE$87:AE$291,T$108,Schedule!AD$87:AD$291,S111,Schedule!$G$87:$G$291,Schedule!$F$9,Schedule!$I$87:$I$291,"I"))+(SUMIFS(Schedule!AF$87:AF$291,Schedule!$K$87:$K$291,Arch,Schedule!AE$87:AE$291,T$108,Schedule!AD$87:AD$291,S111,Schedule!$G$87:$G$291,Schedule!$F$10,Schedule!$I$87:$I$291,"")+SUMIFS(Schedule!AF$87:AF$291,Schedule!$K$87:$K$291,Arch,Schedule!AE$87:AE$291,T$108,Schedule!AD$87:AD$291,S111,Schedule!$G$87:$G$291,Schedule!$F$10,Schedule!$I$87:$I$291,"I"))+(SUMIFS(Schedule!AF$87:AF$291,Schedule!$K$87:$K$291,Arch,Schedule!AE$87:AE$291,T$108,Schedule!AD$87:AD$291,S111,Schedule!$G$87:$G$291,Schedule!$F$11,Schedule!$I$87:$I$291,"")+SUMIFS(Schedule!AF$87:AF$291,Schedule!$K$87:$K$291,Arch,Schedule!AE$87:AE$291,T$108,Schedule!AD$87:AD$291,S111,Schedule!$G$87:$G$291,Schedule!$F$11,Schedule!$I$87:$I$291,"I")),IF($C$3='Sum Res'!$S$5,(SUMIFS(Schedule!AF$87:AF$291,Schedule!$K$87:$K$291,Arch,Schedule!AE$87:AE$291,T$108,Schedule!AD$87:AD$291,S111,Schedule!$G$87:$G$291,Schedule!$F$9,Schedule!$I$87:$I$291,"")+SUMIFS(Schedule!AF$87:AF$291,Schedule!$K$87:$K$291,Arch,Schedule!AE$87:AE$291,T$108,Schedule!AD$87:AD$291,S111,Schedule!$G$87:$G$291,Schedule!$F$9,Schedule!$I$87:$I$291,"I"))+(SUMIFS(Schedule!AF$87:AF$291,Schedule!$K$87:$K$291,Arch,Schedule!AE$87:AE$291,T$108,Schedule!AD$87:AD$291,S111,Schedule!$G$87:$G$291,Schedule!$F$10,Schedule!$I$87:$I$291,"")+SUMIFS(Schedule!AF$87:AF$291,Schedule!$K$87:$K$291,Arch,Schedule!AE$87:AE$291,T$108,Schedule!AD$87:AD$291,S111,Schedule!$G$87:$G$291,Schedule!$F$10,Schedule!$I$87:$I$291,"I"))+(SUMIFS(Schedule!AF$87:AF$291,Schedule!$K$87:$K$291,Arch,Schedule!AE$87:AE$291,T$108,Schedule!AD$87:AD$291,S111,Schedule!$G$87:$G$291,Schedule!$F$11,Schedule!$I$87:$I$291,"")+SUMIFS(Schedule!AF$87:AF$291,Schedule!$K$87:$K$291,Arch,Schedule!AE$87:AE$291,T$108,Schedule!AD$87:AD$291,S111,Schedule!$G$87:$G$291,Schedule!$F$11,Schedule!$I$87:$I$291,"I")),(SUMIFS(Schedule!AF$87:AF$291,Schedule!$K$87:$K$291,Arch,Schedule!AE$87:AE$291,T$108,Schedule!AD$87:AD$291,S111,Schedule!$G$87:$G$291,Schedule!$F$9,Schedule!$I$87:$I$291,"")+SUMIFS(Schedule!AF$87:AF$291,Schedule!$K$87:$K$291,Arch,Schedule!AE$87:AE$291,T$108,Schedule!AD$87:AD$291,S111,Schedule!$G$87:$G$291,Schedule!$F$9,Schedule!$I$87:$I$291,"I"))+(SUMIFS(Schedule!AF$87:AF$291,Schedule!$K$87:$K$291,Arch,Schedule!AE$87:AE$291,T$108,Schedule!AD$87:AD$291,S111,Schedule!$G$87:$G$291,Schedule!$F$10,Schedule!$I$87:$I$291,"")+SUMIFS(Schedule!AF$87:AF$291,Schedule!$K$87:$K$291,Arch,Schedule!AE$87:AE$291,T$108,Schedule!AD$87:AD$291,S111,Schedule!$G$87:$G$291,Schedule!$F$10,Schedule!$I$87:$I$291,"I"))+(SUMIFS(Schedule!AF$87:AF$291,Schedule!$K$87:$K$291,Arch,Schedule!AE$87:AE$291,T$108,Schedule!AD$87:AD$291,S111,Schedule!$G$87:$G$291,Schedule!$F$11,Schedule!$I$87:$I$291,"")+SUMIFS(Schedule!AF$87:AF$291,Schedule!$K$87:$K$291,Arch,Schedule!AE$87:AE$291,T$108,Schedule!AD$87:AD$291,S111,Schedule!$G$87:$G$291,Schedule!$F$11,Schedule!$I$87:$I$291,"I"))+(SUMIFS(Schedule!AF$87:AF$291,Schedule!$K$87:$K$291,Arch,Schedule!AE$87:AE$291,T$108,Schedule!AD$87:AD$291,S111,Schedule!$G$87:$G$291,Schedule!$F$8,Schedule!$I$87:$I$291,"")+SUMIFS(Schedule!AF$87:AF$291,Schedule!$K$87:$K$291,Arch,Schedule!AE$87:AE$291,T$108,Schedule!AD$87:AD$291,S111,Schedule!$G$87:$G$291,Schedule!$F$8,Schedule!$I$87:$I$291,"I"))))</f>
        <v>0</v>
      </c>
      <c r="V111" s="289">
        <v>4</v>
      </c>
      <c r="W111" s="280"/>
      <c r="X111" s="281">
        <f>IF($C$3="",(SUMIFS(Schedule!AI$87:AI$291,Schedule!$K$87:$K$291,Arch,Schedule!AH$87:AH$291,W$108,Schedule!AG$87:AG$291,V111,Schedule!$G$87:$G$291,Schedule!$F$9,Schedule!$I$87:$I$291,"")+SUMIFS(Schedule!AI$87:AI$291,Schedule!$K$87:$K$291,Arch,Schedule!AH$87:AH$291,W$108,Schedule!AG$87:AG$291,V111,Schedule!$G$87:$G$291,Schedule!$F$9,Schedule!$I$87:$I$291,"I"))+(SUMIFS(Schedule!AI$87:AI$291,Schedule!$K$87:$K$291,Arch,Schedule!AH$87:AH$291,W$108,Schedule!AG$87:AG$291,V111,Schedule!$G$87:$G$291,Schedule!$F$10,Schedule!$I$87:$I$291,"")+SUMIFS(Schedule!AI$87:AI$291,Schedule!$K$87:$K$291,Arch,Schedule!AH$87:AH$291,W$108,Schedule!AG$87:AG$291,V111,Schedule!$G$87:$G$291,Schedule!$F$10,Schedule!$I$87:$I$291,"I"))+(SUMIFS(Schedule!AI$87:AI$291,Schedule!$K$87:$K$291,Arch,Schedule!AH$87:AH$291,W$108,Schedule!AG$87:AG$291,V111,Schedule!$G$87:$G$291,Schedule!$F$11,Schedule!$I$87:$I$291,"")+SUMIFS(Schedule!AI$87:AI$291,Schedule!$K$87:$K$291,Arch,Schedule!AH$87:AH$291,W$108,Schedule!AG$87:AG$291,V111,Schedule!$G$87:$G$291,Schedule!$F$11,Schedule!$I$87:$I$291,"I")),IF($C$3='Sum Res'!$S$5,(SUMIFS(Schedule!AI$87:AI$291,Schedule!$K$87:$K$291,Arch,Schedule!AH$87:AH$291,W$108,Schedule!AG$87:AG$291,V111,Schedule!$G$87:$G$291,Schedule!$F$9,Schedule!$I$87:$I$291,"")+SUMIFS(Schedule!AI$87:AI$291,Schedule!$K$87:$K$291,Arch,Schedule!AH$87:AH$291,W$108,Schedule!AG$87:AG$291,V111,Schedule!$G$87:$G$291,Schedule!$F$9,Schedule!$I$87:$I$291,"I"))+(SUMIFS(Schedule!AI$87:AI$291,Schedule!$K$87:$K$291,Arch,Schedule!AH$87:AH$291,W$108,Schedule!AG$87:AG$291,V111,Schedule!$G$87:$G$291,Schedule!$F$10,Schedule!$I$87:$I$291,"")+SUMIFS(Schedule!AI$87:AI$291,Schedule!$K$87:$K$291,Arch,Schedule!AH$87:AH$291,W$108,Schedule!AG$87:AG$291,V111,Schedule!$G$87:$G$291,Schedule!$F$10,Schedule!$I$87:$I$291,"I"))+(SUMIFS(Schedule!AI$87:AI$291,Schedule!$K$87:$K$291,Arch,Schedule!AH$87:AH$291,W$108,Schedule!AG$87:AG$291,V111,Schedule!$G$87:$G$291,Schedule!$F$11,Schedule!$I$87:$I$291,"")+SUMIFS(Schedule!AI$87:AI$291,Schedule!$K$87:$K$291,Arch,Schedule!AH$87:AH$291,W$108,Schedule!AG$87:AG$291,V111,Schedule!$G$87:$G$291,Schedule!$F$11,Schedule!$I$87:$I$291,"I")),(SUMIFS(Schedule!AI$87:AI$291,Schedule!$K$87:$K$291,Arch,Schedule!AH$87:AH$291,W$108,Schedule!AG$87:AG$291,V111,Schedule!$G$87:$G$291,Schedule!$F$9,Schedule!$I$87:$I$291,"")+SUMIFS(Schedule!AI$87:AI$291,Schedule!$K$87:$K$291,Arch,Schedule!AH$87:AH$291,W$108,Schedule!AG$87:AG$291,V111,Schedule!$G$87:$G$291,Schedule!$F$9,Schedule!$I$87:$I$291,"I"))+(SUMIFS(Schedule!AI$87:AI$291,Schedule!$K$87:$K$291,Arch,Schedule!AH$87:AH$291,W$108,Schedule!AG$87:AG$291,V111,Schedule!$G$87:$G$291,Schedule!$F$10,Schedule!$I$87:$I$291,"")+SUMIFS(Schedule!AI$87:AI$291,Schedule!$K$87:$K$291,Arch,Schedule!AH$87:AH$291,W$108,Schedule!AG$87:AG$291,V111,Schedule!$G$87:$G$291,Schedule!$F$10,Schedule!$I$87:$I$291,"I"))+(SUMIFS(Schedule!AI$87:AI$291,Schedule!$K$87:$K$291,Arch,Schedule!AH$87:AH$291,W$108,Schedule!AG$87:AG$291,V111,Schedule!$G$87:$G$291,Schedule!$F$11,Schedule!$I$87:$I$291,"")+SUMIFS(Schedule!AI$87:AI$291,Schedule!$K$87:$K$291,Arch,Schedule!AH$87:AH$291,W$108,Schedule!AG$87:AG$291,V111,Schedule!$G$87:$G$291,Schedule!$F$11,Schedule!$I$87:$I$291,"I"))+(SUMIFS(Schedule!AI$87:AI$291,Schedule!$K$87:$K$291,Arch,Schedule!AH$87:AH$291,W$108,Schedule!AG$87:AG$291,V111,Schedule!$G$87:$G$291,Schedule!$F$8,Schedule!$I$87:$I$291,"")+SUMIFS(Schedule!AI$87:AI$291,Schedule!$K$87:$K$291,Arch,Schedule!AH$87:AH$291,W$108,Schedule!AG$87:AG$291,V111,Schedule!$G$87:$G$291,Schedule!$F$8,Schedule!$I$87:$I$291,"I"))))</f>
        <v>0</v>
      </c>
      <c r="Y111" s="289">
        <v>4</v>
      </c>
      <c r="Z111" s="280"/>
      <c r="AA111" s="281">
        <f>IF($C$3="",(SUMIFS(Schedule!AL$87:AL$291,Schedule!$K$87:$K$291,Arch,Schedule!AK$87:AK$291,Z$108,Schedule!AJ$87:AJ$291,Y111,Schedule!$G$87:$G$291,Schedule!$F$9,Schedule!$I$87:$I$291,"")+SUMIFS(Schedule!AL$87:AL$291,Schedule!$K$87:$K$291,Arch,Schedule!AK$87:AK$291,Z$108,Schedule!AJ$87:AJ$291,Y111,Schedule!$G$87:$G$291,Schedule!$F$9,Schedule!$I$87:$I$291,"I"))+(SUMIFS(Schedule!AL$87:AL$291,Schedule!$K$87:$K$291,Arch,Schedule!AK$87:AK$291,Z$108,Schedule!AJ$87:AJ$291,Y111,Schedule!$G$87:$G$291,Schedule!$F$10,Schedule!$I$87:$I$291,"")+SUMIFS(Schedule!AL$87:AL$291,Schedule!$K$87:$K$291,Arch,Schedule!AK$87:AK$291,Z$108,Schedule!AJ$87:AJ$291,Y111,Schedule!$G$87:$G$291,Schedule!$F$10,Schedule!$I$87:$I$291,"I"))+(SUMIFS(Schedule!AL$87:AL$291,Schedule!$K$87:$K$291,Arch,Schedule!AK$87:AK$291,Z$108,Schedule!AJ$87:AJ$291,Y111,Schedule!$G$87:$G$291,Schedule!$F$11,Schedule!$I$87:$I$291,"")+SUMIFS(Schedule!AL$87:AL$291,Schedule!$K$87:$K$291,Arch,Schedule!AK$87:AK$291,Z$108,Schedule!AJ$87:AJ$291,Y111,Schedule!$G$87:$G$291,Schedule!$F$11,Schedule!$I$87:$I$291,"I")),IF($C$3='Sum Res'!$S$5,(SUMIFS(Schedule!AL$87:AL$291,Schedule!$K$87:$K$291,Arch,Schedule!AK$87:AK$291,Z$108,Schedule!AJ$87:AJ$291,Y111,Schedule!$G$87:$G$291,Schedule!$F$9,Schedule!$I$87:$I$291,"")+SUMIFS(Schedule!AL$87:AL$291,Schedule!$K$87:$K$291,Arch,Schedule!AK$87:AK$291,Z$108,Schedule!AJ$87:AJ$291,Y111,Schedule!$G$87:$G$291,Schedule!$F$9,Schedule!$I$87:$I$291,"I"))+(SUMIFS(Schedule!AL$87:AL$291,Schedule!$K$87:$K$291,Arch,Schedule!AK$87:AK$291,Z$108,Schedule!AJ$87:AJ$291,Y111,Schedule!$G$87:$G$291,Schedule!$F$10,Schedule!$I$87:$I$291,"")+SUMIFS(Schedule!AL$87:AL$291,Schedule!$K$87:$K$291,Arch,Schedule!AK$87:AK$291,Z$108,Schedule!AJ$87:AJ$291,Y111,Schedule!$G$87:$G$291,Schedule!$F$10,Schedule!$I$87:$I$291,"I"))+(SUMIFS(Schedule!AL$87:AL$291,Schedule!$K$87:$K$291,Arch,Schedule!AK$87:AK$291,Z$108,Schedule!AJ$87:AJ$291,Y111,Schedule!$G$87:$G$291,Schedule!$F$11,Schedule!$I$87:$I$291,"")+SUMIFS(Schedule!AL$87:AL$291,Schedule!$K$87:$K$291,Arch,Schedule!AK$87:AK$291,Z$108,Schedule!AJ$87:AJ$291,Y111,Schedule!$G$87:$G$291,Schedule!$F$11,Schedule!$I$87:$I$291,"I")),(SUMIFS(Schedule!AL$87:AL$291,Schedule!$K$87:$K$291,Arch,Schedule!AK$87:AK$291,Z$108,Schedule!AJ$87:AJ$291,Y111,Schedule!$G$87:$G$291,Schedule!$F$9,Schedule!$I$87:$I$291,"")+SUMIFS(Schedule!AL$87:AL$291,Schedule!$K$87:$K$291,Arch,Schedule!AK$87:AK$291,Z$108,Schedule!AJ$87:AJ$291,Y111,Schedule!$G$87:$G$291,Schedule!$F$9,Schedule!$I$87:$I$291,"I"))+(SUMIFS(Schedule!AL$87:AL$291,Schedule!$K$87:$K$291,Arch,Schedule!AK$87:AK$291,Z$108,Schedule!AJ$87:AJ$291,Y111,Schedule!$G$87:$G$291,Schedule!$F$10,Schedule!$I$87:$I$291,"")+SUMIFS(Schedule!AL$87:AL$291,Schedule!$K$87:$K$291,Arch,Schedule!AK$87:AK$291,Z$108,Schedule!AJ$87:AJ$291,Y111,Schedule!$G$87:$G$291,Schedule!$F$10,Schedule!$I$87:$I$291,"I"))+(SUMIFS(Schedule!AL$87:AL$291,Schedule!$K$87:$K$291,Arch,Schedule!AK$87:AK$291,Z$108,Schedule!AJ$87:AJ$291,Y111,Schedule!$G$87:$G$291,Schedule!$F$11,Schedule!$I$87:$I$291,"")+SUMIFS(Schedule!AL$87:AL$291,Schedule!$K$87:$K$291,Arch,Schedule!AK$87:AK$291,Z$108,Schedule!AJ$87:AJ$291,Y111,Schedule!$G$87:$G$291,Schedule!$F$11,Schedule!$I$87:$I$291,"I"))+(SUMIFS(Schedule!AL$87:AL$291,Schedule!$K$87:$K$291,Arch,Schedule!AK$87:AK$291,Z$108,Schedule!AJ$87:AJ$291,Y111,Schedule!$G$87:$G$291,Schedule!$F$8,Schedule!$I$87:$I$291,"")+SUMIFS(Schedule!AL$87:AL$291,Schedule!$K$87:$K$291,Arch,Schedule!AK$87:AK$291,Z$108,Schedule!AJ$87:AJ$291,Y111,Schedule!$G$87:$G$291,Schedule!$F$8,Schedule!$I$87:$I$291,"I"))))</f>
        <v>0</v>
      </c>
      <c r="AB111" s="289">
        <v>4</v>
      </c>
      <c r="AC111" s="280"/>
      <c r="AD111" s="281">
        <f>IF($C$3="",(SUMIFS(Schedule!AO$87:AO$291,Schedule!$K$87:$K$291,Arch,Schedule!AN$87:AN$291,AC$108,Schedule!AM$87:AM$291,AB111,Schedule!$G$87:$G$291,Schedule!$F$9,Schedule!$I$87:$I$291,"")+SUMIFS(Schedule!AO$87:AO$291,Schedule!$K$87:$K$291,Arch,Schedule!AN$87:AN$291,AC$108,Schedule!AM$87:AM$291,AB111,Schedule!$G$87:$G$291,Schedule!$F$9,Schedule!$I$87:$I$291,"I"))+(SUMIFS(Schedule!AO$87:AO$291,Schedule!$K$87:$K$291,Arch,Schedule!AN$87:AN$291,AC$108,Schedule!AM$87:AM$291,AB111,Schedule!$G$87:$G$291,Schedule!$F$10,Schedule!$I$87:$I$291,"")+SUMIFS(Schedule!AO$87:AO$291,Schedule!$K$87:$K$291,Arch,Schedule!AN$87:AN$291,AC$108,Schedule!AM$87:AM$291,AB111,Schedule!$G$87:$G$291,Schedule!$F$10,Schedule!$I$87:$I$291,"I"))+(SUMIFS(Schedule!AO$87:AO$291,Schedule!$K$87:$K$291,Arch,Schedule!AN$87:AN$291,AC$108,Schedule!AM$87:AM$291,AB111,Schedule!$G$87:$G$291,Schedule!$F$11,Schedule!$I$87:$I$291,"")+SUMIFS(Schedule!AO$87:AO$291,Schedule!$K$87:$K$291,Arch,Schedule!AN$87:AN$291,AC$108,Schedule!AM$87:AM$291,AB111,Schedule!$G$87:$G$291,Schedule!$F$11,Schedule!$I$87:$I$291,"I")),IF($C$3='Sum Res'!$S$5,(SUMIFS(Schedule!AO$87:AO$291,Schedule!$K$87:$K$291,Arch,Schedule!AN$87:AN$291,AC$108,Schedule!AM$87:AM$291,AB111,Schedule!$G$87:$G$291,Schedule!$F$9,Schedule!$I$87:$I$291,"")+SUMIFS(Schedule!AO$87:AO$291,Schedule!$K$87:$K$291,Arch,Schedule!AN$87:AN$291,AC$108,Schedule!AM$87:AM$291,AB111,Schedule!$G$87:$G$291,Schedule!$F$9,Schedule!$I$87:$I$291,"I"))+(SUMIFS(Schedule!AO$87:AO$291,Schedule!$K$87:$K$291,Arch,Schedule!AN$87:AN$291,AC$108,Schedule!AM$87:AM$291,AB111,Schedule!$G$87:$G$291,Schedule!$F$10,Schedule!$I$87:$I$291,"")+SUMIFS(Schedule!AO$87:AO$291,Schedule!$K$87:$K$291,Arch,Schedule!AN$87:AN$291,AC$108,Schedule!AM$87:AM$291,AB111,Schedule!$G$87:$G$291,Schedule!$F$10,Schedule!$I$87:$I$291,"I"))+(SUMIFS(Schedule!AO$87:AO$291,Schedule!$K$87:$K$291,Arch,Schedule!AN$87:AN$291,AC$108,Schedule!AM$87:AM$291,AB111,Schedule!$G$87:$G$291,Schedule!$F$11,Schedule!$I$87:$I$291,"")+SUMIFS(Schedule!AO$87:AO$291,Schedule!$K$87:$K$291,Arch,Schedule!AN$87:AN$291,AC$108,Schedule!AM$87:AM$291,AB111,Schedule!$G$87:$G$291,Schedule!$F$11,Schedule!$I$87:$I$291,"I")),(SUMIFS(Schedule!AO$87:AO$291,Schedule!$K$87:$K$291,Arch,Schedule!AN$87:AN$291,AC$108,Schedule!AM$87:AM$291,AB111,Schedule!$G$87:$G$291,Schedule!$F$9,Schedule!$I$87:$I$291,"")+SUMIFS(Schedule!AO$87:AO$291,Schedule!$K$87:$K$291,Arch,Schedule!AN$87:AN$291,AC$108,Schedule!AM$87:AM$291,AB111,Schedule!$G$87:$G$291,Schedule!$F$9,Schedule!$I$87:$I$291,"I"))+(SUMIFS(Schedule!AO$87:AO$291,Schedule!$K$87:$K$291,Arch,Schedule!AN$87:AN$291,AC$108,Schedule!AM$87:AM$291,AB111,Schedule!$G$87:$G$291,Schedule!$F$10,Schedule!$I$87:$I$291,"")+SUMIFS(Schedule!AO$87:AO$291,Schedule!$K$87:$K$291,Arch,Schedule!AN$87:AN$291,AC$108,Schedule!AM$87:AM$291,AB111,Schedule!$G$87:$G$291,Schedule!$F$10,Schedule!$I$87:$I$291,"I"))+(SUMIFS(Schedule!AO$87:AO$291,Schedule!$K$87:$K$291,Arch,Schedule!AN$87:AN$291,AC$108,Schedule!AM$87:AM$291,AB111,Schedule!$G$87:$G$291,Schedule!$F$11,Schedule!$I$87:$I$291,"")+SUMIFS(Schedule!AO$87:AO$291,Schedule!$K$87:$K$291,Arch,Schedule!AN$87:AN$291,AC$108,Schedule!AM$87:AM$291,AB111,Schedule!$G$87:$G$291,Schedule!$F$11,Schedule!$I$87:$I$291,"I"))+(SUMIFS(Schedule!AO$87:AO$291,Schedule!$K$87:$K$291,Arch,Schedule!AN$87:AN$291,AC$108,Schedule!AM$87:AM$291,AB111,Schedule!$G$87:$G$291,Schedule!$F$8,Schedule!$I$87:$I$291,"")+SUMIFS(Schedule!AO$87:AO$291,Schedule!$K$87:$K$291,Arch,Schedule!AN$87:AN$291,AC$108,Schedule!AM$87:AM$291,AB111,Schedule!$G$87:$G$291,Schedule!$F$8,Schedule!$I$87:$I$291,"I"))))</f>
        <v>0</v>
      </c>
      <c r="AE111" s="282">
        <f t="shared" si="24"/>
        <v>0</v>
      </c>
      <c r="AF111" s="283">
        <f t="shared" si="25"/>
        <v>0</v>
      </c>
      <c r="AJ111" s="177" t="b">
        <f>AND(WallType=Arch,TASK='Break down of Inv'!$AJ$13)</f>
        <v>0</v>
      </c>
    </row>
    <row r="112" spans="2:36" ht="15.75" thickBot="1" x14ac:dyDescent="0.25">
      <c r="B112" s="580"/>
      <c r="C112" s="562"/>
      <c r="D112" s="290">
        <v>5</v>
      </c>
      <c r="E112" s="291"/>
      <c r="F112" s="292">
        <f>IF($C$3="",(SUMIFS(Schedule!Q$87:Q$291,Schedule!$K$87:$K$291,Arch,Schedule!P$87:P$291,E$108,Schedule!O$87:O$291,D112,Schedule!$G$87:$G$291,Schedule!$F$9,Schedule!$I$87:$I$291,"")+SUMIFS(Schedule!Q$87:Q$291,Schedule!$K$87:$K$291,Arch,Schedule!P$87:P$291,E$108,Schedule!O$87:O$291,D112,Schedule!$G$87:$G$291,Schedule!$F$9,Schedule!$I$87:$I$291,"I"))+(SUMIFS(Schedule!Q$87:Q$291,Schedule!$K$87:$K$291,Arch,Schedule!P$87:P$291,E$108,Schedule!O$87:O$291,D112,Schedule!$G$87:$G$291,Schedule!$F$10,Schedule!$I$87:$I$291,"")+SUMIFS(Schedule!Q$87:Q$291,Schedule!$K$87:$K$291,Arch,Schedule!P$87:P$291,E$108,Schedule!O$87:O$291,D112,Schedule!$G$87:$G$291,Schedule!$F$10,Schedule!$I$87:$I$291,"I"))+(SUMIFS(Schedule!Q$87:Q$291,Schedule!$K$87:$K$291,Arch,Schedule!P$87:P$291,E$108,Schedule!O$87:O$291,D112,Schedule!$G$87:$G$291,Schedule!$F$11,Schedule!$I$87:$I$291,"")+SUMIFS(Schedule!Q$87:Q$291,Schedule!$K$87:$K$291,Arch,Schedule!P$87:P$291,E$108,Schedule!O$87:O$291,D112,Schedule!$G$87:$G$291,Schedule!$F$11,Schedule!$I$87:$I$291,"I")),IF($C$3='Sum Res'!$S$5,(SUMIFS(Schedule!Q$87:Q$291,Schedule!$K$87:$K$291,Arch,Schedule!P$87:P$291,E$108,Schedule!O$87:O$291,D112,Schedule!$G$87:$G$291,Schedule!$F$9,Schedule!$I$87:$I$291,"")+SUMIFS(Schedule!Q$87:Q$291,Schedule!$K$87:$K$291,Arch,Schedule!P$87:P$291,E$108,Schedule!O$87:O$291,D112,Schedule!$G$87:$G$291,Schedule!$F$9,Schedule!$I$87:$I$291,"I"))+(SUMIFS(Schedule!Q$87:Q$291,Schedule!$K$87:$K$291,Arch,Schedule!P$87:P$291,E$108,Schedule!O$87:O$291,D112,Schedule!$G$87:$G$291,Schedule!$F$10,Schedule!$I$87:$I$291,"")+SUMIFS(Schedule!Q$87:Q$291,Schedule!$K$87:$K$291,Arch,Schedule!P$87:P$291,E$108,Schedule!O$87:O$291,D112,Schedule!$G$87:$G$291,Schedule!$F$10,Schedule!$I$87:$I$291,"I"))+(SUMIFS(Schedule!Q$87:Q$291,Schedule!$K$87:$K$291,Arch,Schedule!P$87:P$291,E$108,Schedule!O$87:O$291,D112,Schedule!$G$87:$G$291,Schedule!$F$11,Schedule!$I$87:$I$291,"")+SUMIFS(Schedule!Q$87:Q$291,Schedule!$K$87:$K$291,Arch,Schedule!P$87:P$291,E$108,Schedule!O$87:O$291,D112,Schedule!$G$87:$G$291,Schedule!$F$11,Schedule!$I$87:$I$291,"I")),(SUMIFS(Schedule!Q$87:Q$291,Schedule!$K$87:$K$291,Arch,Schedule!P$87:P$291,E$108,Schedule!O$87:O$291,D112,Schedule!$G$87:$G$291,Schedule!$F$9,Schedule!$I$87:$I$291,"")+SUMIFS(Schedule!Q$87:Q$291,Schedule!$K$87:$K$291,Arch,Schedule!P$87:P$291,E$108,Schedule!O$87:O$291,D112,Schedule!$G$87:$G$291,Schedule!$F$9,Schedule!$I$87:$I$291,"I"))+(SUMIFS(Schedule!Q$87:Q$291,Schedule!$K$87:$K$291,Arch,Schedule!P$87:P$291,E$108,Schedule!O$87:O$291,D112,Schedule!$G$87:$G$291,Schedule!$F$10,Schedule!$I$87:$I$291,"")+SUMIFS(Schedule!Q$87:Q$291,Schedule!$K$87:$K$291,Arch,Schedule!P$87:P$291,E$108,Schedule!O$87:O$291,D112,Schedule!$G$87:$G$291,Schedule!$F$10,Schedule!$I$87:$I$291,"I"))+(SUMIFS(Schedule!Q$87:Q$291,Schedule!$K$87:$K$291,Arch,Schedule!P$87:P$291,E$108,Schedule!O$87:O$291,D112,Schedule!$G$87:$G$291,Schedule!$F$11,Schedule!$I$87:$I$291,"")+SUMIFS(Schedule!Q$87:Q$291,Schedule!$K$87:$K$291,Arch,Schedule!P$87:P$291,E$108,Schedule!O$87:O$291,D112,Schedule!$G$87:$G$291,Schedule!$F$11,Schedule!$I$87:$I$291,"I"))+(SUMIFS(Schedule!Q$87:Q$291,Schedule!$K$87:$K$291,Arch,Schedule!P$87:P$291,E$108,Schedule!O$87:O$291,D112,Schedule!$G$87:$G$291,Schedule!$F$8,Schedule!$I$87:$I$291,"")+SUMIFS(Schedule!Q$87:Q$291,Schedule!$K$87:$K$291,Arch,Schedule!P$87:P$291,E$108,Schedule!O$87:O$291,D112,Schedule!$G$87:$G$291,Schedule!$F$8,Schedule!$I$87:$I$291,"I"))))</f>
        <v>0</v>
      </c>
      <c r="G112" s="290">
        <v>5</v>
      </c>
      <c r="H112" s="291"/>
      <c r="I112" s="292">
        <f>IF($C$3="",(SUMIFS(Schedule!T$87:T$291,Schedule!$K$87:$K$291,Arch,Schedule!S$87:S$291,H$108,Schedule!R$87:R$291,G112,Schedule!$G$87:$G$291,Schedule!$F$9,Schedule!$I$87:$I$291,"")+SUMIFS(Schedule!T$87:T$291,Schedule!$K$87:$K$291,Arch,Schedule!S$87:S$291,H$108,Schedule!R$87:R$291,G112,Schedule!$G$87:$G$291,Schedule!$F$9,Schedule!$I$87:$I$291,"I"))+(SUMIFS(Schedule!T$87:T$291,Schedule!$K$87:$K$291,Arch,Schedule!S$87:S$291,H$108,Schedule!R$87:R$291,G112,Schedule!$G$87:$G$291,Schedule!$F$10,Schedule!$I$87:$I$291,"")+SUMIFS(Schedule!T$87:T$291,Schedule!$K$87:$K$291,Arch,Schedule!S$87:S$291,H$108,Schedule!R$87:R$291,G112,Schedule!$G$87:$G$291,Schedule!$F$10,Schedule!$I$87:$I$291,"I"))+(SUMIFS(Schedule!T$87:T$291,Schedule!$K$87:$K$291,Arch,Schedule!S$87:S$291,H$108,Schedule!R$87:R$291,G112,Schedule!$G$87:$G$291,Schedule!$F$11,Schedule!$I$87:$I$291,"")+SUMIFS(Schedule!T$87:T$291,Schedule!$K$87:$K$291,Arch,Schedule!S$87:S$291,H$108,Schedule!R$87:R$291,G112,Schedule!$G$87:$G$291,Schedule!$F$11,Schedule!$I$87:$I$291,"I")),IF($C$3='Sum Res'!$S$5,(SUMIFS(Schedule!T$87:T$291,Schedule!$K$87:$K$291,Arch,Schedule!S$87:S$291,H$108,Schedule!R$87:R$291,G112,Schedule!$G$87:$G$291,Schedule!$F$9,Schedule!$I$87:$I$291,"")+SUMIFS(Schedule!T$87:T$291,Schedule!$K$87:$K$291,Arch,Schedule!S$87:S$291,H$108,Schedule!R$87:R$291,G112,Schedule!$G$87:$G$291,Schedule!$F$9,Schedule!$I$87:$I$291,"I"))+(SUMIFS(Schedule!T$87:T$291,Schedule!$K$87:$K$291,Arch,Schedule!S$87:S$291,H$108,Schedule!R$87:R$291,G112,Schedule!$G$87:$G$291,Schedule!$F$10,Schedule!$I$87:$I$291,"")+SUMIFS(Schedule!T$87:T$291,Schedule!$K$87:$K$291,Arch,Schedule!S$87:S$291,H$108,Schedule!R$87:R$291,G112,Schedule!$G$87:$G$291,Schedule!$F$10,Schedule!$I$87:$I$291,"I"))+(SUMIFS(Schedule!T$87:T$291,Schedule!$K$87:$K$291,Arch,Schedule!S$87:S$291,H$108,Schedule!R$87:R$291,G112,Schedule!$G$87:$G$291,Schedule!$F$11,Schedule!$I$87:$I$291,"")+SUMIFS(Schedule!T$87:T$291,Schedule!$K$87:$K$291,Arch,Schedule!S$87:S$291,H$108,Schedule!R$87:R$291,G112,Schedule!$G$87:$G$291,Schedule!$F$11,Schedule!$I$87:$I$291,"I")),(SUMIFS(Schedule!T$87:T$291,Schedule!$K$87:$K$291,Arch,Schedule!S$87:S$291,H$108,Schedule!R$87:R$291,G112,Schedule!$G$87:$G$291,Schedule!$F$9,Schedule!$I$87:$I$291,"")+SUMIFS(Schedule!T$87:T$291,Schedule!$K$87:$K$291,Arch,Schedule!S$87:S$291,H$108,Schedule!R$87:R$291,G112,Schedule!$G$87:$G$291,Schedule!$F$9,Schedule!$I$87:$I$291,"I"))+(SUMIFS(Schedule!T$87:T$291,Schedule!$K$87:$K$291,Arch,Schedule!S$87:S$291,H$108,Schedule!R$87:R$291,G112,Schedule!$G$87:$G$291,Schedule!$F$10,Schedule!$I$87:$I$291,"")+SUMIFS(Schedule!T$87:T$291,Schedule!$K$87:$K$291,Arch,Schedule!S$87:S$291,H$108,Schedule!R$87:R$291,G112,Schedule!$G$87:$G$291,Schedule!$F$10,Schedule!$I$87:$I$291,"I"))+(SUMIFS(Schedule!T$87:T$291,Schedule!$K$87:$K$291,Arch,Schedule!S$87:S$291,H$108,Schedule!R$87:R$291,G112,Schedule!$G$87:$G$291,Schedule!$F$11,Schedule!$I$87:$I$291,"")+SUMIFS(Schedule!T$87:T$291,Schedule!$K$87:$K$291,Arch,Schedule!S$87:S$291,H$108,Schedule!R$87:R$291,G112,Schedule!$G$87:$G$291,Schedule!$F$11,Schedule!$I$87:$I$291,"I"))+(SUMIFS(Schedule!T$87:T$291,Schedule!$K$87:$K$291,Arch,Schedule!S$87:S$291,H$108,Schedule!R$87:R$291,G112,Schedule!$G$87:$G$291,Schedule!$F$8,Schedule!$I$87:$I$291,"")+SUMIFS(Schedule!T$87:T$291,Schedule!$K$87:$K$291,Arch,Schedule!S$87:S$291,H$108,Schedule!R$87:R$291,G112,Schedule!$G$87:$G$291,Schedule!$F$8,Schedule!$I$87:$I$291,"I"))))</f>
        <v>0</v>
      </c>
      <c r="J112" s="290">
        <v>5</v>
      </c>
      <c r="K112" s="291"/>
      <c r="L112" s="292">
        <f>IF($C$3="",(SUMIFS(Schedule!W$87:W$291,Schedule!$K$87:$K$291,Arch,Schedule!V$87:V$291,K$108,Schedule!U$87:U$291,J112,Schedule!$G$87:$G$291,Schedule!$F$9,Schedule!$I$87:$I$291,"")+SUMIFS(Schedule!W$87:W$291,Schedule!$K$87:$K$291,Arch,Schedule!V$87:V$291,K$108,Schedule!U$87:U$291,J112,Schedule!$G$87:$G$291,Schedule!$F$9,Schedule!$I$87:$I$291,"I"))+(SUMIFS(Schedule!W$87:W$291,Schedule!$K$87:$K$291,Arch,Schedule!V$87:V$291,K$108,Schedule!U$87:U$291,J112,Schedule!$G$87:$G$291,Schedule!$F$10,Schedule!$I$87:$I$291,"")+SUMIFS(Schedule!W$87:W$291,Schedule!$K$87:$K$291,Arch,Schedule!V$87:V$291,K$108,Schedule!U$87:U$291,J112,Schedule!$G$87:$G$291,Schedule!$F$10,Schedule!$I$87:$I$291,"I"))+(SUMIFS(Schedule!W$87:W$291,Schedule!$K$87:$K$291,Arch,Schedule!V$87:V$291,K$108,Schedule!U$87:U$291,J112,Schedule!$G$87:$G$291,Schedule!$F$11,Schedule!$I$87:$I$291,"")+SUMIFS(Schedule!W$87:W$291,Schedule!$K$87:$K$291,Arch,Schedule!V$87:V$291,K$108,Schedule!U$87:U$291,J112,Schedule!$G$87:$G$291,Schedule!$F$11,Schedule!$I$87:$I$291,"I")),IF($C$3='Sum Res'!$S$5,(SUMIFS(Schedule!W$87:W$291,Schedule!$K$87:$K$291,Arch,Schedule!V$87:V$291,K$108,Schedule!U$87:U$291,J112,Schedule!$G$87:$G$291,Schedule!$F$9,Schedule!$I$87:$I$291,"")+SUMIFS(Schedule!W$87:W$291,Schedule!$K$87:$K$291,Arch,Schedule!V$87:V$291,K$108,Schedule!U$87:U$291,J112,Schedule!$G$87:$G$291,Schedule!$F$9,Schedule!$I$87:$I$291,"I"))+(SUMIFS(Schedule!W$87:W$291,Schedule!$K$87:$K$291,Arch,Schedule!V$87:V$291,K$108,Schedule!U$87:U$291,J112,Schedule!$G$87:$G$291,Schedule!$F$10,Schedule!$I$87:$I$291,"")+SUMIFS(Schedule!W$87:W$291,Schedule!$K$87:$K$291,Arch,Schedule!V$87:V$291,K$108,Schedule!U$87:U$291,J112,Schedule!$G$87:$G$291,Schedule!$F$10,Schedule!$I$87:$I$291,"I"))+(SUMIFS(Schedule!W$87:W$291,Schedule!$K$87:$K$291,Arch,Schedule!V$87:V$291,K$108,Schedule!U$87:U$291,J112,Schedule!$G$87:$G$291,Schedule!$F$11,Schedule!$I$87:$I$291,"")+SUMIFS(Schedule!W$87:W$291,Schedule!$K$87:$K$291,Arch,Schedule!V$87:V$291,K$108,Schedule!U$87:U$291,J112,Schedule!$G$87:$G$291,Schedule!$F$11,Schedule!$I$87:$I$291,"I")),(SUMIFS(Schedule!W$87:W$291,Schedule!$K$87:$K$291,Arch,Schedule!V$87:V$291,K$108,Schedule!U$87:U$291,J112,Schedule!$G$87:$G$291,Schedule!$F$9,Schedule!$I$87:$I$291,"")+SUMIFS(Schedule!W$87:W$291,Schedule!$K$87:$K$291,Arch,Schedule!V$87:V$291,K$108,Schedule!U$87:U$291,J112,Schedule!$G$87:$G$291,Schedule!$F$9,Schedule!$I$87:$I$291,"I"))+(SUMIFS(Schedule!W$87:W$291,Schedule!$K$87:$K$291,Arch,Schedule!V$87:V$291,K$108,Schedule!U$87:U$291,J112,Schedule!$G$87:$G$291,Schedule!$F$10,Schedule!$I$87:$I$291,"")+SUMIFS(Schedule!W$87:W$291,Schedule!$K$87:$K$291,Arch,Schedule!V$87:V$291,K$108,Schedule!U$87:U$291,J112,Schedule!$G$87:$G$291,Schedule!$F$10,Schedule!$I$87:$I$291,"I"))+(SUMIFS(Schedule!W$87:W$291,Schedule!$K$87:$K$291,Arch,Schedule!V$87:V$291,K$108,Schedule!U$87:U$291,J112,Schedule!$G$87:$G$291,Schedule!$F$11,Schedule!$I$87:$I$291,"")+SUMIFS(Schedule!W$87:W$291,Schedule!$K$87:$K$291,Arch,Schedule!V$87:V$291,K$108,Schedule!U$87:U$291,J112,Schedule!$G$87:$G$291,Schedule!$F$11,Schedule!$I$87:$I$291,"I"))+(SUMIFS(Schedule!W$87:W$291,Schedule!$K$87:$K$291,Arch,Schedule!V$87:V$291,K$108,Schedule!U$87:U$291,J112,Schedule!$G$87:$G$291,Schedule!$F$8,Schedule!$I$87:$I$291,"")+SUMIFS(Schedule!W$87:W$291,Schedule!$K$87:$K$291,Arch,Schedule!V$87:V$291,K$108,Schedule!U$87:U$291,J112,Schedule!$G$87:$G$291,Schedule!$F$8,Schedule!$I$87:$I$291,"I"))))</f>
        <v>0</v>
      </c>
      <c r="M112" s="290">
        <v>5</v>
      </c>
      <c r="N112" s="291"/>
      <c r="O112" s="292">
        <f>IF($C$3="",(SUMIFS(Schedule!Z$87:Z$291,Schedule!$K$87:$K$291,Arch,Schedule!Y$87:Y$291,N$108,Schedule!X$87:X$291,M112,Schedule!$G$87:$G$291,Schedule!$F$9,Schedule!$I$87:$I$291,"")+SUMIFS(Schedule!Z$87:Z$291,Schedule!$K$87:$K$291,Arch,Schedule!Y$87:Y$291,N$108,Schedule!X$87:X$291,M112,Schedule!$G$87:$G$291,Schedule!$F$9,Schedule!$I$87:$I$291,"I"))+(SUMIFS(Schedule!Z$87:Z$291,Schedule!$K$87:$K$291,Arch,Schedule!Y$87:Y$291,N$108,Schedule!X$87:X$291,M112,Schedule!$G$87:$G$291,Schedule!$F$10,Schedule!$I$87:$I$291,"")+SUMIFS(Schedule!Z$87:Z$291,Schedule!$K$87:$K$291,Arch,Schedule!Y$87:Y$291,N$108,Schedule!X$87:X$291,M112,Schedule!$G$87:$G$291,Schedule!$F$10,Schedule!$I$87:$I$291,"I"))+(SUMIFS(Schedule!Z$87:Z$291,Schedule!$K$87:$K$291,Arch,Schedule!Y$87:Y$291,N$108,Schedule!X$87:X$291,M112,Schedule!$G$87:$G$291,Schedule!$F$11,Schedule!$I$87:$I$291,"")+SUMIFS(Schedule!Z$87:Z$291,Schedule!$K$87:$K$291,Arch,Schedule!Y$87:Y$291,N$108,Schedule!X$87:X$291,M112,Schedule!$G$87:$G$291,Schedule!$F$11,Schedule!$I$87:$I$291,"I")),IF($C$3='Sum Res'!$S$5,(SUMIFS(Schedule!Z$87:Z$291,Schedule!$K$87:$K$291,Arch,Schedule!Y$87:Y$291,N$108,Schedule!X$87:X$291,M112,Schedule!$G$87:$G$291,Schedule!$F$9,Schedule!$I$87:$I$291,"")+SUMIFS(Schedule!Z$87:Z$291,Schedule!$K$87:$K$291,Arch,Schedule!Y$87:Y$291,N$108,Schedule!X$87:X$291,M112,Schedule!$G$87:$G$291,Schedule!$F$9,Schedule!$I$87:$I$291,"I"))+(SUMIFS(Schedule!Z$87:Z$291,Schedule!$K$87:$K$291,Arch,Schedule!Y$87:Y$291,N$108,Schedule!X$87:X$291,M112,Schedule!$G$87:$G$291,Schedule!$F$10,Schedule!$I$87:$I$291,"")+SUMIFS(Schedule!Z$87:Z$291,Schedule!$K$87:$K$291,Arch,Schedule!Y$87:Y$291,N$108,Schedule!X$87:X$291,M112,Schedule!$G$87:$G$291,Schedule!$F$10,Schedule!$I$87:$I$291,"I"))+(SUMIFS(Schedule!Z$87:Z$291,Schedule!$K$87:$K$291,Arch,Schedule!Y$87:Y$291,N$108,Schedule!X$87:X$291,M112,Schedule!$G$87:$G$291,Schedule!$F$11,Schedule!$I$87:$I$291,"")+SUMIFS(Schedule!Z$87:Z$291,Schedule!$K$87:$K$291,Arch,Schedule!Y$87:Y$291,N$108,Schedule!X$87:X$291,M112,Schedule!$G$87:$G$291,Schedule!$F$11,Schedule!$I$87:$I$291,"I")),(SUMIFS(Schedule!Z$87:Z$291,Schedule!$K$87:$K$291,Arch,Schedule!Y$87:Y$291,N$108,Schedule!X$87:X$291,M112,Schedule!$G$87:$G$291,Schedule!$F$9,Schedule!$I$87:$I$291,"")+SUMIFS(Schedule!Z$87:Z$291,Schedule!$K$87:$K$291,Arch,Schedule!Y$87:Y$291,N$108,Schedule!X$87:X$291,M112,Schedule!$G$87:$G$291,Schedule!$F$9,Schedule!$I$87:$I$291,"I"))+(SUMIFS(Schedule!Z$87:Z$291,Schedule!$K$87:$K$291,Arch,Schedule!Y$87:Y$291,N$108,Schedule!X$87:X$291,M112,Schedule!$G$87:$G$291,Schedule!$F$10,Schedule!$I$87:$I$291,"")+SUMIFS(Schedule!Z$87:Z$291,Schedule!$K$87:$K$291,Arch,Schedule!Y$87:Y$291,N$108,Schedule!X$87:X$291,M112,Schedule!$G$87:$G$291,Schedule!$F$10,Schedule!$I$87:$I$291,"I"))+(SUMIFS(Schedule!Z$87:Z$291,Schedule!$K$87:$K$291,Arch,Schedule!Y$87:Y$291,N$108,Schedule!X$87:X$291,M112,Schedule!$G$87:$G$291,Schedule!$F$11,Schedule!$I$87:$I$291,"")+SUMIFS(Schedule!Z$87:Z$291,Schedule!$K$87:$K$291,Arch,Schedule!Y$87:Y$291,N$108,Schedule!X$87:X$291,M112,Schedule!$G$87:$G$291,Schedule!$F$11,Schedule!$I$87:$I$291,"I"))+(SUMIFS(Schedule!Z$87:Z$291,Schedule!$K$87:$K$291,Arch,Schedule!Y$87:Y$291,N$108,Schedule!X$87:X$291,M112,Schedule!$G$87:$G$291,Schedule!$F$8,Schedule!$I$87:$I$291,"")+SUMIFS(Schedule!Z$87:Z$291,Schedule!$K$87:$K$291,Arch,Schedule!Y$87:Y$291,N$108,Schedule!X$87:X$291,M112,Schedule!$G$87:$G$291,Schedule!$F$8,Schedule!$I$87:$I$291,"I"))))</f>
        <v>0</v>
      </c>
      <c r="P112" s="290">
        <v>5</v>
      </c>
      <c r="Q112" s="291"/>
      <c r="R112" s="292">
        <f>IF($C$3="",(SUMIFS(Schedule!AC$87:AC$291,Schedule!$K$87:$K$291,Arch,Schedule!AB$87:AB$291,Q$108,Schedule!AA$87:AA$291,P112,Schedule!$G$87:$G$291,Schedule!$F$9,Schedule!$I$87:$I$291,"")+SUMIFS(Schedule!AC$87:AC$291,Schedule!$K$87:$K$291,Arch,Schedule!AB$87:AB$291,Q$108,Schedule!AA$87:AA$291,P112,Schedule!$G$87:$G$291,Schedule!$F$9,Schedule!$I$87:$I$291,"I"))+(SUMIFS(Schedule!AC$87:AC$291,Schedule!$K$87:$K$291,Arch,Schedule!AB$87:AB$291,Q$108,Schedule!AA$87:AA$291,P112,Schedule!$G$87:$G$291,Schedule!$F$10,Schedule!$I$87:$I$291,"")+SUMIFS(Schedule!AC$87:AC$291,Schedule!$K$87:$K$291,Arch,Schedule!AB$87:AB$291,Q$108,Schedule!AA$87:AA$291,P112,Schedule!$G$87:$G$291,Schedule!$F$10,Schedule!$I$87:$I$291,"I"))+(SUMIFS(Schedule!AC$87:AC$291,Schedule!$K$87:$K$291,Arch,Schedule!AB$87:AB$291,Q$108,Schedule!AA$87:AA$291,P112,Schedule!$G$87:$G$291,Schedule!$F$11,Schedule!$I$87:$I$291,"")+SUMIFS(Schedule!AC$87:AC$291,Schedule!$K$87:$K$291,Arch,Schedule!AB$87:AB$291,Q$108,Schedule!AA$87:AA$291,P112,Schedule!$G$87:$G$291,Schedule!$F$11,Schedule!$I$87:$I$291,"I")),IF($C$3='Sum Res'!$S$5,(SUMIFS(Schedule!AC$87:AC$291,Schedule!$K$87:$K$291,Arch,Schedule!AB$87:AB$291,Q$108,Schedule!AA$87:AA$291,P112,Schedule!$G$87:$G$291,Schedule!$F$9,Schedule!$I$87:$I$291,"")+SUMIFS(Schedule!AC$87:AC$291,Schedule!$K$87:$K$291,Arch,Schedule!AB$87:AB$291,Q$108,Schedule!AA$87:AA$291,P112,Schedule!$G$87:$G$291,Schedule!$F$9,Schedule!$I$87:$I$291,"I"))+(SUMIFS(Schedule!AC$87:AC$291,Schedule!$K$87:$K$291,Arch,Schedule!AB$87:AB$291,Q$108,Schedule!AA$87:AA$291,P112,Schedule!$G$87:$G$291,Schedule!$F$10,Schedule!$I$87:$I$291,"")+SUMIFS(Schedule!AC$87:AC$291,Schedule!$K$87:$K$291,Arch,Schedule!AB$87:AB$291,Q$108,Schedule!AA$87:AA$291,P112,Schedule!$G$87:$G$291,Schedule!$F$10,Schedule!$I$87:$I$291,"I"))+(SUMIFS(Schedule!AC$87:AC$291,Schedule!$K$87:$K$291,Arch,Schedule!AB$87:AB$291,Q$108,Schedule!AA$87:AA$291,P112,Schedule!$G$87:$G$291,Schedule!$F$11,Schedule!$I$87:$I$291,"")+SUMIFS(Schedule!AC$87:AC$291,Schedule!$K$87:$K$291,Arch,Schedule!AB$87:AB$291,Q$108,Schedule!AA$87:AA$291,P112,Schedule!$G$87:$G$291,Schedule!$F$11,Schedule!$I$87:$I$291,"I")),(SUMIFS(Schedule!AC$87:AC$291,Schedule!$K$87:$K$291,Arch,Schedule!AB$87:AB$291,Q$108,Schedule!AA$87:AA$291,P112,Schedule!$G$87:$G$291,Schedule!$F$9,Schedule!$I$87:$I$291,"")+SUMIFS(Schedule!AC$87:AC$291,Schedule!$K$87:$K$291,Arch,Schedule!AB$87:AB$291,Q$108,Schedule!AA$87:AA$291,P112,Schedule!$G$87:$G$291,Schedule!$F$9,Schedule!$I$87:$I$291,"I"))+(SUMIFS(Schedule!AC$87:AC$291,Schedule!$K$87:$K$291,Arch,Schedule!AB$87:AB$291,Q$108,Schedule!AA$87:AA$291,P112,Schedule!$G$87:$G$291,Schedule!$F$10,Schedule!$I$87:$I$291,"")+SUMIFS(Schedule!AC$87:AC$291,Schedule!$K$87:$K$291,Arch,Schedule!AB$87:AB$291,Q$108,Schedule!AA$87:AA$291,P112,Schedule!$G$87:$G$291,Schedule!$F$10,Schedule!$I$87:$I$291,"I"))+(SUMIFS(Schedule!AC$87:AC$291,Schedule!$K$87:$K$291,Arch,Schedule!AB$87:AB$291,Q$108,Schedule!AA$87:AA$291,P112,Schedule!$G$87:$G$291,Schedule!$F$11,Schedule!$I$87:$I$291,"")+SUMIFS(Schedule!AC$87:AC$291,Schedule!$K$87:$K$291,Arch,Schedule!AB$87:AB$291,Q$108,Schedule!AA$87:AA$291,P112,Schedule!$G$87:$G$291,Schedule!$F$11,Schedule!$I$87:$I$291,"I"))+(SUMIFS(Schedule!AC$87:AC$291,Schedule!$K$87:$K$291,Arch,Schedule!AB$87:AB$291,Q$108,Schedule!AA$87:AA$291,P112,Schedule!$G$87:$G$291,Schedule!$F$8,Schedule!$I$87:$I$291,"")+SUMIFS(Schedule!AC$87:AC$291,Schedule!$K$87:$K$291,Arch,Schedule!AB$87:AB$291,Q$108,Schedule!AA$87:AA$291,P112,Schedule!$G$87:$G$291,Schedule!$F$8,Schedule!$I$87:$I$291,"I"))))</f>
        <v>0</v>
      </c>
      <c r="S112" s="290">
        <v>5</v>
      </c>
      <c r="T112" s="291"/>
      <c r="U112" s="292">
        <f>IF($C$3="",(SUMIFS(Schedule!AF$87:AF$291,Schedule!$K$87:$K$291,Arch,Schedule!AE$87:AE$291,T$108,Schedule!AD$87:AD$291,S112,Schedule!$G$87:$G$291,Schedule!$F$9,Schedule!$I$87:$I$291,"")+SUMIFS(Schedule!AF$87:AF$291,Schedule!$K$87:$K$291,Arch,Schedule!AE$87:AE$291,T$108,Schedule!AD$87:AD$291,S112,Schedule!$G$87:$G$291,Schedule!$F$9,Schedule!$I$87:$I$291,"I"))+(SUMIFS(Schedule!AF$87:AF$291,Schedule!$K$87:$K$291,Arch,Schedule!AE$87:AE$291,T$108,Schedule!AD$87:AD$291,S112,Schedule!$G$87:$G$291,Schedule!$F$10,Schedule!$I$87:$I$291,"")+SUMIFS(Schedule!AF$87:AF$291,Schedule!$K$87:$K$291,Arch,Schedule!AE$87:AE$291,T$108,Schedule!AD$87:AD$291,S112,Schedule!$G$87:$G$291,Schedule!$F$10,Schedule!$I$87:$I$291,"I"))+(SUMIFS(Schedule!AF$87:AF$291,Schedule!$K$87:$K$291,Arch,Schedule!AE$87:AE$291,T$108,Schedule!AD$87:AD$291,S112,Schedule!$G$87:$G$291,Schedule!$F$11,Schedule!$I$87:$I$291,"")+SUMIFS(Schedule!AF$87:AF$291,Schedule!$K$87:$K$291,Arch,Schedule!AE$87:AE$291,T$108,Schedule!AD$87:AD$291,S112,Schedule!$G$87:$G$291,Schedule!$F$11,Schedule!$I$87:$I$291,"I")),IF($C$3='Sum Res'!$S$5,(SUMIFS(Schedule!AF$87:AF$291,Schedule!$K$87:$K$291,Arch,Schedule!AE$87:AE$291,T$108,Schedule!AD$87:AD$291,S112,Schedule!$G$87:$G$291,Schedule!$F$9,Schedule!$I$87:$I$291,"")+SUMIFS(Schedule!AF$87:AF$291,Schedule!$K$87:$K$291,Arch,Schedule!AE$87:AE$291,T$108,Schedule!AD$87:AD$291,S112,Schedule!$G$87:$G$291,Schedule!$F$9,Schedule!$I$87:$I$291,"I"))+(SUMIFS(Schedule!AF$87:AF$291,Schedule!$K$87:$K$291,Arch,Schedule!AE$87:AE$291,T$108,Schedule!AD$87:AD$291,S112,Schedule!$G$87:$G$291,Schedule!$F$10,Schedule!$I$87:$I$291,"")+SUMIFS(Schedule!AF$87:AF$291,Schedule!$K$87:$K$291,Arch,Schedule!AE$87:AE$291,T$108,Schedule!AD$87:AD$291,S112,Schedule!$G$87:$G$291,Schedule!$F$10,Schedule!$I$87:$I$291,"I"))+(SUMIFS(Schedule!AF$87:AF$291,Schedule!$K$87:$K$291,Arch,Schedule!AE$87:AE$291,T$108,Schedule!AD$87:AD$291,S112,Schedule!$G$87:$G$291,Schedule!$F$11,Schedule!$I$87:$I$291,"")+SUMIFS(Schedule!AF$87:AF$291,Schedule!$K$87:$K$291,Arch,Schedule!AE$87:AE$291,T$108,Schedule!AD$87:AD$291,S112,Schedule!$G$87:$G$291,Schedule!$F$11,Schedule!$I$87:$I$291,"I")),(SUMIFS(Schedule!AF$87:AF$291,Schedule!$K$87:$K$291,Arch,Schedule!AE$87:AE$291,T$108,Schedule!AD$87:AD$291,S112,Schedule!$G$87:$G$291,Schedule!$F$9,Schedule!$I$87:$I$291,"")+SUMIFS(Schedule!AF$87:AF$291,Schedule!$K$87:$K$291,Arch,Schedule!AE$87:AE$291,T$108,Schedule!AD$87:AD$291,S112,Schedule!$G$87:$G$291,Schedule!$F$9,Schedule!$I$87:$I$291,"I"))+(SUMIFS(Schedule!AF$87:AF$291,Schedule!$K$87:$K$291,Arch,Schedule!AE$87:AE$291,T$108,Schedule!AD$87:AD$291,S112,Schedule!$G$87:$G$291,Schedule!$F$10,Schedule!$I$87:$I$291,"")+SUMIFS(Schedule!AF$87:AF$291,Schedule!$K$87:$K$291,Arch,Schedule!AE$87:AE$291,T$108,Schedule!AD$87:AD$291,S112,Schedule!$G$87:$G$291,Schedule!$F$10,Schedule!$I$87:$I$291,"I"))+(SUMIFS(Schedule!AF$87:AF$291,Schedule!$K$87:$K$291,Arch,Schedule!AE$87:AE$291,T$108,Schedule!AD$87:AD$291,S112,Schedule!$G$87:$G$291,Schedule!$F$11,Schedule!$I$87:$I$291,"")+SUMIFS(Schedule!AF$87:AF$291,Schedule!$K$87:$K$291,Arch,Schedule!AE$87:AE$291,T$108,Schedule!AD$87:AD$291,S112,Schedule!$G$87:$G$291,Schedule!$F$11,Schedule!$I$87:$I$291,"I"))+(SUMIFS(Schedule!AF$87:AF$291,Schedule!$K$87:$K$291,Arch,Schedule!AE$87:AE$291,T$108,Schedule!AD$87:AD$291,S112,Schedule!$G$87:$G$291,Schedule!$F$8,Schedule!$I$87:$I$291,"")+SUMIFS(Schedule!AF$87:AF$291,Schedule!$K$87:$K$291,Arch,Schedule!AE$87:AE$291,T$108,Schedule!AD$87:AD$291,S112,Schedule!$G$87:$G$291,Schedule!$F$8,Schedule!$I$87:$I$291,"I"))))</f>
        <v>0</v>
      </c>
      <c r="V112" s="290">
        <v>5</v>
      </c>
      <c r="W112" s="291"/>
      <c r="X112" s="292">
        <f>IF($C$3="",(SUMIFS(Schedule!AI$87:AI$291,Schedule!$K$87:$K$291,Arch,Schedule!AH$87:AH$291,W$108,Schedule!AG$87:AG$291,V112,Schedule!$G$87:$G$291,Schedule!$F$9,Schedule!$I$87:$I$291,"")+SUMIFS(Schedule!AI$87:AI$291,Schedule!$K$87:$K$291,Arch,Schedule!AH$87:AH$291,W$108,Schedule!AG$87:AG$291,V112,Schedule!$G$87:$G$291,Schedule!$F$9,Schedule!$I$87:$I$291,"I"))+(SUMIFS(Schedule!AI$87:AI$291,Schedule!$K$87:$K$291,Arch,Schedule!AH$87:AH$291,W$108,Schedule!AG$87:AG$291,V112,Schedule!$G$87:$G$291,Schedule!$F$10,Schedule!$I$87:$I$291,"")+SUMIFS(Schedule!AI$87:AI$291,Schedule!$K$87:$K$291,Arch,Schedule!AH$87:AH$291,W$108,Schedule!AG$87:AG$291,V112,Schedule!$G$87:$G$291,Schedule!$F$10,Schedule!$I$87:$I$291,"I"))+(SUMIFS(Schedule!AI$87:AI$291,Schedule!$K$87:$K$291,Arch,Schedule!AH$87:AH$291,W$108,Schedule!AG$87:AG$291,V112,Schedule!$G$87:$G$291,Schedule!$F$11,Schedule!$I$87:$I$291,"")+SUMIFS(Schedule!AI$87:AI$291,Schedule!$K$87:$K$291,Arch,Schedule!AH$87:AH$291,W$108,Schedule!AG$87:AG$291,V112,Schedule!$G$87:$G$291,Schedule!$F$11,Schedule!$I$87:$I$291,"I")),IF($C$3='Sum Res'!$S$5,(SUMIFS(Schedule!AI$87:AI$291,Schedule!$K$87:$K$291,Arch,Schedule!AH$87:AH$291,W$108,Schedule!AG$87:AG$291,V112,Schedule!$G$87:$G$291,Schedule!$F$9,Schedule!$I$87:$I$291,"")+SUMIFS(Schedule!AI$87:AI$291,Schedule!$K$87:$K$291,Arch,Schedule!AH$87:AH$291,W$108,Schedule!AG$87:AG$291,V112,Schedule!$G$87:$G$291,Schedule!$F$9,Schedule!$I$87:$I$291,"I"))+(SUMIFS(Schedule!AI$87:AI$291,Schedule!$K$87:$K$291,Arch,Schedule!AH$87:AH$291,W$108,Schedule!AG$87:AG$291,V112,Schedule!$G$87:$G$291,Schedule!$F$10,Schedule!$I$87:$I$291,"")+SUMIFS(Schedule!AI$87:AI$291,Schedule!$K$87:$K$291,Arch,Schedule!AH$87:AH$291,W$108,Schedule!AG$87:AG$291,V112,Schedule!$G$87:$G$291,Schedule!$F$10,Schedule!$I$87:$I$291,"I"))+(SUMIFS(Schedule!AI$87:AI$291,Schedule!$K$87:$K$291,Arch,Schedule!AH$87:AH$291,W$108,Schedule!AG$87:AG$291,V112,Schedule!$G$87:$G$291,Schedule!$F$11,Schedule!$I$87:$I$291,"")+SUMIFS(Schedule!AI$87:AI$291,Schedule!$K$87:$K$291,Arch,Schedule!AH$87:AH$291,W$108,Schedule!AG$87:AG$291,V112,Schedule!$G$87:$G$291,Schedule!$F$11,Schedule!$I$87:$I$291,"I")),(SUMIFS(Schedule!AI$87:AI$291,Schedule!$K$87:$K$291,Arch,Schedule!AH$87:AH$291,W$108,Schedule!AG$87:AG$291,V112,Schedule!$G$87:$G$291,Schedule!$F$9,Schedule!$I$87:$I$291,"")+SUMIFS(Schedule!AI$87:AI$291,Schedule!$K$87:$K$291,Arch,Schedule!AH$87:AH$291,W$108,Schedule!AG$87:AG$291,V112,Schedule!$G$87:$G$291,Schedule!$F$9,Schedule!$I$87:$I$291,"I"))+(SUMIFS(Schedule!AI$87:AI$291,Schedule!$K$87:$K$291,Arch,Schedule!AH$87:AH$291,W$108,Schedule!AG$87:AG$291,V112,Schedule!$G$87:$G$291,Schedule!$F$10,Schedule!$I$87:$I$291,"")+SUMIFS(Schedule!AI$87:AI$291,Schedule!$K$87:$K$291,Arch,Schedule!AH$87:AH$291,W$108,Schedule!AG$87:AG$291,V112,Schedule!$G$87:$G$291,Schedule!$F$10,Schedule!$I$87:$I$291,"I"))+(SUMIFS(Schedule!AI$87:AI$291,Schedule!$K$87:$K$291,Arch,Schedule!AH$87:AH$291,W$108,Schedule!AG$87:AG$291,V112,Schedule!$G$87:$G$291,Schedule!$F$11,Schedule!$I$87:$I$291,"")+SUMIFS(Schedule!AI$87:AI$291,Schedule!$K$87:$K$291,Arch,Schedule!AH$87:AH$291,W$108,Schedule!AG$87:AG$291,V112,Schedule!$G$87:$G$291,Schedule!$F$11,Schedule!$I$87:$I$291,"I"))+(SUMIFS(Schedule!AI$87:AI$291,Schedule!$K$87:$K$291,Arch,Schedule!AH$87:AH$291,W$108,Schedule!AG$87:AG$291,V112,Schedule!$G$87:$G$291,Schedule!$F$8,Schedule!$I$87:$I$291,"")+SUMIFS(Schedule!AI$87:AI$291,Schedule!$K$87:$K$291,Arch,Schedule!AH$87:AH$291,W$108,Schedule!AG$87:AG$291,V112,Schedule!$G$87:$G$291,Schedule!$F$8,Schedule!$I$87:$I$291,"I"))))</f>
        <v>0</v>
      </c>
      <c r="Y112" s="290">
        <v>5</v>
      </c>
      <c r="Z112" s="291"/>
      <c r="AA112" s="292">
        <f>IF($C$3="",(SUMIFS(Schedule!AL$87:AL$291,Schedule!$K$87:$K$291,Arch,Schedule!AK$87:AK$291,Z$108,Schedule!AJ$87:AJ$291,Y112,Schedule!$G$87:$G$291,Schedule!$F$9,Schedule!$I$87:$I$291,"")+SUMIFS(Schedule!AL$87:AL$291,Schedule!$K$87:$K$291,Arch,Schedule!AK$87:AK$291,Z$108,Schedule!AJ$87:AJ$291,Y112,Schedule!$G$87:$G$291,Schedule!$F$9,Schedule!$I$87:$I$291,"I"))+(SUMIFS(Schedule!AL$87:AL$291,Schedule!$K$87:$K$291,Arch,Schedule!AK$87:AK$291,Z$108,Schedule!AJ$87:AJ$291,Y112,Schedule!$G$87:$G$291,Schedule!$F$10,Schedule!$I$87:$I$291,"")+SUMIFS(Schedule!AL$87:AL$291,Schedule!$K$87:$K$291,Arch,Schedule!AK$87:AK$291,Z$108,Schedule!AJ$87:AJ$291,Y112,Schedule!$G$87:$G$291,Schedule!$F$10,Schedule!$I$87:$I$291,"I"))+(SUMIFS(Schedule!AL$87:AL$291,Schedule!$K$87:$K$291,Arch,Schedule!AK$87:AK$291,Z$108,Schedule!AJ$87:AJ$291,Y112,Schedule!$G$87:$G$291,Schedule!$F$11,Schedule!$I$87:$I$291,"")+SUMIFS(Schedule!AL$87:AL$291,Schedule!$K$87:$K$291,Arch,Schedule!AK$87:AK$291,Z$108,Schedule!AJ$87:AJ$291,Y112,Schedule!$G$87:$G$291,Schedule!$F$11,Schedule!$I$87:$I$291,"I")),IF($C$3='Sum Res'!$S$5,(SUMIFS(Schedule!AL$87:AL$291,Schedule!$K$87:$K$291,Arch,Schedule!AK$87:AK$291,Z$108,Schedule!AJ$87:AJ$291,Y112,Schedule!$G$87:$G$291,Schedule!$F$9,Schedule!$I$87:$I$291,"")+SUMIFS(Schedule!AL$87:AL$291,Schedule!$K$87:$K$291,Arch,Schedule!AK$87:AK$291,Z$108,Schedule!AJ$87:AJ$291,Y112,Schedule!$G$87:$G$291,Schedule!$F$9,Schedule!$I$87:$I$291,"I"))+(SUMIFS(Schedule!AL$87:AL$291,Schedule!$K$87:$K$291,Arch,Schedule!AK$87:AK$291,Z$108,Schedule!AJ$87:AJ$291,Y112,Schedule!$G$87:$G$291,Schedule!$F$10,Schedule!$I$87:$I$291,"")+SUMIFS(Schedule!AL$87:AL$291,Schedule!$K$87:$K$291,Arch,Schedule!AK$87:AK$291,Z$108,Schedule!AJ$87:AJ$291,Y112,Schedule!$G$87:$G$291,Schedule!$F$10,Schedule!$I$87:$I$291,"I"))+(SUMIFS(Schedule!AL$87:AL$291,Schedule!$K$87:$K$291,Arch,Schedule!AK$87:AK$291,Z$108,Schedule!AJ$87:AJ$291,Y112,Schedule!$G$87:$G$291,Schedule!$F$11,Schedule!$I$87:$I$291,"")+SUMIFS(Schedule!AL$87:AL$291,Schedule!$K$87:$K$291,Arch,Schedule!AK$87:AK$291,Z$108,Schedule!AJ$87:AJ$291,Y112,Schedule!$G$87:$G$291,Schedule!$F$11,Schedule!$I$87:$I$291,"I")),(SUMIFS(Schedule!AL$87:AL$291,Schedule!$K$87:$K$291,Arch,Schedule!AK$87:AK$291,Z$108,Schedule!AJ$87:AJ$291,Y112,Schedule!$G$87:$G$291,Schedule!$F$9,Schedule!$I$87:$I$291,"")+SUMIFS(Schedule!AL$87:AL$291,Schedule!$K$87:$K$291,Arch,Schedule!AK$87:AK$291,Z$108,Schedule!AJ$87:AJ$291,Y112,Schedule!$G$87:$G$291,Schedule!$F$9,Schedule!$I$87:$I$291,"I"))+(SUMIFS(Schedule!AL$87:AL$291,Schedule!$K$87:$K$291,Arch,Schedule!AK$87:AK$291,Z$108,Schedule!AJ$87:AJ$291,Y112,Schedule!$G$87:$G$291,Schedule!$F$10,Schedule!$I$87:$I$291,"")+SUMIFS(Schedule!AL$87:AL$291,Schedule!$K$87:$K$291,Arch,Schedule!AK$87:AK$291,Z$108,Schedule!AJ$87:AJ$291,Y112,Schedule!$G$87:$G$291,Schedule!$F$10,Schedule!$I$87:$I$291,"I"))+(SUMIFS(Schedule!AL$87:AL$291,Schedule!$K$87:$K$291,Arch,Schedule!AK$87:AK$291,Z$108,Schedule!AJ$87:AJ$291,Y112,Schedule!$G$87:$G$291,Schedule!$F$11,Schedule!$I$87:$I$291,"")+SUMIFS(Schedule!AL$87:AL$291,Schedule!$K$87:$K$291,Arch,Schedule!AK$87:AK$291,Z$108,Schedule!AJ$87:AJ$291,Y112,Schedule!$G$87:$G$291,Schedule!$F$11,Schedule!$I$87:$I$291,"I"))+(SUMIFS(Schedule!AL$87:AL$291,Schedule!$K$87:$K$291,Arch,Schedule!AK$87:AK$291,Z$108,Schedule!AJ$87:AJ$291,Y112,Schedule!$G$87:$G$291,Schedule!$F$8,Schedule!$I$87:$I$291,"")+SUMIFS(Schedule!AL$87:AL$291,Schedule!$K$87:$K$291,Arch,Schedule!AK$87:AK$291,Z$108,Schedule!AJ$87:AJ$291,Y112,Schedule!$G$87:$G$291,Schedule!$F$8,Schedule!$I$87:$I$291,"I"))))</f>
        <v>0</v>
      </c>
      <c r="AB112" s="290">
        <v>5</v>
      </c>
      <c r="AC112" s="291"/>
      <c r="AD112" s="292">
        <f>IF($C$3="",(SUMIFS(Schedule!AO$87:AO$291,Schedule!$K$87:$K$291,Arch,Schedule!AN$87:AN$291,AC$108,Schedule!AM$87:AM$291,AB112,Schedule!$G$87:$G$291,Schedule!$F$9,Schedule!$I$87:$I$291,"")+SUMIFS(Schedule!AO$87:AO$291,Schedule!$K$87:$K$291,Arch,Schedule!AN$87:AN$291,AC$108,Schedule!AM$87:AM$291,AB112,Schedule!$G$87:$G$291,Schedule!$F$9,Schedule!$I$87:$I$291,"I"))+(SUMIFS(Schedule!AO$87:AO$291,Schedule!$K$87:$K$291,Arch,Schedule!AN$87:AN$291,AC$108,Schedule!AM$87:AM$291,AB112,Schedule!$G$87:$G$291,Schedule!$F$10,Schedule!$I$87:$I$291,"")+SUMIFS(Schedule!AO$87:AO$291,Schedule!$K$87:$K$291,Arch,Schedule!AN$87:AN$291,AC$108,Schedule!AM$87:AM$291,AB112,Schedule!$G$87:$G$291,Schedule!$F$10,Schedule!$I$87:$I$291,"I"))+(SUMIFS(Schedule!AO$87:AO$291,Schedule!$K$87:$K$291,Arch,Schedule!AN$87:AN$291,AC$108,Schedule!AM$87:AM$291,AB112,Schedule!$G$87:$G$291,Schedule!$F$11,Schedule!$I$87:$I$291,"")+SUMIFS(Schedule!AO$87:AO$291,Schedule!$K$87:$K$291,Arch,Schedule!AN$87:AN$291,AC$108,Schedule!AM$87:AM$291,AB112,Schedule!$G$87:$G$291,Schedule!$F$11,Schedule!$I$87:$I$291,"I")),IF($C$3='Sum Res'!$S$5,(SUMIFS(Schedule!AO$87:AO$291,Schedule!$K$87:$K$291,Arch,Schedule!AN$87:AN$291,AC$108,Schedule!AM$87:AM$291,AB112,Schedule!$G$87:$G$291,Schedule!$F$9,Schedule!$I$87:$I$291,"")+SUMIFS(Schedule!AO$87:AO$291,Schedule!$K$87:$K$291,Arch,Schedule!AN$87:AN$291,AC$108,Schedule!AM$87:AM$291,AB112,Schedule!$G$87:$G$291,Schedule!$F$9,Schedule!$I$87:$I$291,"I"))+(SUMIFS(Schedule!AO$87:AO$291,Schedule!$K$87:$K$291,Arch,Schedule!AN$87:AN$291,AC$108,Schedule!AM$87:AM$291,AB112,Schedule!$G$87:$G$291,Schedule!$F$10,Schedule!$I$87:$I$291,"")+SUMIFS(Schedule!AO$87:AO$291,Schedule!$K$87:$K$291,Arch,Schedule!AN$87:AN$291,AC$108,Schedule!AM$87:AM$291,AB112,Schedule!$G$87:$G$291,Schedule!$F$10,Schedule!$I$87:$I$291,"I"))+(SUMIFS(Schedule!AO$87:AO$291,Schedule!$K$87:$K$291,Arch,Schedule!AN$87:AN$291,AC$108,Schedule!AM$87:AM$291,AB112,Schedule!$G$87:$G$291,Schedule!$F$11,Schedule!$I$87:$I$291,"")+SUMIFS(Schedule!AO$87:AO$291,Schedule!$K$87:$K$291,Arch,Schedule!AN$87:AN$291,AC$108,Schedule!AM$87:AM$291,AB112,Schedule!$G$87:$G$291,Schedule!$F$11,Schedule!$I$87:$I$291,"I")),(SUMIFS(Schedule!AO$87:AO$291,Schedule!$K$87:$K$291,Arch,Schedule!AN$87:AN$291,AC$108,Schedule!AM$87:AM$291,AB112,Schedule!$G$87:$G$291,Schedule!$F$9,Schedule!$I$87:$I$291,"")+SUMIFS(Schedule!AO$87:AO$291,Schedule!$K$87:$K$291,Arch,Schedule!AN$87:AN$291,AC$108,Schedule!AM$87:AM$291,AB112,Schedule!$G$87:$G$291,Schedule!$F$9,Schedule!$I$87:$I$291,"I"))+(SUMIFS(Schedule!AO$87:AO$291,Schedule!$K$87:$K$291,Arch,Schedule!AN$87:AN$291,AC$108,Schedule!AM$87:AM$291,AB112,Schedule!$G$87:$G$291,Schedule!$F$10,Schedule!$I$87:$I$291,"")+SUMIFS(Schedule!AO$87:AO$291,Schedule!$K$87:$K$291,Arch,Schedule!AN$87:AN$291,AC$108,Schedule!AM$87:AM$291,AB112,Schedule!$G$87:$G$291,Schedule!$F$10,Schedule!$I$87:$I$291,"I"))+(SUMIFS(Schedule!AO$87:AO$291,Schedule!$K$87:$K$291,Arch,Schedule!AN$87:AN$291,AC$108,Schedule!AM$87:AM$291,AB112,Schedule!$G$87:$G$291,Schedule!$F$11,Schedule!$I$87:$I$291,"")+SUMIFS(Schedule!AO$87:AO$291,Schedule!$K$87:$K$291,Arch,Schedule!AN$87:AN$291,AC$108,Schedule!AM$87:AM$291,AB112,Schedule!$G$87:$G$291,Schedule!$F$11,Schedule!$I$87:$I$291,"I"))+(SUMIFS(Schedule!AO$87:AO$291,Schedule!$K$87:$K$291,Arch,Schedule!AN$87:AN$291,AC$108,Schedule!AM$87:AM$291,AB112,Schedule!$G$87:$G$291,Schedule!$F$8,Schedule!$I$87:$I$291,"")+SUMIFS(Schedule!AO$87:AO$291,Schedule!$K$87:$K$291,Arch,Schedule!AN$87:AN$291,AC$108,Schedule!AM$87:AM$291,AB112,Schedule!$G$87:$G$291,Schedule!$F$8,Schedule!$I$87:$I$291,"I"))))</f>
        <v>0</v>
      </c>
      <c r="AE112" s="293">
        <f>AD112+AA112+X112+U112+R112+O112+L112+I112+F112</f>
        <v>0</v>
      </c>
      <c r="AF112" s="288">
        <f t="shared" si="25"/>
        <v>0</v>
      </c>
      <c r="AJ112" s="177" t="b">
        <f>AND(WallType=Arch,TASK='Break down of Inv'!$AJ$12)</f>
        <v>0</v>
      </c>
    </row>
    <row r="113" spans="2:32" ht="15.75" thickBot="1" x14ac:dyDescent="0.3">
      <c r="B113" s="580"/>
      <c r="C113" s="294" t="s">
        <v>17</v>
      </c>
      <c r="D113" s="295"/>
      <c r="E113" s="296"/>
      <c r="F113" s="297">
        <f>SUM(F108:F112)</f>
        <v>0</v>
      </c>
      <c r="G113" s="295"/>
      <c r="H113" s="296"/>
      <c r="I113" s="297">
        <f>SUM(I108:I112)</f>
        <v>0</v>
      </c>
      <c r="J113" s="295"/>
      <c r="K113" s="296"/>
      <c r="L113" s="297">
        <f>SUM(L108:L112)</f>
        <v>0</v>
      </c>
      <c r="M113" s="295"/>
      <c r="N113" s="296"/>
      <c r="O113" s="297">
        <f>SUM(O108:O112)</f>
        <v>0</v>
      </c>
      <c r="P113" s="295"/>
      <c r="Q113" s="296"/>
      <c r="R113" s="297">
        <f>SUM(R108:R112)</f>
        <v>0</v>
      </c>
      <c r="S113" s="295"/>
      <c r="T113" s="296"/>
      <c r="U113" s="297">
        <f>SUM(U108:U112)</f>
        <v>0</v>
      </c>
      <c r="V113" s="295"/>
      <c r="W113" s="296"/>
      <c r="X113" s="297">
        <f>SUM(X108:X112)</f>
        <v>0</v>
      </c>
      <c r="Y113" s="295"/>
      <c r="Z113" s="296"/>
      <c r="AA113" s="297">
        <f>SUM(AA108:AA112)</f>
        <v>0</v>
      </c>
      <c r="AB113" s="295"/>
      <c r="AC113" s="296"/>
      <c r="AD113" s="297">
        <f>SUM(AD108:AD112)</f>
        <v>0</v>
      </c>
      <c r="AE113" s="297">
        <f>AD113+AA113+X113+U113+R113+O113+L113+I113+F113</f>
        <v>0</v>
      </c>
      <c r="AF113" s="298">
        <f>AE113/48</f>
        <v>0</v>
      </c>
    </row>
    <row r="114" spans="2:32" ht="15" x14ac:dyDescent="0.2">
      <c r="B114" s="580"/>
      <c r="C114" s="582" t="s">
        <v>131</v>
      </c>
      <c r="D114" s="273">
        <v>1</v>
      </c>
      <c r="E114" s="274" t="s">
        <v>114</v>
      </c>
      <c r="F114" s="275">
        <f>IF($C$3="",(SUMIFS(Schedule!Q$87:Q$291,Schedule!$K$87:$K$291,Arch,Schedule!P$87:P$291,E$114,Schedule!O$87:O$291,D114,Schedule!$G$87:$G$291,Schedule!$F$9,Schedule!$I$87:$I$291,"")+SUMIFS(Schedule!Q$87:Q$291,Schedule!$K$87:$K$291,Arch,Schedule!P$87:P$291,E$114,Schedule!O$87:O$291,D114,Schedule!$G$87:$G$291,Schedule!$F$9,Schedule!$I$87:$I$291,"I"))+(SUMIFS(Schedule!Q$87:Q$291,Schedule!$K$87:$K$291,Arch,Schedule!P$87:P$291,E$114,Schedule!O$87:O$291,D114,Schedule!$G$87:$G$291,Schedule!$F$10,Schedule!$I$87:$I$291,"")+SUMIFS(Schedule!Q$87:Q$291,Schedule!$K$87:$K$291,Arch,Schedule!P$87:P$291,E$114,Schedule!O$87:O$291,D114,Schedule!$G$87:$G$291,Schedule!$F$10,Schedule!$I$87:$I$291,"I"))+(SUMIFS(Schedule!Q$87:Q$291,Schedule!$K$87:$K$291,Arch,Schedule!P$87:P$291,E$114,Schedule!O$87:O$291,D114,Schedule!$G$87:$G$291,Schedule!$F$11,Schedule!$I$87:$I$291,"")+SUMIFS(Schedule!Q$87:Q$291,Schedule!$K$87:$K$291,Arch,Schedule!P$87:P$291,E$114,Schedule!O$87:O$291,D114,Schedule!$G$87:$G$291,Schedule!$F$11,Schedule!$I$87:$I$291,"I")),IF($C$3='Sum Res'!$S$5,(SUMIFS(Schedule!Q$87:Q$291,Schedule!$K$87:$K$291,Arch,Schedule!P$87:P$291,E$114,Schedule!O$87:O$291,D114,Schedule!$G$87:$G$291,Schedule!$F$9,Schedule!$I$87:$I$291,"")+SUMIFS(Schedule!Q$87:Q$291,Schedule!$K$87:$K$291,Arch,Schedule!P$87:P$291,E$114,Schedule!O$87:O$291,D114,Schedule!$G$87:$G$291,Schedule!$F$9,Schedule!$I$87:$I$291,"I"))+(SUMIFS(Schedule!Q$87:Q$291,Schedule!$K$87:$K$291,Arch,Schedule!P$87:P$291,E$114,Schedule!O$87:O$291,D114,Schedule!$G$87:$G$291,Schedule!$F$10,Schedule!$I$87:$I$291,"")+SUMIFS(Schedule!Q$87:Q$291,Schedule!$K$87:$K$291,Arch,Schedule!P$87:P$291,E$114,Schedule!O$87:O$291,D114,Schedule!$G$87:$G$291,Schedule!$F$10,Schedule!$I$87:$I$291,"I"))+(SUMIFS(Schedule!Q$87:Q$291,Schedule!$K$87:$K$291,Arch,Schedule!P$87:P$291,E$114,Schedule!O$87:O$291,D114,Schedule!$G$87:$G$291,Schedule!$F$11,Schedule!$I$87:$I$291,"")+SUMIFS(Schedule!Q$87:Q$291,Schedule!$K$87:$K$291,Arch,Schedule!P$87:P$291,E$114,Schedule!O$87:O$291,D114,Schedule!$G$87:$G$291,Schedule!$F$11,Schedule!$I$87:$I$291,"I")),(SUMIFS(Schedule!Q$87:Q$291,Schedule!$K$87:$K$291,Arch,Schedule!P$87:P$291,E$114,Schedule!O$87:O$291,D114,Schedule!$G$87:$G$291,Schedule!$F$9,Schedule!$I$87:$I$291,"")+SUMIFS(Schedule!Q$87:Q$291,Schedule!$K$87:$K$291,Arch,Schedule!P$87:P$291,E$114,Schedule!O$87:O$291,D114,Schedule!$G$87:$G$291,Schedule!$F$9,Schedule!$I$87:$I$291,"I"))+(SUMIFS(Schedule!Q$87:Q$291,Schedule!$K$87:$K$291,Arch,Schedule!P$87:P$291,E$114,Schedule!O$87:O$291,D114,Schedule!$G$87:$G$291,Schedule!$F$10,Schedule!$I$87:$I$291,"")+SUMIFS(Schedule!Q$87:Q$291,Schedule!$K$87:$K$291,Arch,Schedule!P$87:P$291,E$114,Schedule!O$87:O$291,D114,Schedule!$G$87:$G$291,Schedule!$F$10,Schedule!$I$87:$I$291,"I"))+(SUMIFS(Schedule!Q$87:Q$291,Schedule!$K$87:$K$291,Arch,Schedule!P$87:P$291,E$114,Schedule!O$87:O$291,D114,Schedule!$G$87:$G$291,Schedule!$F$11,Schedule!$I$87:$I$291,"")+SUMIFS(Schedule!Q$87:Q$291,Schedule!$K$87:$K$291,Arch,Schedule!P$87:P$291,E$114,Schedule!O$87:O$291,D114,Schedule!$G$87:$G$291,Schedule!$F$11,Schedule!$I$87:$I$291,"I"))+(SUMIFS(Schedule!Q$87:Q$291,Schedule!$K$87:$K$291,Arch,Schedule!P$87:P$291,E$114,Schedule!O$87:O$291,D114,Schedule!$G$87:$G$291,Schedule!$F$8,Schedule!$I$87:$I$291,"")+SUMIFS(Schedule!Q$87:Q$291,Schedule!$K$87:$K$291,Arch,Schedule!P$87:P$291,E$114,Schedule!O$87:O$291,D114,Schedule!$G$87:$G$291,Schedule!$F$8,Schedule!$I$87:$I$291,"I"))))</f>
        <v>0</v>
      </c>
      <c r="G114" s="273">
        <v>1</v>
      </c>
      <c r="H114" s="274" t="s">
        <v>114</v>
      </c>
      <c r="I114" s="275">
        <f>IF($C$3="",(SUMIFS(Schedule!T$87:T$291,Schedule!$K$87:$K$291,Arch,Schedule!S$87:S$291,H$114,Schedule!R$87:R$291,G114,Schedule!$G$87:$G$291,Schedule!$F$9,Schedule!$I$87:$I$291,"")+SUMIFS(Schedule!T$87:T$291,Schedule!$K$87:$K$291,Arch,Schedule!S$87:S$291,H$114,Schedule!R$87:R$291,G114,Schedule!$G$87:$G$291,Schedule!$F$9,Schedule!$I$87:$I$291,"I"))+(SUMIFS(Schedule!T$87:T$291,Schedule!$K$87:$K$291,Arch,Schedule!S$87:S$291,H$114,Schedule!R$87:R$291,G114,Schedule!$G$87:$G$291,Schedule!$F$10,Schedule!$I$87:$I$291,"")+SUMIFS(Schedule!T$87:T$291,Schedule!$K$87:$K$291,Arch,Schedule!S$87:S$291,H$114,Schedule!R$87:R$291,G114,Schedule!$G$87:$G$291,Schedule!$F$10,Schedule!$I$87:$I$291,"I"))+(SUMIFS(Schedule!T$87:T$291,Schedule!$K$87:$K$291,Arch,Schedule!S$87:S$291,H$114,Schedule!R$87:R$291,G114,Schedule!$G$87:$G$291,Schedule!$F$11,Schedule!$I$87:$I$291,"")+SUMIFS(Schedule!T$87:T$291,Schedule!$K$87:$K$291,Arch,Schedule!S$87:S$291,H$114,Schedule!R$87:R$291,G114,Schedule!$G$87:$G$291,Schedule!$F$11,Schedule!$I$87:$I$291,"I")),IF($C$3='Sum Res'!$S$5,(SUMIFS(Schedule!T$87:T$291,Schedule!$K$87:$K$291,Arch,Schedule!S$87:S$291,H$114,Schedule!R$87:R$291,G114,Schedule!$G$87:$G$291,Schedule!$F$9,Schedule!$I$87:$I$291,"")+SUMIFS(Schedule!T$87:T$291,Schedule!$K$87:$K$291,Arch,Schedule!S$87:S$291,H$114,Schedule!R$87:R$291,G114,Schedule!$G$87:$G$291,Schedule!$F$9,Schedule!$I$87:$I$291,"I"))+(SUMIFS(Schedule!T$87:T$291,Schedule!$K$87:$K$291,Arch,Schedule!S$87:S$291,H$114,Schedule!R$87:R$291,G114,Schedule!$G$87:$G$291,Schedule!$F$10,Schedule!$I$87:$I$291,"")+SUMIFS(Schedule!T$87:T$291,Schedule!$K$87:$K$291,Arch,Schedule!S$87:S$291,H$114,Schedule!R$87:R$291,G114,Schedule!$G$87:$G$291,Schedule!$F$10,Schedule!$I$87:$I$291,"I"))+(SUMIFS(Schedule!T$87:T$291,Schedule!$K$87:$K$291,Arch,Schedule!S$87:S$291,H$114,Schedule!R$87:R$291,G114,Schedule!$G$87:$G$291,Schedule!$F$11,Schedule!$I$87:$I$291,"")+SUMIFS(Schedule!T$87:T$291,Schedule!$K$87:$K$291,Arch,Schedule!S$87:S$291,H$114,Schedule!R$87:R$291,G114,Schedule!$G$87:$G$291,Schedule!$F$11,Schedule!$I$87:$I$291,"I")),(SUMIFS(Schedule!T$87:T$291,Schedule!$K$87:$K$291,Arch,Schedule!S$87:S$291,H$114,Schedule!R$87:R$291,G114,Schedule!$G$87:$G$291,Schedule!$F$9,Schedule!$I$87:$I$291,"")+SUMIFS(Schedule!T$87:T$291,Schedule!$K$87:$K$291,Arch,Schedule!S$87:S$291,H$114,Schedule!R$87:R$291,G114,Schedule!$G$87:$G$291,Schedule!$F$9,Schedule!$I$87:$I$291,"I"))+(SUMIFS(Schedule!T$87:T$291,Schedule!$K$87:$K$291,Arch,Schedule!S$87:S$291,H$114,Schedule!R$87:R$291,G114,Schedule!$G$87:$G$291,Schedule!$F$10,Schedule!$I$87:$I$291,"")+SUMIFS(Schedule!T$87:T$291,Schedule!$K$87:$K$291,Arch,Schedule!S$87:S$291,H$114,Schedule!R$87:R$291,G114,Schedule!$G$87:$G$291,Schedule!$F$10,Schedule!$I$87:$I$291,"I"))+(SUMIFS(Schedule!T$87:T$291,Schedule!$K$87:$K$291,Arch,Schedule!S$87:S$291,H$114,Schedule!R$87:R$291,G114,Schedule!$G$87:$G$291,Schedule!$F$11,Schedule!$I$87:$I$291,"")+SUMIFS(Schedule!T$87:T$291,Schedule!$K$87:$K$291,Arch,Schedule!S$87:S$291,H$114,Schedule!R$87:R$291,G114,Schedule!$G$87:$G$291,Schedule!$F$11,Schedule!$I$87:$I$291,"I"))+(SUMIFS(Schedule!T$87:T$291,Schedule!$K$87:$K$291,Arch,Schedule!S$87:S$291,H$114,Schedule!R$87:R$291,G114,Schedule!$G$87:$G$291,Schedule!$F$8,Schedule!$I$87:$I$291,"")+SUMIFS(Schedule!T$87:T$291,Schedule!$K$87:$K$291,Arch,Schedule!S$87:S$291,H$114,Schedule!R$87:R$291,G114,Schedule!$G$87:$G$291,Schedule!$F$8,Schedule!$I$87:$I$291,"I"))))</f>
        <v>0</v>
      </c>
      <c r="J114" s="273">
        <v>1</v>
      </c>
      <c r="K114" s="274" t="s">
        <v>114</v>
      </c>
      <c r="L114" s="275">
        <f>IF($C$3="",(SUMIFS(Schedule!W$87:W$291,Schedule!$K$87:$K$291,Arch,Schedule!V$87:V$291,K$114,Schedule!U$87:U$291,J114,Schedule!$G$87:$G$291,Schedule!$F$9,Schedule!$I$87:$I$291,"")+SUMIFS(Schedule!W$87:W$291,Schedule!$K$87:$K$291,Arch,Schedule!V$87:V$291,K$114,Schedule!U$87:U$291,J114,Schedule!$G$87:$G$291,Schedule!$F$9,Schedule!$I$87:$I$291,"I"))+(SUMIFS(Schedule!W$87:W$291,Schedule!$K$87:$K$291,Arch,Schedule!V$87:V$291,K$114,Schedule!U$87:U$291,J114,Schedule!$G$87:$G$291,Schedule!$F$10,Schedule!$I$87:$I$291,"")+SUMIFS(Schedule!W$87:W$291,Schedule!$K$87:$K$291,Arch,Schedule!V$87:V$291,K$114,Schedule!U$87:U$291,J114,Schedule!$G$87:$G$291,Schedule!$F$10,Schedule!$I$87:$I$291,"I"))+(SUMIFS(Schedule!W$87:W$291,Schedule!$K$87:$K$291,Arch,Schedule!V$87:V$291,K$114,Schedule!U$87:U$291,J114,Schedule!$G$87:$G$291,Schedule!$F$11,Schedule!$I$87:$I$291,"")+SUMIFS(Schedule!W$87:W$291,Schedule!$K$87:$K$291,Arch,Schedule!V$87:V$291,K$114,Schedule!U$87:U$291,J114,Schedule!$G$87:$G$291,Schedule!$F$11,Schedule!$I$87:$I$291,"I")),IF($C$3='Sum Res'!$S$5,(SUMIFS(Schedule!W$87:W$291,Schedule!$K$87:$K$291,Arch,Schedule!V$87:V$291,K$114,Schedule!U$87:U$291,J114,Schedule!$G$87:$G$291,Schedule!$F$9,Schedule!$I$87:$I$291,"")+SUMIFS(Schedule!W$87:W$291,Schedule!$K$87:$K$291,Arch,Schedule!V$87:V$291,K$114,Schedule!U$87:U$291,J114,Schedule!$G$87:$G$291,Schedule!$F$9,Schedule!$I$87:$I$291,"I"))+(SUMIFS(Schedule!W$87:W$291,Schedule!$K$87:$K$291,Arch,Schedule!V$87:V$291,K$114,Schedule!U$87:U$291,J114,Schedule!$G$87:$G$291,Schedule!$F$10,Schedule!$I$87:$I$291,"")+SUMIFS(Schedule!W$87:W$291,Schedule!$K$87:$K$291,Arch,Schedule!V$87:V$291,K$114,Schedule!U$87:U$291,J114,Schedule!$G$87:$G$291,Schedule!$F$10,Schedule!$I$87:$I$291,"I"))+(SUMIFS(Schedule!W$87:W$291,Schedule!$K$87:$K$291,Arch,Schedule!V$87:V$291,K$114,Schedule!U$87:U$291,J114,Schedule!$G$87:$G$291,Schedule!$F$11,Schedule!$I$87:$I$291,"")+SUMIFS(Schedule!W$87:W$291,Schedule!$K$87:$K$291,Arch,Schedule!V$87:V$291,K$114,Schedule!U$87:U$291,J114,Schedule!$G$87:$G$291,Schedule!$F$11,Schedule!$I$87:$I$291,"I")),(SUMIFS(Schedule!W$87:W$291,Schedule!$K$87:$K$291,Arch,Schedule!V$87:V$291,K$114,Schedule!U$87:U$291,J114,Schedule!$G$87:$G$291,Schedule!$F$9,Schedule!$I$87:$I$291,"")+SUMIFS(Schedule!W$87:W$291,Schedule!$K$87:$K$291,Arch,Schedule!V$87:V$291,K$114,Schedule!U$87:U$291,J114,Schedule!$G$87:$G$291,Schedule!$F$9,Schedule!$I$87:$I$291,"I"))+(SUMIFS(Schedule!W$87:W$291,Schedule!$K$87:$K$291,Arch,Schedule!V$87:V$291,K$114,Schedule!U$87:U$291,J114,Schedule!$G$87:$G$291,Schedule!$F$10,Schedule!$I$87:$I$291,"")+SUMIFS(Schedule!W$87:W$291,Schedule!$K$87:$K$291,Arch,Schedule!V$87:V$291,K$114,Schedule!U$87:U$291,J114,Schedule!$G$87:$G$291,Schedule!$F$10,Schedule!$I$87:$I$291,"I"))+(SUMIFS(Schedule!W$87:W$291,Schedule!$K$87:$K$291,Arch,Schedule!V$87:V$291,K$114,Schedule!U$87:U$291,J114,Schedule!$G$87:$G$291,Schedule!$F$11,Schedule!$I$87:$I$291,"")+SUMIFS(Schedule!W$87:W$291,Schedule!$K$87:$K$291,Arch,Schedule!V$87:V$291,K$114,Schedule!U$87:U$291,J114,Schedule!$G$87:$G$291,Schedule!$F$11,Schedule!$I$87:$I$291,"I"))+(SUMIFS(Schedule!W$87:W$291,Schedule!$K$87:$K$291,Arch,Schedule!V$87:V$291,K$114,Schedule!U$87:U$291,J114,Schedule!$G$87:$G$291,Schedule!$F$8,Schedule!$I$87:$I$291,"")+SUMIFS(Schedule!W$87:W$291,Schedule!$K$87:$K$291,Arch,Schedule!V$87:V$291,K$114,Schedule!U$87:U$291,J114,Schedule!$G$87:$G$291,Schedule!$F$8,Schedule!$I$87:$I$291,"I"))))</f>
        <v>0</v>
      </c>
      <c r="M114" s="273">
        <v>1</v>
      </c>
      <c r="N114" s="274" t="s">
        <v>114</v>
      </c>
      <c r="O114" s="275">
        <f>IF($C$3="",(SUMIFS(Schedule!Z$87:Z$291,Schedule!$K$87:$K$291,Arch,Schedule!Y$87:Y$291,N$114,Schedule!X$87:X$291,M114,Schedule!$G$87:$G$291,Schedule!$F$9,Schedule!$I$87:$I$291,"")+SUMIFS(Schedule!Z$87:Z$291,Schedule!$K$87:$K$291,Arch,Schedule!Y$87:Y$291,N$114,Schedule!X$87:X$291,M114,Schedule!$G$87:$G$291,Schedule!$F$9,Schedule!$I$87:$I$291,"I"))+(SUMIFS(Schedule!Z$87:Z$291,Schedule!$K$87:$K$291,Arch,Schedule!Y$87:Y$291,N$114,Schedule!X$87:X$291,M114,Schedule!$G$87:$G$291,Schedule!$F$10,Schedule!$I$87:$I$291,"")+SUMIFS(Schedule!Z$87:Z$291,Schedule!$K$87:$K$291,Arch,Schedule!Y$87:Y$291,N$114,Schedule!X$87:X$291,M114,Schedule!$G$87:$G$291,Schedule!$F$10,Schedule!$I$87:$I$291,"I"))+(SUMIFS(Schedule!Z$87:Z$291,Schedule!$K$87:$K$291,Arch,Schedule!Y$87:Y$291,N$114,Schedule!X$87:X$291,M114,Schedule!$G$87:$G$291,Schedule!$F$11,Schedule!$I$87:$I$291,"")+SUMIFS(Schedule!Z$87:Z$291,Schedule!$K$87:$K$291,Arch,Schedule!Y$87:Y$291,N$114,Schedule!X$87:X$291,M114,Schedule!$G$87:$G$291,Schedule!$F$11,Schedule!$I$87:$I$291,"I")),IF($C$3='Sum Res'!$S$5,(SUMIFS(Schedule!Z$87:Z$291,Schedule!$K$87:$K$291,Arch,Schedule!Y$87:Y$291,N$114,Schedule!X$87:X$291,M114,Schedule!$G$87:$G$291,Schedule!$F$9,Schedule!$I$87:$I$291,"")+SUMIFS(Schedule!Z$87:Z$291,Schedule!$K$87:$K$291,Arch,Schedule!Y$87:Y$291,N$114,Schedule!X$87:X$291,M114,Schedule!$G$87:$G$291,Schedule!$F$9,Schedule!$I$87:$I$291,"I"))+(SUMIFS(Schedule!Z$87:Z$291,Schedule!$K$87:$K$291,Arch,Schedule!Y$87:Y$291,N$114,Schedule!X$87:X$291,M114,Schedule!$G$87:$G$291,Schedule!$F$10,Schedule!$I$87:$I$291,"")+SUMIFS(Schedule!Z$87:Z$291,Schedule!$K$87:$K$291,Arch,Schedule!Y$87:Y$291,N$114,Schedule!X$87:X$291,M114,Schedule!$G$87:$G$291,Schedule!$F$10,Schedule!$I$87:$I$291,"I"))+(SUMIFS(Schedule!Z$87:Z$291,Schedule!$K$87:$K$291,Arch,Schedule!Y$87:Y$291,N$114,Schedule!X$87:X$291,M114,Schedule!$G$87:$G$291,Schedule!$F$11,Schedule!$I$87:$I$291,"")+SUMIFS(Schedule!Z$87:Z$291,Schedule!$K$87:$K$291,Arch,Schedule!Y$87:Y$291,N$114,Schedule!X$87:X$291,M114,Schedule!$G$87:$G$291,Schedule!$F$11,Schedule!$I$87:$I$291,"I")),(SUMIFS(Schedule!Z$87:Z$291,Schedule!$K$87:$K$291,Arch,Schedule!Y$87:Y$291,N$114,Schedule!X$87:X$291,M114,Schedule!$G$87:$G$291,Schedule!$F$9,Schedule!$I$87:$I$291,"")+SUMIFS(Schedule!Z$87:Z$291,Schedule!$K$87:$K$291,Arch,Schedule!Y$87:Y$291,N$114,Schedule!X$87:X$291,M114,Schedule!$G$87:$G$291,Schedule!$F$9,Schedule!$I$87:$I$291,"I"))+(SUMIFS(Schedule!Z$87:Z$291,Schedule!$K$87:$K$291,Arch,Schedule!Y$87:Y$291,N$114,Schedule!X$87:X$291,M114,Schedule!$G$87:$G$291,Schedule!$F$10,Schedule!$I$87:$I$291,"")+SUMIFS(Schedule!Z$87:Z$291,Schedule!$K$87:$K$291,Arch,Schedule!Y$87:Y$291,N$114,Schedule!X$87:X$291,M114,Schedule!$G$87:$G$291,Schedule!$F$10,Schedule!$I$87:$I$291,"I"))+(SUMIFS(Schedule!Z$87:Z$291,Schedule!$K$87:$K$291,Arch,Schedule!Y$87:Y$291,N$114,Schedule!X$87:X$291,M114,Schedule!$G$87:$G$291,Schedule!$F$11,Schedule!$I$87:$I$291,"")+SUMIFS(Schedule!Z$87:Z$291,Schedule!$K$87:$K$291,Arch,Schedule!Y$87:Y$291,N$114,Schedule!X$87:X$291,M114,Schedule!$G$87:$G$291,Schedule!$F$11,Schedule!$I$87:$I$291,"I"))+(SUMIFS(Schedule!Z$87:Z$291,Schedule!$K$87:$K$291,Arch,Schedule!Y$87:Y$291,N$114,Schedule!X$87:X$291,M114,Schedule!$G$87:$G$291,Schedule!$F$8,Schedule!$I$87:$I$291,"")+SUMIFS(Schedule!Z$87:Z$291,Schedule!$K$87:$K$291,Arch,Schedule!Y$87:Y$291,N$114,Schedule!X$87:X$291,M114,Schedule!$G$87:$G$291,Schedule!$F$8,Schedule!$I$87:$I$291,"I"))))</f>
        <v>0</v>
      </c>
      <c r="P114" s="273">
        <v>1</v>
      </c>
      <c r="Q114" s="274" t="s">
        <v>114</v>
      </c>
      <c r="R114" s="275">
        <f>IF($C$3="",(SUMIFS(Schedule!AC$87:AC$291,Schedule!$K$87:$K$291,Arch,Schedule!AB$87:AB$291,Q$114,Schedule!AA$87:AA$291,P114,Schedule!$G$87:$G$291,Schedule!$F$9,Schedule!$I$87:$I$291,"")+SUMIFS(Schedule!AC$87:AC$291,Schedule!$K$87:$K$291,Arch,Schedule!AB$87:AB$291,Q$114,Schedule!AA$87:AA$291,P114,Schedule!$G$87:$G$291,Schedule!$F$9,Schedule!$I$87:$I$291,"I"))+(SUMIFS(Schedule!AC$87:AC$291,Schedule!$K$87:$K$291,Arch,Schedule!AB$87:AB$291,Q$114,Schedule!AA$87:AA$291,P114,Schedule!$G$87:$G$291,Schedule!$F$10,Schedule!$I$87:$I$291,"")+SUMIFS(Schedule!AC$87:AC$291,Schedule!$K$87:$K$291,Arch,Schedule!AB$87:AB$291,Q$114,Schedule!AA$87:AA$291,P114,Schedule!$G$87:$G$291,Schedule!$F$10,Schedule!$I$87:$I$291,"I"))+(SUMIFS(Schedule!AC$87:AC$291,Schedule!$K$87:$K$291,Arch,Schedule!AB$87:AB$291,Q$114,Schedule!AA$87:AA$291,P114,Schedule!$G$87:$G$291,Schedule!$F$11,Schedule!$I$87:$I$291,"")+SUMIFS(Schedule!AC$87:AC$291,Schedule!$K$87:$K$291,Arch,Schedule!AB$87:AB$291,Q$114,Schedule!AA$87:AA$291,P114,Schedule!$G$87:$G$291,Schedule!$F$11,Schedule!$I$87:$I$291,"I")),IF($C$3='Sum Res'!$S$5,(SUMIFS(Schedule!AC$87:AC$291,Schedule!$K$87:$K$291,Arch,Schedule!AB$87:AB$291,Q$114,Schedule!AA$87:AA$291,P114,Schedule!$G$87:$G$291,Schedule!$F$9,Schedule!$I$87:$I$291,"")+SUMIFS(Schedule!AC$87:AC$291,Schedule!$K$87:$K$291,Arch,Schedule!AB$87:AB$291,Q$114,Schedule!AA$87:AA$291,P114,Schedule!$G$87:$G$291,Schedule!$F$9,Schedule!$I$87:$I$291,"I"))+(SUMIFS(Schedule!AC$87:AC$291,Schedule!$K$87:$K$291,Arch,Schedule!AB$87:AB$291,Q$114,Schedule!AA$87:AA$291,P114,Schedule!$G$87:$G$291,Schedule!$F$10,Schedule!$I$87:$I$291,"")+SUMIFS(Schedule!AC$87:AC$291,Schedule!$K$87:$K$291,Arch,Schedule!AB$87:AB$291,Q$114,Schedule!AA$87:AA$291,P114,Schedule!$G$87:$G$291,Schedule!$F$10,Schedule!$I$87:$I$291,"I"))+(SUMIFS(Schedule!AC$87:AC$291,Schedule!$K$87:$K$291,Arch,Schedule!AB$87:AB$291,Q$114,Schedule!AA$87:AA$291,P114,Schedule!$G$87:$G$291,Schedule!$F$11,Schedule!$I$87:$I$291,"")+SUMIFS(Schedule!AC$87:AC$291,Schedule!$K$87:$K$291,Arch,Schedule!AB$87:AB$291,Q$114,Schedule!AA$87:AA$291,P114,Schedule!$G$87:$G$291,Schedule!$F$11,Schedule!$I$87:$I$291,"I")),(SUMIFS(Schedule!AC$87:AC$291,Schedule!$K$87:$K$291,Arch,Schedule!AB$87:AB$291,Q$114,Schedule!AA$87:AA$291,P114,Schedule!$G$87:$G$291,Schedule!$F$9,Schedule!$I$87:$I$291,"")+SUMIFS(Schedule!AC$87:AC$291,Schedule!$K$87:$K$291,Arch,Schedule!AB$87:AB$291,Q$114,Schedule!AA$87:AA$291,P114,Schedule!$G$87:$G$291,Schedule!$F$9,Schedule!$I$87:$I$291,"I"))+(SUMIFS(Schedule!AC$87:AC$291,Schedule!$K$87:$K$291,Arch,Schedule!AB$87:AB$291,Q$114,Schedule!AA$87:AA$291,P114,Schedule!$G$87:$G$291,Schedule!$F$10,Schedule!$I$87:$I$291,"")+SUMIFS(Schedule!AC$87:AC$291,Schedule!$K$87:$K$291,Arch,Schedule!AB$87:AB$291,Q$114,Schedule!AA$87:AA$291,P114,Schedule!$G$87:$G$291,Schedule!$F$10,Schedule!$I$87:$I$291,"I"))+(SUMIFS(Schedule!AC$87:AC$291,Schedule!$K$87:$K$291,Arch,Schedule!AB$87:AB$291,Q$114,Schedule!AA$87:AA$291,P114,Schedule!$G$87:$G$291,Schedule!$F$11,Schedule!$I$87:$I$291,"")+SUMIFS(Schedule!AC$87:AC$291,Schedule!$K$87:$K$291,Arch,Schedule!AB$87:AB$291,Q$114,Schedule!AA$87:AA$291,P114,Schedule!$G$87:$G$291,Schedule!$F$11,Schedule!$I$87:$I$291,"I"))+(SUMIFS(Schedule!AC$87:AC$291,Schedule!$K$87:$K$291,Arch,Schedule!AB$87:AB$291,Q$114,Schedule!AA$87:AA$291,P114,Schedule!$G$87:$G$291,Schedule!$F$8,Schedule!$I$87:$I$291,"")+SUMIFS(Schedule!AC$87:AC$291,Schedule!$K$87:$K$291,Arch,Schedule!AB$87:AB$291,Q$114,Schedule!AA$87:AA$291,P114,Schedule!$G$87:$G$291,Schedule!$F$8,Schedule!$I$87:$I$291,"I"))))</f>
        <v>0</v>
      </c>
      <c r="S114" s="273">
        <v>1</v>
      </c>
      <c r="T114" s="274" t="s">
        <v>114</v>
      </c>
      <c r="U114" s="275">
        <f>IF($C$3="",(SUMIFS(Schedule!AF$87:AF$291,Schedule!$K$87:$K$291,Arch,Schedule!AE$87:AE$291,T$114,Schedule!AD$87:AD$291,S114,Schedule!$G$87:$G$291,Schedule!$F$9,Schedule!$I$87:$I$291,"")+SUMIFS(Schedule!AF$87:AF$291,Schedule!$K$87:$K$291,Arch,Schedule!AE$87:AE$291,T$114,Schedule!AD$87:AD$291,S114,Schedule!$G$87:$G$291,Schedule!$F$9,Schedule!$I$87:$I$291,"I"))+(SUMIFS(Schedule!AF$87:AF$291,Schedule!$K$87:$K$291,Arch,Schedule!AE$87:AE$291,T$114,Schedule!AD$87:AD$291,S114,Schedule!$G$87:$G$291,Schedule!$F$10,Schedule!$I$87:$I$291,"")+SUMIFS(Schedule!AF$87:AF$291,Schedule!$K$87:$K$291,Arch,Schedule!AE$87:AE$291,T$114,Schedule!AD$87:AD$291,S114,Schedule!$G$87:$G$291,Schedule!$F$10,Schedule!$I$87:$I$291,"I"))+(SUMIFS(Schedule!AF$87:AF$291,Schedule!$K$87:$K$291,Arch,Schedule!AE$87:AE$291,T$114,Schedule!AD$87:AD$291,S114,Schedule!$G$87:$G$291,Schedule!$F$11,Schedule!$I$87:$I$291,"")+SUMIFS(Schedule!AF$87:AF$291,Schedule!$K$87:$K$291,Arch,Schedule!AE$87:AE$291,T$114,Schedule!AD$87:AD$291,S114,Schedule!$G$87:$G$291,Schedule!$F$11,Schedule!$I$87:$I$291,"I")),IF($C$3='Sum Res'!$S$5,(SUMIFS(Schedule!AF$87:AF$291,Schedule!$K$87:$K$291,Arch,Schedule!AE$87:AE$291,T$114,Schedule!AD$87:AD$291,S114,Schedule!$G$87:$G$291,Schedule!$F$9,Schedule!$I$87:$I$291,"")+SUMIFS(Schedule!AF$87:AF$291,Schedule!$K$87:$K$291,Arch,Schedule!AE$87:AE$291,T$114,Schedule!AD$87:AD$291,S114,Schedule!$G$87:$G$291,Schedule!$F$9,Schedule!$I$87:$I$291,"I"))+(SUMIFS(Schedule!AF$87:AF$291,Schedule!$K$87:$K$291,Arch,Schedule!AE$87:AE$291,T$114,Schedule!AD$87:AD$291,S114,Schedule!$G$87:$G$291,Schedule!$F$10,Schedule!$I$87:$I$291,"")+SUMIFS(Schedule!AF$87:AF$291,Schedule!$K$87:$K$291,Arch,Schedule!AE$87:AE$291,T$114,Schedule!AD$87:AD$291,S114,Schedule!$G$87:$G$291,Schedule!$F$10,Schedule!$I$87:$I$291,"I"))+(SUMIFS(Schedule!AF$87:AF$291,Schedule!$K$87:$K$291,Arch,Schedule!AE$87:AE$291,T$114,Schedule!AD$87:AD$291,S114,Schedule!$G$87:$G$291,Schedule!$F$11,Schedule!$I$87:$I$291,"")+SUMIFS(Schedule!AF$87:AF$291,Schedule!$K$87:$K$291,Arch,Schedule!AE$87:AE$291,T$114,Schedule!AD$87:AD$291,S114,Schedule!$G$87:$G$291,Schedule!$F$11,Schedule!$I$87:$I$291,"I")),(SUMIFS(Schedule!AF$87:AF$291,Schedule!$K$87:$K$291,Arch,Schedule!AE$87:AE$291,T$114,Schedule!AD$87:AD$291,S114,Schedule!$G$87:$G$291,Schedule!$F$9,Schedule!$I$87:$I$291,"")+SUMIFS(Schedule!AF$87:AF$291,Schedule!$K$87:$K$291,Arch,Schedule!AE$87:AE$291,T$114,Schedule!AD$87:AD$291,S114,Schedule!$G$87:$G$291,Schedule!$F$9,Schedule!$I$87:$I$291,"I"))+(SUMIFS(Schedule!AF$87:AF$291,Schedule!$K$87:$K$291,Arch,Schedule!AE$87:AE$291,T$114,Schedule!AD$87:AD$291,S114,Schedule!$G$87:$G$291,Schedule!$F$10,Schedule!$I$87:$I$291,"")+SUMIFS(Schedule!AF$87:AF$291,Schedule!$K$87:$K$291,Arch,Schedule!AE$87:AE$291,T$114,Schedule!AD$87:AD$291,S114,Schedule!$G$87:$G$291,Schedule!$F$10,Schedule!$I$87:$I$291,"I"))+(SUMIFS(Schedule!AF$87:AF$291,Schedule!$K$87:$K$291,Arch,Schedule!AE$87:AE$291,T$114,Schedule!AD$87:AD$291,S114,Schedule!$G$87:$G$291,Schedule!$F$11,Schedule!$I$87:$I$291,"")+SUMIFS(Schedule!AF$87:AF$291,Schedule!$K$87:$K$291,Arch,Schedule!AE$87:AE$291,T$114,Schedule!AD$87:AD$291,S114,Schedule!$G$87:$G$291,Schedule!$F$11,Schedule!$I$87:$I$291,"I"))+(SUMIFS(Schedule!AF$87:AF$291,Schedule!$K$87:$K$291,Arch,Schedule!AE$87:AE$291,T$114,Schedule!AD$87:AD$291,S114,Schedule!$G$87:$G$291,Schedule!$F$8,Schedule!$I$87:$I$291,"")+SUMIFS(Schedule!AF$87:AF$291,Schedule!$K$87:$K$291,Arch,Schedule!AE$87:AE$291,T$114,Schedule!AD$87:AD$291,S114,Schedule!$G$87:$G$291,Schedule!$F$8,Schedule!$I$87:$I$291,"I"))))</f>
        <v>0</v>
      </c>
      <c r="V114" s="273">
        <v>1</v>
      </c>
      <c r="W114" s="274" t="s">
        <v>114</v>
      </c>
      <c r="X114" s="275">
        <f>IF($C$3="",(SUMIFS(Schedule!AI$87:AI$291,Schedule!$K$87:$K$291,Arch,Schedule!AH$87:AH$291,W$114,Schedule!AG$87:AG$291,V114,Schedule!$G$87:$G$291,Schedule!$F$9,Schedule!$I$87:$I$291,"")+SUMIFS(Schedule!AI$87:AI$291,Schedule!$K$87:$K$291,Arch,Schedule!AH$87:AH$291,W$114,Schedule!AG$87:AG$291,V114,Schedule!$G$87:$G$291,Schedule!$F$9,Schedule!$I$87:$I$291,"I"))+(SUMIFS(Schedule!AI$87:AI$291,Schedule!$K$87:$K$291,Arch,Schedule!AH$87:AH$291,W$114,Schedule!AG$87:AG$291,V114,Schedule!$G$87:$G$291,Schedule!$F$10,Schedule!$I$87:$I$291,"")+SUMIFS(Schedule!AI$87:AI$291,Schedule!$K$87:$K$291,Arch,Schedule!AH$87:AH$291,W$114,Schedule!AG$87:AG$291,V114,Schedule!$G$87:$G$291,Schedule!$F$10,Schedule!$I$87:$I$291,"I"))+(SUMIFS(Schedule!AI$87:AI$291,Schedule!$K$87:$K$291,Arch,Schedule!AH$87:AH$291,W$114,Schedule!AG$87:AG$291,V114,Schedule!$G$87:$G$291,Schedule!$F$11,Schedule!$I$87:$I$291,"")+SUMIFS(Schedule!AI$87:AI$291,Schedule!$K$87:$K$291,Arch,Schedule!AH$87:AH$291,W$114,Schedule!AG$87:AG$291,V114,Schedule!$G$87:$G$291,Schedule!$F$11,Schedule!$I$87:$I$291,"I")),IF($C$3='Sum Res'!$S$5,(SUMIFS(Schedule!AI$87:AI$291,Schedule!$K$87:$K$291,Arch,Schedule!AH$87:AH$291,W$114,Schedule!AG$87:AG$291,V114,Schedule!$G$87:$G$291,Schedule!$F$9,Schedule!$I$87:$I$291,"")+SUMIFS(Schedule!AI$87:AI$291,Schedule!$K$87:$K$291,Arch,Schedule!AH$87:AH$291,W$114,Schedule!AG$87:AG$291,V114,Schedule!$G$87:$G$291,Schedule!$F$9,Schedule!$I$87:$I$291,"I"))+(SUMIFS(Schedule!AI$87:AI$291,Schedule!$K$87:$K$291,Arch,Schedule!AH$87:AH$291,W$114,Schedule!AG$87:AG$291,V114,Schedule!$G$87:$G$291,Schedule!$F$10,Schedule!$I$87:$I$291,"")+SUMIFS(Schedule!AI$87:AI$291,Schedule!$K$87:$K$291,Arch,Schedule!AH$87:AH$291,W$114,Schedule!AG$87:AG$291,V114,Schedule!$G$87:$G$291,Schedule!$F$10,Schedule!$I$87:$I$291,"I"))+(SUMIFS(Schedule!AI$87:AI$291,Schedule!$K$87:$K$291,Arch,Schedule!AH$87:AH$291,W$114,Schedule!AG$87:AG$291,V114,Schedule!$G$87:$G$291,Schedule!$F$11,Schedule!$I$87:$I$291,"")+SUMIFS(Schedule!AI$87:AI$291,Schedule!$K$87:$K$291,Arch,Schedule!AH$87:AH$291,W$114,Schedule!AG$87:AG$291,V114,Schedule!$G$87:$G$291,Schedule!$F$11,Schedule!$I$87:$I$291,"I")),(SUMIFS(Schedule!AI$87:AI$291,Schedule!$K$87:$K$291,Arch,Schedule!AH$87:AH$291,W$114,Schedule!AG$87:AG$291,V114,Schedule!$G$87:$G$291,Schedule!$F$9,Schedule!$I$87:$I$291,"")+SUMIFS(Schedule!AI$87:AI$291,Schedule!$K$87:$K$291,Arch,Schedule!AH$87:AH$291,W$114,Schedule!AG$87:AG$291,V114,Schedule!$G$87:$G$291,Schedule!$F$9,Schedule!$I$87:$I$291,"I"))+(SUMIFS(Schedule!AI$87:AI$291,Schedule!$K$87:$K$291,Arch,Schedule!AH$87:AH$291,W$114,Schedule!AG$87:AG$291,V114,Schedule!$G$87:$G$291,Schedule!$F$10,Schedule!$I$87:$I$291,"")+SUMIFS(Schedule!AI$87:AI$291,Schedule!$K$87:$K$291,Arch,Schedule!AH$87:AH$291,W$114,Schedule!AG$87:AG$291,V114,Schedule!$G$87:$G$291,Schedule!$F$10,Schedule!$I$87:$I$291,"I"))+(SUMIFS(Schedule!AI$87:AI$291,Schedule!$K$87:$K$291,Arch,Schedule!AH$87:AH$291,W$114,Schedule!AG$87:AG$291,V114,Schedule!$G$87:$G$291,Schedule!$F$11,Schedule!$I$87:$I$291,"")+SUMIFS(Schedule!AI$87:AI$291,Schedule!$K$87:$K$291,Arch,Schedule!AH$87:AH$291,W$114,Schedule!AG$87:AG$291,V114,Schedule!$G$87:$G$291,Schedule!$F$11,Schedule!$I$87:$I$291,"I"))+(SUMIFS(Schedule!AI$87:AI$291,Schedule!$K$87:$K$291,Arch,Schedule!AH$87:AH$291,W$114,Schedule!AG$87:AG$291,V114,Schedule!$G$87:$G$291,Schedule!$F$8,Schedule!$I$87:$I$291,"")+SUMIFS(Schedule!AI$87:AI$291,Schedule!$K$87:$K$291,Arch,Schedule!AH$87:AH$291,W$114,Schedule!AG$87:AG$291,V114,Schedule!$G$87:$G$291,Schedule!$F$8,Schedule!$I$87:$I$291,"I"))))</f>
        <v>0</v>
      </c>
      <c r="Y114" s="273">
        <v>1</v>
      </c>
      <c r="Z114" s="274" t="s">
        <v>114</v>
      </c>
      <c r="AA114" s="275">
        <f>IF($C$3="",(SUMIFS(Schedule!AL$87:AL$291,Schedule!$K$87:$K$291,Arch,Schedule!AK$87:AK$291,Z$114,Schedule!AJ$87:AJ$291,Y114,Schedule!$G$87:$G$291,Schedule!$F$9,Schedule!$I$87:$I$291,"")+SUMIFS(Schedule!AL$87:AL$291,Schedule!$K$87:$K$291,Arch,Schedule!AK$87:AK$291,Z$114,Schedule!AJ$87:AJ$291,Y114,Schedule!$G$87:$G$291,Schedule!$F$9,Schedule!$I$87:$I$291,"I"))+(SUMIFS(Schedule!AL$87:AL$291,Schedule!$K$87:$K$291,Arch,Schedule!AK$87:AK$291,Z$114,Schedule!AJ$87:AJ$291,Y114,Schedule!$G$87:$G$291,Schedule!$F$10,Schedule!$I$87:$I$291,"")+SUMIFS(Schedule!AL$87:AL$291,Schedule!$K$87:$K$291,Arch,Schedule!AK$87:AK$291,Z$114,Schedule!AJ$87:AJ$291,Y114,Schedule!$G$87:$G$291,Schedule!$F$10,Schedule!$I$87:$I$291,"I"))+(SUMIFS(Schedule!AL$87:AL$291,Schedule!$K$87:$K$291,Arch,Schedule!AK$87:AK$291,Z$114,Schedule!AJ$87:AJ$291,Y114,Schedule!$G$87:$G$291,Schedule!$F$11,Schedule!$I$87:$I$291,"")+SUMIFS(Schedule!AL$87:AL$291,Schedule!$K$87:$K$291,Arch,Schedule!AK$87:AK$291,Z$114,Schedule!AJ$87:AJ$291,Y114,Schedule!$G$87:$G$291,Schedule!$F$11,Schedule!$I$87:$I$291,"I")),IF($C$3='Sum Res'!$S$5,(SUMIFS(Schedule!AL$87:AL$291,Schedule!$K$87:$K$291,Arch,Schedule!AK$87:AK$291,Z$114,Schedule!AJ$87:AJ$291,Y114,Schedule!$G$87:$G$291,Schedule!$F$9,Schedule!$I$87:$I$291,"")+SUMIFS(Schedule!AL$87:AL$291,Schedule!$K$87:$K$291,Arch,Schedule!AK$87:AK$291,Z$114,Schedule!AJ$87:AJ$291,Y114,Schedule!$G$87:$G$291,Schedule!$F$9,Schedule!$I$87:$I$291,"I"))+(SUMIFS(Schedule!AL$87:AL$291,Schedule!$K$87:$K$291,Arch,Schedule!AK$87:AK$291,Z$114,Schedule!AJ$87:AJ$291,Y114,Schedule!$G$87:$G$291,Schedule!$F$10,Schedule!$I$87:$I$291,"")+SUMIFS(Schedule!AL$87:AL$291,Schedule!$K$87:$K$291,Arch,Schedule!AK$87:AK$291,Z$114,Schedule!AJ$87:AJ$291,Y114,Schedule!$G$87:$G$291,Schedule!$F$10,Schedule!$I$87:$I$291,"I"))+(SUMIFS(Schedule!AL$87:AL$291,Schedule!$K$87:$K$291,Arch,Schedule!AK$87:AK$291,Z$114,Schedule!AJ$87:AJ$291,Y114,Schedule!$G$87:$G$291,Schedule!$F$11,Schedule!$I$87:$I$291,"")+SUMIFS(Schedule!AL$87:AL$291,Schedule!$K$87:$K$291,Arch,Schedule!AK$87:AK$291,Z$114,Schedule!AJ$87:AJ$291,Y114,Schedule!$G$87:$G$291,Schedule!$F$11,Schedule!$I$87:$I$291,"I")),(SUMIFS(Schedule!AL$87:AL$291,Schedule!$K$87:$K$291,Arch,Schedule!AK$87:AK$291,Z$114,Schedule!AJ$87:AJ$291,Y114,Schedule!$G$87:$G$291,Schedule!$F$9,Schedule!$I$87:$I$291,"")+SUMIFS(Schedule!AL$87:AL$291,Schedule!$K$87:$K$291,Arch,Schedule!AK$87:AK$291,Z$114,Schedule!AJ$87:AJ$291,Y114,Schedule!$G$87:$G$291,Schedule!$F$9,Schedule!$I$87:$I$291,"I"))+(SUMIFS(Schedule!AL$87:AL$291,Schedule!$K$87:$K$291,Arch,Schedule!AK$87:AK$291,Z$114,Schedule!AJ$87:AJ$291,Y114,Schedule!$G$87:$G$291,Schedule!$F$10,Schedule!$I$87:$I$291,"")+SUMIFS(Schedule!AL$87:AL$291,Schedule!$K$87:$K$291,Arch,Schedule!AK$87:AK$291,Z$114,Schedule!AJ$87:AJ$291,Y114,Schedule!$G$87:$G$291,Schedule!$F$10,Schedule!$I$87:$I$291,"I"))+(SUMIFS(Schedule!AL$87:AL$291,Schedule!$K$87:$K$291,Arch,Schedule!AK$87:AK$291,Z$114,Schedule!AJ$87:AJ$291,Y114,Schedule!$G$87:$G$291,Schedule!$F$11,Schedule!$I$87:$I$291,"")+SUMIFS(Schedule!AL$87:AL$291,Schedule!$K$87:$K$291,Arch,Schedule!AK$87:AK$291,Z$114,Schedule!AJ$87:AJ$291,Y114,Schedule!$G$87:$G$291,Schedule!$F$11,Schedule!$I$87:$I$291,"I"))+(SUMIFS(Schedule!AL$87:AL$291,Schedule!$K$87:$K$291,Arch,Schedule!AK$87:AK$291,Z$114,Schedule!AJ$87:AJ$291,Y114,Schedule!$G$87:$G$291,Schedule!$F$8,Schedule!$I$87:$I$291,"")+SUMIFS(Schedule!AL$87:AL$291,Schedule!$K$87:$K$291,Arch,Schedule!AK$87:AK$291,Z$114,Schedule!AJ$87:AJ$291,Y114,Schedule!$G$87:$G$291,Schedule!$F$8,Schedule!$I$87:$I$291,"I"))))</f>
        <v>0</v>
      </c>
      <c r="AB114" s="273">
        <v>1</v>
      </c>
      <c r="AC114" s="274" t="s">
        <v>114</v>
      </c>
      <c r="AD114" s="275">
        <f>IF($C$3="",(SUMIFS(Schedule!AO$87:AO$291,Schedule!$K$87:$K$291,Arch,Schedule!AN$87:AN$291,AC$114,Schedule!AM$87:AM$291,AB114,Schedule!$G$87:$G$291,Schedule!$F$9,Schedule!$I$87:$I$291,"")+SUMIFS(Schedule!AO$87:AO$291,Schedule!$K$87:$K$291,Arch,Schedule!AN$87:AN$291,AC$114,Schedule!AM$87:AM$291,AB114,Schedule!$G$87:$G$291,Schedule!$F$9,Schedule!$I$87:$I$291,"I"))+(SUMIFS(Schedule!AO$87:AO$291,Schedule!$K$87:$K$291,Arch,Schedule!AN$87:AN$291,AC$114,Schedule!AM$87:AM$291,AB114,Schedule!$G$87:$G$291,Schedule!$F$10,Schedule!$I$87:$I$291,"")+SUMIFS(Schedule!AO$87:AO$291,Schedule!$K$87:$K$291,Arch,Schedule!AN$87:AN$291,AC$114,Schedule!AM$87:AM$291,AB114,Schedule!$G$87:$G$291,Schedule!$F$10,Schedule!$I$87:$I$291,"I"))+(SUMIFS(Schedule!AO$87:AO$291,Schedule!$K$87:$K$291,Arch,Schedule!AN$87:AN$291,AC$114,Schedule!AM$87:AM$291,AB114,Schedule!$G$87:$G$291,Schedule!$F$11,Schedule!$I$87:$I$291,"")+SUMIFS(Schedule!AO$87:AO$291,Schedule!$K$87:$K$291,Arch,Schedule!AN$87:AN$291,AC$114,Schedule!AM$87:AM$291,AB114,Schedule!$G$87:$G$291,Schedule!$F$11,Schedule!$I$87:$I$291,"I")),IF($C$3='Sum Res'!$S$5,(SUMIFS(Schedule!AO$87:AO$291,Schedule!$K$87:$K$291,Arch,Schedule!AN$87:AN$291,AC$114,Schedule!AM$87:AM$291,AB114,Schedule!$G$87:$G$291,Schedule!$F$9,Schedule!$I$87:$I$291,"")+SUMIFS(Schedule!AO$87:AO$291,Schedule!$K$87:$K$291,Arch,Schedule!AN$87:AN$291,AC$114,Schedule!AM$87:AM$291,AB114,Schedule!$G$87:$G$291,Schedule!$F$9,Schedule!$I$87:$I$291,"I"))+(SUMIFS(Schedule!AO$87:AO$291,Schedule!$K$87:$K$291,Arch,Schedule!AN$87:AN$291,AC$114,Schedule!AM$87:AM$291,AB114,Schedule!$G$87:$G$291,Schedule!$F$10,Schedule!$I$87:$I$291,"")+SUMIFS(Schedule!AO$87:AO$291,Schedule!$K$87:$K$291,Arch,Schedule!AN$87:AN$291,AC$114,Schedule!AM$87:AM$291,AB114,Schedule!$G$87:$G$291,Schedule!$F$10,Schedule!$I$87:$I$291,"I"))+(SUMIFS(Schedule!AO$87:AO$291,Schedule!$K$87:$K$291,Arch,Schedule!AN$87:AN$291,AC$114,Schedule!AM$87:AM$291,AB114,Schedule!$G$87:$G$291,Schedule!$F$11,Schedule!$I$87:$I$291,"")+SUMIFS(Schedule!AO$87:AO$291,Schedule!$K$87:$K$291,Arch,Schedule!AN$87:AN$291,AC$114,Schedule!AM$87:AM$291,AB114,Schedule!$G$87:$G$291,Schedule!$F$11,Schedule!$I$87:$I$291,"I")),(SUMIFS(Schedule!AO$87:AO$291,Schedule!$K$87:$K$291,Arch,Schedule!AN$87:AN$291,AC$114,Schedule!AM$87:AM$291,AB114,Schedule!$G$87:$G$291,Schedule!$F$9,Schedule!$I$87:$I$291,"")+SUMIFS(Schedule!AO$87:AO$291,Schedule!$K$87:$K$291,Arch,Schedule!AN$87:AN$291,AC$114,Schedule!AM$87:AM$291,AB114,Schedule!$G$87:$G$291,Schedule!$F$9,Schedule!$I$87:$I$291,"I"))+(SUMIFS(Schedule!AO$87:AO$291,Schedule!$K$87:$K$291,Arch,Schedule!AN$87:AN$291,AC$114,Schedule!AM$87:AM$291,AB114,Schedule!$G$87:$G$291,Schedule!$F$10,Schedule!$I$87:$I$291,"")+SUMIFS(Schedule!AO$87:AO$291,Schedule!$K$87:$K$291,Arch,Schedule!AN$87:AN$291,AC$114,Schedule!AM$87:AM$291,AB114,Schedule!$G$87:$G$291,Schedule!$F$10,Schedule!$I$87:$I$291,"I"))+(SUMIFS(Schedule!AO$87:AO$291,Schedule!$K$87:$K$291,Arch,Schedule!AN$87:AN$291,AC$114,Schedule!AM$87:AM$291,AB114,Schedule!$G$87:$G$291,Schedule!$F$11,Schedule!$I$87:$I$291,"")+SUMIFS(Schedule!AO$87:AO$291,Schedule!$K$87:$K$291,Arch,Schedule!AN$87:AN$291,AC$114,Schedule!AM$87:AM$291,AB114,Schedule!$G$87:$G$291,Schedule!$F$11,Schedule!$I$87:$I$291,"I"))+(SUMIFS(Schedule!AO$87:AO$291,Schedule!$K$87:$K$291,Arch,Schedule!AN$87:AN$291,AC$114,Schedule!AM$87:AM$291,AB114,Schedule!$G$87:$G$291,Schedule!$F$8,Schedule!$I$87:$I$291,"")+SUMIFS(Schedule!AO$87:AO$291,Schedule!$K$87:$K$291,Arch,Schedule!AN$87:AN$291,AC$114,Schedule!AM$87:AM$291,AB114,Schedule!$G$87:$G$291,Schedule!$F$8,Schedule!$I$87:$I$291,"I"))))</f>
        <v>0</v>
      </c>
      <c r="AE114" s="276">
        <f t="shared" ref="AE114:AE117" si="26">AD114+AA114+X114+U114+R114+O114+L114+I114+F114</f>
        <v>0</v>
      </c>
      <c r="AF114" s="277">
        <f t="shared" ref="AF114:AF130" si="27">AE114/48</f>
        <v>0</v>
      </c>
    </row>
    <row r="115" spans="2:32" ht="15" x14ac:dyDescent="0.2">
      <c r="B115" s="580"/>
      <c r="C115" s="583"/>
      <c r="D115" s="289">
        <v>2</v>
      </c>
      <c r="E115" s="280"/>
      <c r="F115" s="281">
        <f>IF($C$3="",(SUMIFS(Schedule!Q$87:Q$291,Schedule!$K$87:$K$291,Arch,Schedule!P$87:P$291,E$114,Schedule!O$87:O$291,D115,Schedule!$G$87:$G$291,Schedule!$F$9,Schedule!$I$87:$I$291,"")+SUMIFS(Schedule!Q$87:Q$291,Schedule!$K$87:$K$291,Arch,Schedule!P$87:P$291,E$114,Schedule!O$87:O$291,D115,Schedule!$G$87:$G$291,Schedule!$F$9,Schedule!$I$87:$I$291,"I"))+(SUMIFS(Schedule!Q$87:Q$291,Schedule!$K$87:$K$291,Arch,Schedule!P$87:P$291,E$114,Schedule!O$87:O$291,D115,Schedule!$G$87:$G$291,Schedule!$F$10,Schedule!$I$87:$I$291,"")+SUMIFS(Schedule!Q$87:Q$291,Schedule!$K$87:$K$291,Arch,Schedule!P$87:P$291,E$114,Schedule!O$87:O$291,D115,Schedule!$G$87:$G$291,Schedule!$F$10,Schedule!$I$87:$I$291,"I"))+(SUMIFS(Schedule!Q$87:Q$291,Schedule!$K$87:$K$291,Arch,Schedule!P$87:P$291,E$114,Schedule!O$87:O$291,D115,Schedule!$G$87:$G$291,Schedule!$F$11,Schedule!$I$87:$I$291,"")+SUMIFS(Schedule!Q$87:Q$291,Schedule!$K$87:$K$291,Arch,Schedule!P$87:P$291,E$114,Schedule!O$87:O$291,D115,Schedule!$G$87:$G$291,Schedule!$F$11,Schedule!$I$87:$I$291,"I")),IF($C$3='Sum Res'!$S$5,(SUMIFS(Schedule!Q$87:Q$291,Schedule!$K$87:$K$291,Arch,Schedule!P$87:P$291,E$114,Schedule!O$87:O$291,D115,Schedule!$G$87:$G$291,Schedule!$F$9,Schedule!$I$87:$I$291,"")+SUMIFS(Schedule!Q$87:Q$291,Schedule!$K$87:$K$291,Arch,Schedule!P$87:P$291,E$114,Schedule!O$87:O$291,D115,Schedule!$G$87:$G$291,Schedule!$F$9,Schedule!$I$87:$I$291,"I"))+(SUMIFS(Schedule!Q$87:Q$291,Schedule!$K$87:$K$291,Arch,Schedule!P$87:P$291,E$114,Schedule!O$87:O$291,D115,Schedule!$G$87:$G$291,Schedule!$F$10,Schedule!$I$87:$I$291,"")+SUMIFS(Schedule!Q$87:Q$291,Schedule!$K$87:$K$291,Arch,Schedule!P$87:P$291,E$114,Schedule!O$87:O$291,D115,Schedule!$G$87:$G$291,Schedule!$F$10,Schedule!$I$87:$I$291,"I"))+(SUMIFS(Schedule!Q$87:Q$291,Schedule!$K$87:$K$291,Arch,Schedule!P$87:P$291,E$114,Schedule!O$87:O$291,D115,Schedule!$G$87:$G$291,Schedule!$F$11,Schedule!$I$87:$I$291,"")+SUMIFS(Schedule!Q$87:Q$291,Schedule!$K$87:$K$291,Arch,Schedule!P$87:P$291,E$114,Schedule!O$87:O$291,D115,Schedule!$G$87:$G$291,Schedule!$F$11,Schedule!$I$87:$I$291,"I")),(SUMIFS(Schedule!Q$87:Q$291,Schedule!$K$87:$K$291,Arch,Schedule!P$87:P$291,E$114,Schedule!O$87:O$291,D115,Schedule!$G$87:$G$291,Schedule!$F$9,Schedule!$I$87:$I$291,"")+SUMIFS(Schedule!Q$87:Q$291,Schedule!$K$87:$K$291,Arch,Schedule!P$87:P$291,E$114,Schedule!O$87:O$291,D115,Schedule!$G$87:$G$291,Schedule!$F$9,Schedule!$I$87:$I$291,"I"))+(SUMIFS(Schedule!Q$87:Q$291,Schedule!$K$87:$K$291,Arch,Schedule!P$87:P$291,E$114,Schedule!O$87:O$291,D115,Schedule!$G$87:$G$291,Schedule!$F$10,Schedule!$I$87:$I$291,"")+SUMIFS(Schedule!Q$87:Q$291,Schedule!$K$87:$K$291,Arch,Schedule!P$87:P$291,E$114,Schedule!O$87:O$291,D115,Schedule!$G$87:$G$291,Schedule!$F$10,Schedule!$I$87:$I$291,"I"))+(SUMIFS(Schedule!Q$87:Q$291,Schedule!$K$87:$K$291,Arch,Schedule!P$87:P$291,E$114,Schedule!O$87:O$291,D115,Schedule!$G$87:$G$291,Schedule!$F$11,Schedule!$I$87:$I$291,"")+SUMIFS(Schedule!Q$87:Q$291,Schedule!$K$87:$K$291,Arch,Schedule!P$87:P$291,E$114,Schedule!O$87:O$291,D115,Schedule!$G$87:$G$291,Schedule!$F$11,Schedule!$I$87:$I$291,"I"))+(SUMIFS(Schedule!Q$87:Q$291,Schedule!$K$87:$K$291,Arch,Schedule!P$87:P$291,E$114,Schedule!O$87:O$291,D115,Schedule!$G$87:$G$291,Schedule!$F$8,Schedule!$I$87:$I$291,"")+SUMIFS(Schedule!Q$87:Q$291,Schedule!$K$87:$K$291,Arch,Schedule!P$87:P$291,E$114,Schedule!O$87:O$291,D115,Schedule!$G$87:$G$291,Schedule!$F$8,Schedule!$I$87:$I$291,"I"))))</f>
        <v>0</v>
      </c>
      <c r="G115" s="289">
        <v>2</v>
      </c>
      <c r="H115" s="280"/>
      <c r="I115" s="281">
        <f>IF($C$3="",(SUMIFS(Schedule!T$87:T$291,Schedule!$K$87:$K$291,Arch,Schedule!S$87:S$291,H$114,Schedule!R$87:R$291,G115,Schedule!$G$87:$G$291,Schedule!$F$9,Schedule!$I$87:$I$291,"")+SUMIFS(Schedule!T$87:T$291,Schedule!$K$87:$K$291,Arch,Schedule!S$87:S$291,H$114,Schedule!R$87:R$291,G115,Schedule!$G$87:$G$291,Schedule!$F$9,Schedule!$I$87:$I$291,"I"))+(SUMIFS(Schedule!T$87:T$291,Schedule!$K$87:$K$291,Arch,Schedule!S$87:S$291,H$114,Schedule!R$87:R$291,G115,Schedule!$G$87:$G$291,Schedule!$F$10,Schedule!$I$87:$I$291,"")+SUMIFS(Schedule!T$87:T$291,Schedule!$K$87:$K$291,Arch,Schedule!S$87:S$291,H$114,Schedule!R$87:R$291,G115,Schedule!$G$87:$G$291,Schedule!$F$10,Schedule!$I$87:$I$291,"I"))+(SUMIFS(Schedule!T$87:T$291,Schedule!$K$87:$K$291,Arch,Schedule!S$87:S$291,H$114,Schedule!R$87:R$291,G115,Schedule!$G$87:$G$291,Schedule!$F$11,Schedule!$I$87:$I$291,"")+SUMIFS(Schedule!T$87:T$291,Schedule!$K$87:$K$291,Arch,Schedule!S$87:S$291,H$114,Schedule!R$87:R$291,G115,Schedule!$G$87:$G$291,Schedule!$F$11,Schedule!$I$87:$I$291,"I")),IF($C$3='Sum Res'!$S$5,(SUMIFS(Schedule!T$87:T$291,Schedule!$K$87:$K$291,Arch,Schedule!S$87:S$291,H$114,Schedule!R$87:R$291,G115,Schedule!$G$87:$G$291,Schedule!$F$9,Schedule!$I$87:$I$291,"")+SUMIFS(Schedule!T$87:T$291,Schedule!$K$87:$K$291,Arch,Schedule!S$87:S$291,H$114,Schedule!R$87:R$291,G115,Schedule!$G$87:$G$291,Schedule!$F$9,Schedule!$I$87:$I$291,"I"))+(SUMIFS(Schedule!T$87:T$291,Schedule!$K$87:$K$291,Arch,Schedule!S$87:S$291,H$114,Schedule!R$87:R$291,G115,Schedule!$G$87:$G$291,Schedule!$F$10,Schedule!$I$87:$I$291,"")+SUMIFS(Schedule!T$87:T$291,Schedule!$K$87:$K$291,Arch,Schedule!S$87:S$291,H$114,Schedule!R$87:R$291,G115,Schedule!$G$87:$G$291,Schedule!$F$10,Schedule!$I$87:$I$291,"I"))+(SUMIFS(Schedule!T$87:T$291,Schedule!$K$87:$K$291,Arch,Schedule!S$87:S$291,H$114,Schedule!R$87:R$291,G115,Schedule!$G$87:$G$291,Schedule!$F$11,Schedule!$I$87:$I$291,"")+SUMIFS(Schedule!T$87:T$291,Schedule!$K$87:$K$291,Arch,Schedule!S$87:S$291,H$114,Schedule!R$87:R$291,G115,Schedule!$G$87:$G$291,Schedule!$F$11,Schedule!$I$87:$I$291,"I")),(SUMIFS(Schedule!T$87:T$291,Schedule!$K$87:$K$291,Arch,Schedule!S$87:S$291,H$114,Schedule!R$87:R$291,G115,Schedule!$G$87:$G$291,Schedule!$F$9,Schedule!$I$87:$I$291,"")+SUMIFS(Schedule!T$87:T$291,Schedule!$K$87:$K$291,Arch,Schedule!S$87:S$291,H$114,Schedule!R$87:R$291,G115,Schedule!$G$87:$G$291,Schedule!$F$9,Schedule!$I$87:$I$291,"I"))+(SUMIFS(Schedule!T$87:T$291,Schedule!$K$87:$K$291,Arch,Schedule!S$87:S$291,H$114,Schedule!R$87:R$291,G115,Schedule!$G$87:$G$291,Schedule!$F$10,Schedule!$I$87:$I$291,"")+SUMIFS(Schedule!T$87:T$291,Schedule!$K$87:$K$291,Arch,Schedule!S$87:S$291,H$114,Schedule!R$87:R$291,G115,Schedule!$G$87:$G$291,Schedule!$F$10,Schedule!$I$87:$I$291,"I"))+(SUMIFS(Schedule!T$87:T$291,Schedule!$K$87:$K$291,Arch,Schedule!S$87:S$291,H$114,Schedule!R$87:R$291,G115,Schedule!$G$87:$G$291,Schedule!$F$11,Schedule!$I$87:$I$291,"")+SUMIFS(Schedule!T$87:T$291,Schedule!$K$87:$K$291,Arch,Schedule!S$87:S$291,H$114,Schedule!R$87:R$291,G115,Schedule!$G$87:$G$291,Schedule!$F$11,Schedule!$I$87:$I$291,"I"))+(SUMIFS(Schedule!T$87:T$291,Schedule!$K$87:$K$291,Arch,Schedule!S$87:S$291,H$114,Schedule!R$87:R$291,G115,Schedule!$G$87:$G$291,Schedule!$F$8,Schedule!$I$87:$I$291,"")+SUMIFS(Schedule!T$87:T$291,Schedule!$K$87:$K$291,Arch,Schedule!S$87:S$291,H$114,Schedule!R$87:R$291,G115,Schedule!$G$87:$G$291,Schedule!$F$8,Schedule!$I$87:$I$291,"I"))))</f>
        <v>0</v>
      </c>
      <c r="J115" s="289">
        <v>2</v>
      </c>
      <c r="K115" s="280"/>
      <c r="L115" s="281">
        <f>IF($C$3="",(SUMIFS(Schedule!W$87:W$291,Schedule!$K$87:$K$291,Arch,Schedule!V$87:V$291,K$114,Schedule!U$87:U$291,J115,Schedule!$G$87:$G$291,Schedule!$F$9,Schedule!$I$87:$I$291,"")+SUMIFS(Schedule!W$87:W$291,Schedule!$K$87:$K$291,Arch,Schedule!V$87:V$291,K$114,Schedule!U$87:U$291,J115,Schedule!$G$87:$G$291,Schedule!$F$9,Schedule!$I$87:$I$291,"I"))+(SUMIFS(Schedule!W$87:W$291,Schedule!$K$87:$K$291,Arch,Schedule!V$87:V$291,K$114,Schedule!U$87:U$291,J115,Schedule!$G$87:$G$291,Schedule!$F$10,Schedule!$I$87:$I$291,"")+SUMIFS(Schedule!W$87:W$291,Schedule!$K$87:$K$291,Arch,Schedule!V$87:V$291,K$114,Schedule!U$87:U$291,J115,Schedule!$G$87:$G$291,Schedule!$F$10,Schedule!$I$87:$I$291,"I"))+(SUMIFS(Schedule!W$87:W$291,Schedule!$K$87:$K$291,Arch,Schedule!V$87:V$291,K$114,Schedule!U$87:U$291,J115,Schedule!$G$87:$G$291,Schedule!$F$11,Schedule!$I$87:$I$291,"")+SUMIFS(Schedule!W$87:W$291,Schedule!$K$87:$K$291,Arch,Schedule!V$87:V$291,K$114,Schedule!U$87:U$291,J115,Schedule!$G$87:$G$291,Schedule!$F$11,Schedule!$I$87:$I$291,"I")),IF($C$3='Sum Res'!$S$5,(SUMIFS(Schedule!W$87:W$291,Schedule!$K$87:$K$291,Arch,Schedule!V$87:V$291,K$114,Schedule!U$87:U$291,J115,Schedule!$G$87:$G$291,Schedule!$F$9,Schedule!$I$87:$I$291,"")+SUMIFS(Schedule!W$87:W$291,Schedule!$K$87:$K$291,Arch,Schedule!V$87:V$291,K$114,Schedule!U$87:U$291,J115,Schedule!$G$87:$G$291,Schedule!$F$9,Schedule!$I$87:$I$291,"I"))+(SUMIFS(Schedule!W$87:W$291,Schedule!$K$87:$K$291,Arch,Schedule!V$87:V$291,K$114,Schedule!U$87:U$291,J115,Schedule!$G$87:$G$291,Schedule!$F$10,Schedule!$I$87:$I$291,"")+SUMIFS(Schedule!W$87:W$291,Schedule!$K$87:$K$291,Arch,Schedule!V$87:V$291,K$114,Schedule!U$87:U$291,J115,Schedule!$G$87:$G$291,Schedule!$F$10,Schedule!$I$87:$I$291,"I"))+(SUMIFS(Schedule!W$87:W$291,Schedule!$K$87:$K$291,Arch,Schedule!V$87:V$291,K$114,Schedule!U$87:U$291,J115,Schedule!$G$87:$G$291,Schedule!$F$11,Schedule!$I$87:$I$291,"")+SUMIFS(Schedule!W$87:W$291,Schedule!$K$87:$K$291,Arch,Schedule!V$87:V$291,K$114,Schedule!U$87:U$291,J115,Schedule!$G$87:$G$291,Schedule!$F$11,Schedule!$I$87:$I$291,"I")),(SUMIFS(Schedule!W$87:W$291,Schedule!$K$87:$K$291,Arch,Schedule!V$87:V$291,K$114,Schedule!U$87:U$291,J115,Schedule!$G$87:$G$291,Schedule!$F$9,Schedule!$I$87:$I$291,"")+SUMIFS(Schedule!W$87:W$291,Schedule!$K$87:$K$291,Arch,Schedule!V$87:V$291,K$114,Schedule!U$87:U$291,J115,Schedule!$G$87:$G$291,Schedule!$F$9,Schedule!$I$87:$I$291,"I"))+(SUMIFS(Schedule!W$87:W$291,Schedule!$K$87:$K$291,Arch,Schedule!V$87:V$291,K$114,Schedule!U$87:U$291,J115,Schedule!$G$87:$G$291,Schedule!$F$10,Schedule!$I$87:$I$291,"")+SUMIFS(Schedule!W$87:W$291,Schedule!$K$87:$K$291,Arch,Schedule!V$87:V$291,K$114,Schedule!U$87:U$291,J115,Schedule!$G$87:$G$291,Schedule!$F$10,Schedule!$I$87:$I$291,"I"))+(SUMIFS(Schedule!W$87:W$291,Schedule!$K$87:$K$291,Arch,Schedule!V$87:V$291,K$114,Schedule!U$87:U$291,J115,Schedule!$G$87:$G$291,Schedule!$F$11,Schedule!$I$87:$I$291,"")+SUMIFS(Schedule!W$87:W$291,Schedule!$K$87:$K$291,Arch,Schedule!V$87:V$291,K$114,Schedule!U$87:U$291,J115,Schedule!$G$87:$G$291,Schedule!$F$11,Schedule!$I$87:$I$291,"I"))+(SUMIFS(Schedule!W$87:W$291,Schedule!$K$87:$K$291,Arch,Schedule!V$87:V$291,K$114,Schedule!U$87:U$291,J115,Schedule!$G$87:$G$291,Schedule!$F$8,Schedule!$I$87:$I$291,"")+SUMIFS(Schedule!W$87:W$291,Schedule!$K$87:$K$291,Arch,Schedule!V$87:V$291,K$114,Schedule!U$87:U$291,J115,Schedule!$G$87:$G$291,Schedule!$F$8,Schedule!$I$87:$I$291,"I"))))</f>
        <v>0</v>
      </c>
      <c r="M115" s="289">
        <v>2</v>
      </c>
      <c r="N115" s="280"/>
      <c r="O115" s="281">
        <f>IF($C$3="",(SUMIFS(Schedule!Z$87:Z$291,Schedule!$K$87:$K$291,Arch,Schedule!Y$87:Y$291,N$114,Schedule!X$87:X$291,M115,Schedule!$G$87:$G$291,Schedule!$F$9,Schedule!$I$87:$I$291,"")+SUMIFS(Schedule!Z$87:Z$291,Schedule!$K$87:$K$291,Arch,Schedule!Y$87:Y$291,N$114,Schedule!X$87:X$291,M115,Schedule!$G$87:$G$291,Schedule!$F$9,Schedule!$I$87:$I$291,"I"))+(SUMIFS(Schedule!Z$87:Z$291,Schedule!$K$87:$K$291,Arch,Schedule!Y$87:Y$291,N$114,Schedule!X$87:X$291,M115,Schedule!$G$87:$G$291,Schedule!$F$10,Schedule!$I$87:$I$291,"")+SUMIFS(Schedule!Z$87:Z$291,Schedule!$K$87:$K$291,Arch,Schedule!Y$87:Y$291,N$114,Schedule!X$87:X$291,M115,Schedule!$G$87:$G$291,Schedule!$F$10,Schedule!$I$87:$I$291,"I"))+(SUMIFS(Schedule!Z$87:Z$291,Schedule!$K$87:$K$291,Arch,Schedule!Y$87:Y$291,N$114,Schedule!X$87:X$291,M115,Schedule!$G$87:$G$291,Schedule!$F$11,Schedule!$I$87:$I$291,"")+SUMIFS(Schedule!Z$87:Z$291,Schedule!$K$87:$K$291,Arch,Schedule!Y$87:Y$291,N$114,Schedule!X$87:X$291,M115,Schedule!$G$87:$G$291,Schedule!$F$11,Schedule!$I$87:$I$291,"I")),IF($C$3='Sum Res'!$S$5,(SUMIFS(Schedule!Z$87:Z$291,Schedule!$K$87:$K$291,Arch,Schedule!Y$87:Y$291,N$114,Schedule!X$87:X$291,M115,Schedule!$G$87:$G$291,Schedule!$F$9,Schedule!$I$87:$I$291,"")+SUMIFS(Schedule!Z$87:Z$291,Schedule!$K$87:$K$291,Arch,Schedule!Y$87:Y$291,N$114,Schedule!X$87:X$291,M115,Schedule!$G$87:$G$291,Schedule!$F$9,Schedule!$I$87:$I$291,"I"))+(SUMIFS(Schedule!Z$87:Z$291,Schedule!$K$87:$K$291,Arch,Schedule!Y$87:Y$291,N$114,Schedule!X$87:X$291,M115,Schedule!$G$87:$G$291,Schedule!$F$10,Schedule!$I$87:$I$291,"")+SUMIFS(Schedule!Z$87:Z$291,Schedule!$K$87:$K$291,Arch,Schedule!Y$87:Y$291,N$114,Schedule!X$87:X$291,M115,Schedule!$G$87:$G$291,Schedule!$F$10,Schedule!$I$87:$I$291,"I"))+(SUMIFS(Schedule!Z$87:Z$291,Schedule!$K$87:$K$291,Arch,Schedule!Y$87:Y$291,N$114,Schedule!X$87:X$291,M115,Schedule!$G$87:$G$291,Schedule!$F$11,Schedule!$I$87:$I$291,"")+SUMIFS(Schedule!Z$87:Z$291,Schedule!$K$87:$K$291,Arch,Schedule!Y$87:Y$291,N$114,Schedule!X$87:X$291,M115,Schedule!$G$87:$G$291,Schedule!$F$11,Schedule!$I$87:$I$291,"I")),(SUMIFS(Schedule!Z$87:Z$291,Schedule!$K$87:$K$291,Arch,Schedule!Y$87:Y$291,N$114,Schedule!X$87:X$291,M115,Schedule!$G$87:$G$291,Schedule!$F$9,Schedule!$I$87:$I$291,"")+SUMIFS(Schedule!Z$87:Z$291,Schedule!$K$87:$K$291,Arch,Schedule!Y$87:Y$291,N$114,Schedule!X$87:X$291,M115,Schedule!$G$87:$G$291,Schedule!$F$9,Schedule!$I$87:$I$291,"I"))+(SUMIFS(Schedule!Z$87:Z$291,Schedule!$K$87:$K$291,Arch,Schedule!Y$87:Y$291,N$114,Schedule!X$87:X$291,M115,Schedule!$G$87:$G$291,Schedule!$F$10,Schedule!$I$87:$I$291,"")+SUMIFS(Schedule!Z$87:Z$291,Schedule!$K$87:$K$291,Arch,Schedule!Y$87:Y$291,N$114,Schedule!X$87:X$291,M115,Schedule!$G$87:$G$291,Schedule!$F$10,Schedule!$I$87:$I$291,"I"))+(SUMIFS(Schedule!Z$87:Z$291,Schedule!$K$87:$K$291,Arch,Schedule!Y$87:Y$291,N$114,Schedule!X$87:X$291,M115,Schedule!$G$87:$G$291,Schedule!$F$11,Schedule!$I$87:$I$291,"")+SUMIFS(Schedule!Z$87:Z$291,Schedule!$K$87:$K$291,Arch,Schedule!Y$87:Y$291,N$114,Schedule!X$87:X$291,M115,Schedule!$G$87:$G$291,Schedule!$F$11,Schedule!$I$87:$I$291,"I"))+(SUMIFS(Schedule!Z$87:Z$291,Schedule!$K$87:$K$291,Arch,Schedule!Y$87:Y$291,N$114,Schedule!X$87:X$291,M115,Schedule!$G$87:$G$291,Schedule!$F$8,Schedule!$I$87:$I$291,"")+SUMIFS(Schedule!Z$87:Z$291,Schedule!$K$87:$K$291,Arch,Schedule!Y$87:Y$291,N$114,Schedule!X$87:X$291,M115,Schedule!$G$87:$G$291,Schedule!$F$8,Schedule!$I$87:$I$291,"I"))))</f>
        <v>0</v>
      </c>
      <c r="P115" s="289">
        <v>2</v>
      </c>
      <c r="Q115" s="280"/>
      <c r="R115" s="281">
        <f>IF($C$3="",(SUMIFS(Schedule!AC$87:AC$291,Schedule!$K$87:$K$291,Arch,Schedule!AB$87:AB$291,Q$114,Schedule!AA$87:AA$291,P115,Schedule!$G$87:$G$291,Schedule!$F$9,Schedule!$I$87:$I$291,"")+SUMIFS(Schedule!AC$87:AC$291,Schedule!$K$87:$K$291,Arch,Schedule!AB$87:AB$291,Q$114,Schedule!AA$87:AA$291,P115,Schedule!$G$87:$G$291,Schedule!$F$9,Schedule!$I$87:$I$291,"I"))+(SUMIFS(Schedule!AC$87:AC$291,Schedule!$K$87:$K$291,Arch,Schedule!AB$87:AB$291,Q$114,Schedule!AA$87:AA$291,P115,Schedule!$G$87:$G$291,Schedule!$F$10,Schedule!$I$87:$I$291,"")+SUMIFS(Schedule!AC$87:AC$291,Schedule!$K$87:$K$291,Arch,Schedule!AB$87:AB$291,Q$114,Schedule!AA$87:AA$291,P115,Schedule!$G$87:$G$291,Schedule!$F$10,Schedule!$I$87:$I$291,"I"))+(SUMIFS(Schedule!AC$87:AC$291,Schedule!$K$87:$K$291,Arch,Schedule!AB$87:AB$291,Q$114,Schedule!AA$87:AA$291,P115,Schedule!$G$87:$G$291,Schedule!$F$11,Schedule!$I$87:$I$291,"")+SUMIFS(Schedule!AC$87:AC$291,Schedule!$K$87:$K$291,Arch,Schedule!AB$87:AB$291,Q$114,Schedule!AA$87:AA$291,P115,Schedule!$G$87:$G$291,Schedule!$F$11,Schedule!$I$87:$I$291,"I")),IF($C$3='Sum Res'!$S$5,(SUMIFS(Schedule!AC$87:AC$291,Schedule!$K$87:$K$291,Arch,Schedule!AB$87:AB$291,Q$114,Schedule!AA$87:AA$291,P115,Schedule!$G$87:$G$291,Schedule!$F$9,Schedule!$I$87:$I$291,"")+SUMIFS(Schedule!AC$87:AC$291,Schedule!$K$87:$K$291,Arch,Schedule!AB$87:AB$291,Q$114,Schedule!AA$87:AA$291,P115,Schedule!$G$87:$G$291,Schedule!$F$9,Schedule!$I$87:$I$291,"I"))+(SUMIFS(Schedule!AC$87:AC$291,Schedule!$K$87:$K$291,Arch,Schedule!AB$87:AB$291,Q$114,Schedule!AA$87:AA$291,P115,Schedule!$G$87:$G$291,Schedule!$F$10,Schedule!$I$87:$I$291,"")+SUMIFS(Schedule!AC$87:AC$291,Schedule!$K$87:$K$291,Arch,Schedule!AB$87:AB$291,Q$114,Schedule!AA$87:AA$291,P115,Schedule!$G$87:$G$291,Schedule!$F$10,Schedule!$I$87:$I$291,"I"))+(SUMIFS(Schedule!AC$87:AC$291,Schedule!$K$87:$K$291,Arch,Schedule!AB$87:AB$291,Q$114,Schedule!AA$87:AA$291,P115,Schedule!$G$87:$G$291,Schedule!$F$11,Schedule!$I$87:$I$291,"")+SUMIFS(Schedule!AC$87:AC$291,Schedule!$K$87:$K$291,Arch,Schedule!AB$87:AB$291,Q$114,Schedule!AA$87:AA$291,P115,Schedule!$G$87:$G$291,Schedule!$F$11,Schedule!$I$87:$I$291,"I")),(SUMIFS(Schedule!AC$87:AC$291,Schedule!$K$87:$K$291,Arch,Schedule!AB$87:AB$291,Q$114,Schedule!AA$87:AA$291,P115,Schedule!$G$87:$G$291,Schedule!$F$9,Schedule!$I$87:$I$291,"")+SUMIFS(Schedule!AC$87:AC$291,Schedule!$K$87:$K$291,Arch,Schedule!AB$87:AB$291,Q$114,Schedule!AA$87:AA$291,P115,Schedule!$G$87:$G$291,Schedule!$F$9,Schedule!$I$87:$I$291,"I"))+(SUMIFS(Schedule!AC$87:AC$291,Schedule!$K$87:$K$291,Arch,Schedule!AB$87:AB$291,Q$114,Schedule!AA$87:AA$291,P115,Schedule!$G$87:$G$291,Schedule!$F$10,Schedule!$I$87:$I$291,"")+SUMIFS(Schedule!AC$87:AC$291,Schedule!$K$87:$K$291,Arch,Schedule!AB$87:AB$291,Q$114,Schedule!AA$87:AA$291,P115,Schedule!$G$87:$G$291,Schedule!$F$10,Schedule!$I$87:$I$291,"I"))+(SUMIFS(Schedule!AC$87:AC$291,Schedule!$K$87:$K$291,Arch,Schedule!AB$87:AB$291,Q$114,Schedule!AA$87:AA$291,P115,Schedule!$G$87:$G$291,Schedule!$F$11,Schedule!$I$87:$I$291,"")+SUMIFS(Schedule!AC$87:AC$291,Schedule!$K$87:$K$291,Arch,Schedule!AB$87:AB$291,Q$114,Schedule!AA$87:AA$291,P115,Schedule!$G$87:$G$291,Schedule!$F$11,Schedule!$I$87:$I$291,"I"))+(SUMIFS(Schedule!AC$87:AC$291,Schedule!$K$87:$K$291,Arch,Schedule!AB$87:AB$291,Q$114,Schedule!AA$87:AA$291,P115,Schedule!$G$87:$G$291,Schedule!$F$8,Schedule!$I$87:$I$291,"")+SUMIFS(Schedule!AC$87:AC$291,Schedule!$K$87:$K$291,Arch,Schedule!AB$87:AB$291,Q$114,Schedule!AA$87:AA$291,P115,Schedule!$G$87:$G$291,Schedule!$F$8,Schedule!$I$87:$I$291,"I"))))</f>
        <v>0</v>
      </c>
      <c r="S115" s="289">
        <v>2</v>
      </c>
      <c r="T115" s="280"/>
      <c r="U115" s="281">
        <f>IF($C$3="",(SUMIFS(Schedule!AF$87:AF$291,Schedule!$K$87:$K$291,Arch,Schedule!AE$87:AE$291,T$114,Schedule!AD$87:AD$291,S115,Schedule!$G$87:$G$291,Schedule!$F$9,Schedule!$I$87:$I$291,"")+SUMIFS(Schedule!AF$87:AF$291,Schedule!$K$87:$K$291,Arch,Schedule!AE$87:AE$291,T$114,Schedule!AD$87:AD$291,S115,Schedule!$G$87:$G$291,Schedule!$F$9,Schedule!$I$87:$I$291,"I"))+(SUMIFS(Schedule!AF$87:AF$291,Schedule!$K$87:$K$291,Arch,Schedule!AE$87:AE$291,T$114,Schedule!AD$87:AD$291,S115,Schedule!$G$87:$G$291,Schedule!$F$10,Schedule!$I$87:$I$291,"")+SUMIFS(Schedule!AF$87:AF$291,Schedule!$K$87:$K$291,Arch,Schedule!AE$87:AE$291,T$114,Schedule!AD$87:AD$291,S115,Schedule!$G$87:$G$291,Schedule!$F$10,Schedule!$I$87:$I$291,"I"))+(SUMIFS(Schedule!AF$87:AF$291,Schedule!$K$87:$K$291,Arch,Schedule!AE$87:AE$291,T$114,Schedule!AD$87:AD$291,S115,Schedule!$G$87:$G$291,Schedule!$F$11,Schedule!$I$87:$I$291,"")+SUMIFS(Schedule!AF$87:AF$291,Schedule!$K$87:$K$291,Arch,Schedule!AE$87:AE$291,T$114,Schedule!AD$87:AD$291,S115,Schedule!$G$87:$G$291,Schedule!$F$11,Schedule!$I$87:$I$291,"I")),IF($C$3='Sum Res'!$S$5,(SUMIFS(Schedule!AF$87:AF$291,Schedule!$K$87:$K$291,Arch,Schedule!AE$87:AE$291,T$114,Schedule!AD$87:AD$291,S115,Schedule!$G$87:$G$291,Schedule!$F$9,Schedule!$I$87:$I$291,"")+SUMIFS(Schedule!AF$87:AF$291,Schedule!$K$87:$K$291,Arch,Schedule!AE$87:AE$291,T$114,Schedule!AD$87:AD$291,S115,Schedule!$G$87:$G$291,Schedule!$F$9,Schedule!$I$87:$I$291,"I"))+(SUMIFS(Schedule!AF$87:AF$291,Schedule!$K$87:$K$291,Arch,Schedule!AE$87:AE$291,T$114,Schedule!AD$87:AD$291,S115,Schedule!$G$87:$G$291,Schedule!$F$10,Schedule!$I$87:$I$291,"")+SUMIFS(Schedule!AF$87:AF$291,Schedule!$K$87:$K$291,Arch,Schedule!AE$87:AE$291,T$114,Schedule!AD$87:AD$291,S115,Schedule!$G$87:$G$291,Schedule!$F$10,Schedule!$I$87:$I$291,"I"))+(SUMIFS(Schedule!AF$87:AF$291,Schedule!$K$87:$K$291,Arch,Schedule!AE$87:AE$291,T$114,Schedule!AD$87:AD$291,S115,Schedule!$G$87:$G$291,Schedule!$F$11,Schedule!$I$87:$I$291,"")+SUMIFS(Schedule!AF$87:AF$291,Schedule!$K$87:$K$291,Arch,Schedule!AE$87:AE$291,T$114,Schedule!AD$87:AD$291,S115,Schedule!$G$87:$G$291,Schedule!$F$11,Schedule!$I$87:$I$291,"I")),(SUMIFS(Schedule!AF$87:AF$291,Schedule!$K$87:$K$291,Arch,Schedule!AE$87:AE$291,T$114,Schedule!AD$87:AD$291,S115,Schedule!$G$87:$G$291,Schedule!$F$9,Schedule!$I$87:$I$291,"")+SUMIFS(Schedule!AF$87:AF$291,Schedule!$K$87:$K$291,Arch,Schedule!AE$87:AE$291,T$114,Schedule!AD$87:AD$291,S115,Schedule!$G$87:$G$291,Schedule!$F$9,Schedule!$I$87:$I$291,"I"))+(SUMIFS(Schedule!AF$87:AF$291,Schedule!$K$87:$K$291,Arch,Schedule!AE$87:AE$291,T$114,Schedule!AD$87:AD$291,S115,Schedule!$G$87:$G$291,Schedule!$F$10,Schedule!$I$87:$I$291,"")+SUMIFS(Schedule!AF$87:AF$291,Schedule!$K$87:$K$291,Arch,Schedule!AE$87:AE$291,T$114,Schedule!AD$87:AD$291,S115,Schedule!$G$87:$G$291,Schedule!$F$10,Schedule!$I$87:$I$291,"I"))+(SUMIFS(Schedule!AF$87:AF$291,Schedule!$K$87:$K$291,Arch,Schedule!AE$87:AE$291,T$114,Schedule!AD$87:AD$291,S115,Schedule!$G$87:$G$291,Schedule!$F$11,Schedule!$I$87:$I$291,"")+SUMIFS(Schedule!AF$87:AF$291,Schedule!$K$87:$K$291,Arch,Schedule!AE$87:AE$291,T$114,Schedule!AD$87:AD$291,S115,Schedule!$G$87:$G$291,Schedule!$F$11,Schedule!$I$87:$I$291,"I"))+(SUMIFS(Schedule!AF$87:AF$291,Schedule!$K$87:$K$291,Arch,Schedule!AE$87:AE$291,T$114,Schedule!AD$87:AD$291,S115,Schedule!$G$87:$G$291,Schedule!$F$8,Schedule!$I$87:$I$291,"")+SUMIFS(Schedule!AF$87:AF$291,Schedule!$K$87:$K$291,Arch,Schedule!AE$87:AE$291,T$114,Schedule!AD$87:AD$291,S115,Schedule!$G$87:$G$291,Schedule!$F$8,Schedule!$I$87:$I$291,"I"))))</f>
        <v>0</v>
      </c>
      <c r="V115" s="289">
        <v>2</v>
      </c>
      <c r="W115" s="280"/>
      <c r="X115" s="281">
        <f>IF($C$3="",(SUMIFS(Schedule!AI$87:AI$291,Schedule!$K$87:$K$291,Arch,Schedule!AH$87:AH$291,W$114,Schedule!AG$87:AG$291,V115,Schedule!$G$87:$G$291,Schedule!$F$9,Schedule!$I$87:$I$291,"")+SUMIFS(Schedule!AI$87:AI$291,Schedule!$K$87:$K$291,Arch,Schedule!AH$87:AH$291,W$114,Schedule!AG$87:AG$291,V115,Schedule!$G$87:$G$291,Schedule!$F$9,Schedule!$I$87:$I$291,"I"))+(SUMIFS(Schedule!AI$87:AI$291,Schedule!$K$87:$K$291,Arch,Schedule!AH$87:AH$291,W$114,Schedule!AG$87:AG$291,V115,Schedule!$G$87:$G$291,Schedule!$F$10,Schedule!$I$87:$I$291,"")+SUMIFS(Schedule!AI$87:AI$291,Schedule!$K$87:$K$291,Arch,Schedule!AH$87:AH$291,W$114,Schedule!AG$87:AG$291,V115,Schedule!$G$87:$G$291,Schedule!$F$10,Schedule!$I$87:$I$291,"I"))+(SUMIFS(Schedule!AI$87:AI$291,Schedule!$K$87:$K$291,Arch,Schedule!AH$87:AH$291,W$114,Schedule!AG$87:AG$291,V115,Schedule!$G$87:$G$291,Schedule!$F$11,Schedule!$I$87:$I$291,"")+SUMIFS(Schedule!AI$87:AI$291,Schedule!$K$87:$K$291,Arch,Schedule!AH$87:AH$291,W$114,Schedule!AG$87:AG$291,V115,Schedule!$G$87:$G$291,Schedule!$F$11,Schedule!$I$87:$I$291,"I")),IF($C$3='Sum Res'!$S$5,(SUMIFS(Schedule!AI$87:AI$291,Schedule!$K$87:$K$291,Arch,Schedule!AH$87:AH$291,W$114,Schedule!AG$87:AG$291,V115,Schedule!$G$87:$G$291,Schedule!$F$9,Schedule!$I$87:$I$291,"")+SUMIFS(Schedule!AI$87:AI$291,Schedule!$K$87:$K$291,Arch,Schedule!AH$87:AH$291,W$114,Schedule!AG$87:AG$291,V115,Schedule!$G$87:$G$291,Schedule!$F$9,Schedule!$I$87:$I$291,"I"))+(SUMIFS(Schedule!AI$87:AI$291,Schedule!$K$87:$K$291,Arch,Schedule!AH$87:AH$291,W$114,Schedule!AG$87:AG$291,V115,Schedule!$G$87:$G$291,Schedule!$F$10,Schedule!$I$87:$I$291,"")+SUMIFS(Schedule!AI$87:AI$291,Schedule!$K$87:$K$291,Arch,Schedule!AH$87:AH$291,W$114,Schedule!AG$87:AG$291,V115,Schedule!$G$87:$G$291,Schedule!$F$10,Schedule!$I$87:$I$291,"I"))+(SUMIFS(Schedule!AI$87:AI$291,Schedule!$K$87:$K$291,Arch,Schedule!AH$87:AH$291,W$114,Schedule!AG$87:AG$291,V115,Schedule!$G$87:$G$291,Schedule!$F$11,Schedule!$I$87:$I$291,"")+SUMIFS(Schedule!AI$87:AI$291,Schedule!$K$87:$K$291,Arch,Schedule!AH$87:AH$291,W$114,Schedule!AG$87:AG$291,V115,Schedule!$G$87:$G$291,Schedule!$F$11,Schedule!$I$87:$I$291,"I")),(SUMIFS(Schedule!AI$87:AI$291,Schedule!$K$87:$K$291,Arch,Schedule!AH$87:AH$291,W$114,Schedule!AG$87:AG$291,V115,Schedule!$G$87:$G$291,Schedule!$F$9,Schedule!$I$87:$I$291,"")+SUMIFS(Schedule!AI$87:AI$291,Schedule!$K$87:$K$291,Arch,Schedule!AH$87:AH$291,W$114,Schedule!AG$87:AG$291,V115,Schedule!$G$87:$G$291,Schedule!$F$9,Schedule!$I$87:$I$291,"I"))+(SUMIFS(Schedule!AI$87:AI$291,Schedule!$K$87:$K$291,Arch,Schedule!AH$87:AH$291,W$114,Schedule!AG$87:AG$291,V115,Schedule!$G$87:$G$291,Schedule!$F$10,Schedule!$I$87:$I$291,"")+SUMIFS(Schedule!AI$87:AI$291,Schedule!$K$87:$K$291,Arch,Schedule!AH$87:AH$291,W$114,Schedule!AG$87:AG$291,V115,Schedule!$G$87:$G$291,Schedule!$F$10,Schedule!$I$87:$I$291,"I"))+(SUMIFS(Schedule!AI$87:AI$291,Schedule!$K$87:$K$291,Arch,Schedule!AH$87:AH$291,W$114,Schedule!AG$87:AG$291,V115,Schedule!$G$87:$G$291,Schedule!$F$11,Schedule!$I$87:$I$291,"")+SUMIFS(Schedule!AI$87:AI$291,Schedule!$K$87:$K$291,Arch,Schedule!AH$87:AH$291,W$114,Schedule!AG$87:AG$291,V115,Schedule!$G$87:$G$291,Schedule!$F$11,Schedule!$I$87:$I$291,"I"))+(SUMIFS(Schedule!AI$87:AI$291,Schedule!$K$87:$K$291,Arch,Schedule!AH$87:AH$291,W$114,Schedule!AG$87:AG$291,V115,Schedule!$G$87:$G$291,Schedule!$F$8,Schedule!$I$87:$I$291,"")+SUMIFS(Schedule!AI$87:AI$291,Schedule!$K$87:$K$291,Arch,Schedule!AH$87:AH$291,W$114,Schedule!AG$87:AG$291,V115,Schedule!$G$87:$G$291,Schedule!$F$8,Schedule!$I$87:$I$291,"I"))))</f>
        <v>0</v>
      </c>
      <c r="Y115" s="289">
        <v>2</v>
      </c>
      <c r="Z115" s="280"/>
      <c r="AA115" s="281">
        <f>IF($C$3="",(SUMIFS(Schedule!AL$87:AL$291,Schedule!$K$87:$K$291,Arch,Schedule!AK$87:AK$291,Z$114,Schedule!AJ$87:AJ$291,Y115,Schedule!$G$87:$G$291,Schedule!$F$9,Schedule!$I$87:$I$291,"")+SUMIFS(Schedule!AL$87:AL$291,Schedule!$K$87:$K$291,Arch,Schedule!AK$87:AK$291,Z$114,Schedule!AJ$87:AJ$291,Y115,Schedule!$G$87:$G$291,Schedule!$F$9,Schedule!$I$87:$I$291,"I"))+(SUMIFS(Schedule!AL$87:AL$291,Schedule!$K$87:$K$291,Arch,Schedule!AK$87:AK$291,Z$114,Schedule!AJ$87:AJ$291,Y115,Schedule!$G$87:$G$291,Schedule!$F$10,Schedule!$I$87:$I$291,"")+SUMIFS(Schedule!AL$87:AL$291,Schedule!$K$87:$K$291,Arch,Schedule!AK$87:AK$291,Z$114,Schedule!AJ$87:AJ$291,Y115,Schedule!$G$87:$G$291,Schedule!$F$10,Schedule!$I$87:$I$291,"I"))+(SUMIFS(Schedule!AL$87:AL$291,Schedule!$K$87:$K$291,Arch,Schedule!AK$87:AK$291,Z$114,Schedule!AJ$87:AJ$291,Y115,Schedule!$G$87:$G$291,Schedule!$F$11,Schedule!$I$87:$I$291,"")+SUMIFS(Schedule!AL$87:AL$291,Schedule!$K$87:$K$291,Arch,Schedule!AK$87:AK$291,Z$114,Schedule!AJ$87:AJ$291,Y115,Schedule!$G$87:$G$291,Schedule!$F$11,Schedule!$I$87:$I$291,"I")),IF($C$3='Sum Res'!$S$5,(SUMIFS(Schedule!AL$87:AL$291,Schedule!$K$87:$K$291,Arch,Schedule!AK$87:AK$291,Z$114,Schedule!AJ$87:AJ$291,Y115,Schedule!$G$87:$G$291,Schedule!$F$9,Schedule!$I$87:$I$291,"")+SUMIFS(Schedule!AL$87:AL$291,Schedule!$K$87:$K$291,Arch,Schedule!AK$87:AK$291,Z$114,Schedule!AJ$87:AJ$291,Y115,Schedule!$G$87:$G$291,Schedule!$F$9,Schedule!$I$87:$I$291,"I"))+(SUMIFS(Schedule!AL$87:AL$291,Schedule!$K$87:$K$291,Arch,Schedule!AK$87:AK$291,Z$114,Schedule!AJ$87:AJ$291,Y115,Schedule!$G$87:$G$291,Schedule!$F$10,Schedule!$I$87:$I$291,"")+SUMIFS(Schedule!AL$87:AL$291,Schedule!$K$87:$K$291,Arch,Schedule!AK$87:AK$291,Z$114,Schedule!AJ$87:AJ$291,Y115,Schedule!$G$87:$G$291,Schedule!$F$10,Schedule!$I$87:$I$291,"I"))+(SUMIFS(Schedule!AL$87:AL$291,Schedule!$K$87:$K$291,Arch,Schedule!AK$87:AK$291,Z$114,Schedule!AJ$87:AJ$291,Y115,Schedule!$G$87:$G$291,Schedule!$F$11,Schedule!$I$87:$I$291,"")+SUMIFS(Schedule!AL$87:AL$291,Schedule!$K$87:$K$291,Arch,Schedule!AK$87:AK$291,Z$114,Schedule!AJ$87:AJ$291,Y115,Schedule!$G$87:$G$291,Schedule!$F$11,Schedule!$I$87:$I$291,"I")),(SUMIFS(Schedule!AL$87:AL$291,Schedule!$K$87:$K$291,Arch,Schedule!AK$87:AK$291,Z$114,Schedule!AJ$87:AJ$291,Y115,Schedule!$G$87:$G$291,Schedule!$F$9,Schedule!$I$87:$I$291,"")+SUMIFS(Schedule!AL$87:AL$291,Schedule!$K$87:$K$291,Arch,Schedule!AK$87:AK$291,Z$114,Schedule!AJ$87:AJ$291,Y115,Schedule!$G$87:$G$291,Schedule!$F$9,Schedule!$I$87:$I$291,"I"))+(SUMIFS(Schedule!AL$87:AL$291,Schedule!$K$87:$K$291,Arch,Schedule!AK$87:AK$291,Z$114,Schedule!AJ$87:AJ$291,Y115,Schedule!$G$87:$G$291,Schedule!$F$10,Schedule!$I$87:$I$291,"")+SUMIFS(Schedule!AL$87:AL$291,Schedule!$K$87:$K$291,Arch,Schedule!AK$87:AK$291,Z$114,Schedule!AJ$87:AJ$291,Y115,Schedule!$G$87:$G$291,Schedule!$F$10,Schedule!$I$87:$I$291,"I"))+(SUMIFS(Schedule!AL$87:AL$291,Schedule!$K$87:$K$291,Arch,Schedule!AK$87:AK$291,Z$114,Schedule!AJ$87:AJ$291,Y115,Schedule!$G$87:$G$291,Schedule!$F$11,Schedule!$I$87:$I$291,"")+SUMIFS(Schedule!AL$87:AL$291,Schedule!$K$87:$K$291,Arch,Schedule!AK$87:AK$291,Z$114,Schedule!AJ$87:AJ$291,Y115,Schedule!$G$87:$G$291,Schedule!$F$11,Schedule!$I$87:$I$291,"I"))+(SUMIFS(Schedule!AL$87:AL$291,Schedule!$K$87:$K$291,Arch,Schedule!AK$87:AK$291,Z$114,Schedule!AJ$87:AJ$291,Y115,Schedule!$G$87:$G$291,Schedule!$F$8,Schedule!$I$87:$I$291,"")+SUMIFS(Schedule!AL$87:AL$291,Schedule!$K$87:$K$291,Arch,Schedule!AK$87:AK$291,Z$114,Schedule!AJ$87:AJ$291,Y115,Schedule!$G$87:$G$291,Schedule!$F$8,Schedule!$I$87:$I$291,"I"))))</f>
        <v>0</v>
      </c>
      <c r="AB115" s="289">
        <v>2</v>
      </c>
      <c r="AC115" s="280"/>
      <c r="AD115" s="281">
        <f>IF($C$3="",(SUMIFS(Schedule!AO$87:AO$291,Schedule!$K$87:$K$291,Arch,Schedule!AN$87:AN$291,AC$114,Schedule!AM$87:AM$291,AB115,Schedule!$G$87:$G$291,Schedule!$F$9,Schedule!$I$87:$I$291,"")+SUMIFS(Schedule!AO$87:AO$291,Schedule!$K$87:$K$291,Arch,Schedule!AN$87:AN$291,AC$114,Schedule!AM$87:AM$291,AB115,Schedule!$G$87:$G$291,Schedule!$F$9,Schedule!$I$87:$I$291,"I"))+(SUMIFS(Schedule!AO$87:AO$291,Schedule!$K$87:$K$291,Arch,Schedule!AN$87:AN$291,AC$114,Schedule!AM$87:AM$291,AB115,Schedule!$G$87:$G$291,Schedule!$F$10,Schedule!$I$87:$I$291,"")+SUMIFS(Schedule!AO$87:AO$291,Schedule!$K$87:$K$291,Arch,Schedule!AN$87:AN$291,AC$114,Schedule!AM$87:AM$291,AB115,Schedule!$G$87:$G$291,Schedule!$F$10,Schedule!$I$87:$I$291,"I"))+(SUMIFS(Schedule!AO$87:AO$291,Schedule!$K$87:$K$291,Arch,Schedule!AN$87:AN$291,AC$114,Schedule!AM$87:AM$291,AB115,Schedule!$G$87:$G$291,Schedule!$F$11,Schedule!$I$87:$I$291,"")+SUMIFS(Schedule!AO$87:AO$291,Schedule!$K$87:$K$291,Arch,Schedule!AN$87:AN$291,AC$114,Schedule!AM$87:AM$291,AB115,Schedule!$G$87:$G$291,Schedule!$F$11,Schedule!$I$87:$I$291,"I")),IF($C$3='Sum Res'!$S$5,(SUMIFS(Schedule!AO$87:AO$291,Schedule!$K$87:$K$291,Arch,Schedule!AN$87:AN$291,AC$114,Schedule!AM$87:AM$291,AB115,Schedule!$G$87:$G$291,Schedule!$F$9,Schedule!$I$87:$I$291,"")+SUMIFS(Schedule!AO$87:AO$291,Schedule!$K$87:$K$291,Arch,Schedule!AN$87:AN$291,AC$114,Schedule!AM$87:AM$291,AB115,Schedule!$G$87:$G$291,Schedule!$F$9,Schedule!$I$87:$I$291,"I"))+(SUMIFS(Schedule!AO$87:AO$291,Schedule!$K$87:$K$291,Arch,Schedule!AN$87:AN$291,AC$114,Schedule!AM$87:AM$291,AB115,Schedule!$G$87:$G$291,Schedule!$F$10,Schedule!$I$87:$I$291,"")+SUMIFS(Schedule!AO$87:AO$291,Schedule!$K$87:$K$291,Arch,Schedule!AN$87:AN$291,AC$114,Schedule!AM$87:AM$291,AB115,Schedule!$G$87:$G$291,Schedule!$F$10,Schedule!$I$87:$I$291,"I"))+(SUMIFS(Schedule!AO$87:AO$291,Schedule!$K$87:$K$291,Arch,Schedule!AN$87:AN$291,AC$114,Schedule!AM$87:AM$291,AB115,Schedule!$G$87:$G$291,Schedule!$F$11,Schedule!$I$87:$I$291,"")+SUMIFS(Schedule!AO$87:AO$291,Schedule!$K$87:$K$291,Arch,Schedule!AN$87:AN$291,AC$114,Schedule!AM$87:AM$291,AB115,Schedule!$G$87:$G$291,Schedule!$F$11,Schedule!$I$87:$I$291,"I")),(SUMIFS(Schedule!AO$87:AO$291,Schedule!$K$87:$K$291,Arch,Schedule!AN$87:AN$291,AC$114,Schedule!AM$87:AM$291,AB115,Schedule!$G$87:$G$291,Schedule!$F$9,Schedule!$I$87:$I$291,"")+SUMIFS(Schedule!AO$87:AO$291,Schedule!$K$87:$K$291,Arch,Schedule!AN$87:AN$291,AC$114,Schedule!AM$87:AM$291,AB115,Schedule!$G$87:$G$291,Schedule!$F$9,Schedule!$I$87:$I$291,"I"))+(SUMIFS(Schedule!AO$87:AO$291,Schedule!$K$87:$K$291,Arch,Schedule!AN$87:AN$291,AC$114,Schedule!AM$87:AM$291,AB115,Schedule!$G$87:$G$291,Schedule!$F$10,Schedule!$I$87:$I$291,"")+SUMIFS(Schedule!AO$87:AO$291,Schedule!$K$87:$K$291,Arch,Schedule!AN$87:AN$291,AC$114,Schedule!AM$87:AM$291,AB115,Schedule!$G$87:$G$291,Schedule!$F$10,Schedule!$I$87:$I$291,"I"))+(SUMIFS(Schedule!AO$87:AO$291,Schedule!$K$87:$K$291,Arch,Schedule!AN$87:AN$291,AC$114,Schedule!AM$87:AM$291,AB115,Schedule!$G$87:$G$291,Schedule!$F$11,Schedule!$I$87:$I$291,"")+SUMIFS(Schedule!AO$87:AO$291,Schedule!$K$87:$K$291,Arch,Schedule!AN$87:AN$291,AC$114,Schedule!AM$87:AM$291,AB115,Schedule!$G$87:$G$291,Schedule!$F$11,Schedule!$I$87:$I$291,"I"))+(SUMIFS(Schedule!AO$87:AO$291,Schedule!$K$87:$K$291,Arch,Schedule!AN$87:AN$291,AC$114,Schedule!AM$87:AM$291,AB115,Schedule!$G$87:$G$291,Schedule!$F$8,Schedule!$I$87:$I$291,"")+SUMIFS(Schedule!AO$87:AO$291,Schedule!$K$87:$K$291,Arch,Schedule!AN$87:AN$291,AC$114,Schedule!AM$87:AM$291,AB115,Schedule!$G$87:$G$291,Schedule!$F$8,Schedule!$I$87:$I$291,"I"))))</f>
        <v>0</v>
      </c>
      <c r="AE115" s="282">
        <f t="shared" si="26"/>
        <v>0</v>
      </c>
      <c r="AF115" s="283">
        <f t="shared" si="27"/>
        <v>0</v>
      </c>
    </row>
    <row r="116" spans="2:32" ht="15" x14ac:dyDescent="0.2">
      <c r="B116" s="580"/>
      <c r="C116" s="583"/>
      <c r="D116" s="284">
        <v>3</v>
      </c>
      <c r="E116" s="285"/>
      <c r="F116" s="286">
        <f>IF($C$3="",(SUMIFS(Schedule!Q$87:Q$291,Schedule!$K$87:$K$291,Arch,Schedule!P$87:P$291,E$114,Schedule!O$87:O$291,D116,Schedule!$G$87:$G$291,Schedule!$F$9,Schedule!$I$87:$I$291,"")+SUMIFS(Schedule!Q$87:Q$291,Schedule!$K$87:$K$291,Arch,Schedule!P$87:P$291,E$114,Schedule!O$87:O$291,D116,Schedule!$G$87:$G$291,Schedule!$F$9,Schedule!$I$87:$I$291,"I"))+(SUMIFS(Schedule!Q$87:Q$291,Schedule!$K$87:$K$291,Arch,Schedule!P$87:P$291,E$114,Schedule!O$87:O$291,D116,Schedule!$G$87:$G$291,Schedule!$F$10,Schedule!$I$87:$I$291,"")+SUMIFS(Schedule!Q$87:Q$291,Schedule!$K$87:$K$291,Arch,Schedule!P$87:P$291,E$114,Schedule!O$87:O$291,D116,Schedule!$G$87:$G$291,Schedule!$F$10,Schedule!$I$87:$I$291,"I"))+(SUMIFS(Schedule!Q$87:Q$291,Schedule!$K$87:$K$291,Arch,Schedule!P$87:P$291,E$114,Schedule!O$87:O$291,D116,Schedule!$G$87:$G$291,Schedule!$F$11,Schedule!$I$87:$I$291,"")+SUMIFS(Schedule!Q$87:Q$291,Schedule!$K$87:$K$291,Arch,Schedule!P$87:P$291,E$114,Schedule!O$87:O$291,D116,Schedule!$G$87:$G$291,Schedule!$F$11,Schedule!$I$87:$I$291,"I")),IF($C$3='Sum Res'!$S$5,(SUMIFS(Schedule!Q$87:Q$291,Schedule!$K$87:$K$291,Arch,Schedule!P$87:P$291,E$114,Schedule!O$87:O$291,D116,Schedule!$G$87:$G$291,Schedule!$F$9,Schedule!$I$87:$I$291,"")+SUMIFS(Schedule!Q$87:Q$291,Schedule!$K$87:$K$291,Arch,Schedule!P$87:P$291,E$114,Schedule!O$87:O$291,D116,Schedule!$G$87:$G$291,Schedule!$F$9,Schedule!$I$87:$I$291,"I"))+(SUMIFS(Schedule!Q$87:Q$291,Schedule!$K$87:$K$291,Arch,Schedule!P$87:P$291,E$114,Schedule!O$87:O$291,D116,Schedule!$G$87:$G$291,Schedule!$F$10,Schedule!$I$87:$I$291,"")+SUMIFS(Schedule!Q$87:Q$291,Schedule!$K$87:$K$291,Arch,Schedule!P$87:P$291,E$114,Schedule!O$87:O$291,D116,Schedule!$G$87:$G$291,Schedule!$F$10,Schedule!$I$87:$I$291,"I"))+(SUMIFS(Schedule!Q$87:Q$291,Schedule!$K$87:$K$291,Arch,Schedule!P$87:P$291,E$114,Schedule!O$87:O$291,D116,Schedule!$G$87:$G$291,Schedule!$F$11,Schedule!$I$87:$I$291,"")+SUMIFS(Schedule!Q$87:Q$291,Schedule!$K$87:$K$291,Arch,Schedule!P$87:P$291,E$114,Schedule!O$87:O$291,D116,Schedule!$G$87:$G$291,Schedule!$F$11,Schedule!$I$87:$I$291,"I")),(SUMIFS(Schedule!Q$87:Q$291,Schedule!$K$87:$K$291,Arch,Schedule!P$87:P$291,E$114,Schedule!O$87:O$291,D116,Schedule!$G$87:$G$291,Schedule!$F$9,Schedule!$I$87:$I$291,"")+SUMIFS(Schedule!Q$87:Q$291,Schedule!$K$87:$K$291,Arch,Schedule!P$87:P$291,E$114,Schedule!O$87:O$291,D116,Schedule!$G$87:$G$291,Schedule!$F$9,Schedule!$I$87:$I$291,"I"))+(SUMIFS(Schedule!Q$87:Q$291,Schedule!$K$87:$K$291,Arch,Schedule!P$87:P$291,E$114,Schedule!O$87:O$291,D116,Schedule!$G$87:$G$291,Schedule!$F$10,Schedule!$I$87:$I$291,"")+SUMIFS(Schedule!Q$87:Q$291,Schedule!$K$87:$K$291,Arch,Schedule!P$87:P$291,E$114,Schedule!O$87:O$291,D116,Schedule!$G$87:$G$291,Schedule!$F$10,Schedule!$I$87:$I$291,"I"))+(SUMIFS(Schedule!Q$87:Q$291,Schedule!$K$87:$K$291,Arch,Schedule!P$87:P$291,E$114,Schedule!O$87:O$291,D116,Schedule!$G$87:$G$291,Schedule!$F$11,Schedule!$I$87:$I$291,"")+SUMIFS(Schedule!Q$87:Q$291,Schedule!$K$87:$K$291,Arch,Schedule!P$87:P$291,E$114,Schedule!O$87:O$291,D116,Schedule!$G$87:$G$291,Schedule!$F$11,Schedule!$I$87:$I$291,"I"))+(SUMIFS(Schedule!Q$87:Q$291,Schedule!$K$87:$K$291,Arch,Schedule!P$87:P$291,E$114,Schedule!O$87:O$291,D116,Schedule!$G$87:$G$291,Schedule!$F$8,Schedule!$I$87:$I$291,"")+SUMIFS(Schedule!Q$87:Q$291,Schedule!$K$87:$K$291,Arch,Schedule!P$87:P$291,E$114,Schedule!O$87:O$291,D116,Schedule!$G$87:$G$291,Schedule!$F$8,Schedule!$I$87:$I$291,"I"))))</f>
        <v>0</v>
      </c>
      <c r="G116" s="284">
        <v>3</v>
      </c>
      <c r="H116" s="285"/>
      <c r="I116" s="286">
        <f>IF($C$3="",(SUMIFS(Schedule!T$87:T$291,Schedule!$K$87:$K$291,Arch,Schedule!S$87:S$291,H$114,Schedule!R$87:R$291,G116,Schedule!$G$87:$G$291,Schedule!$F$9,Schedule!$I$87:$I$291,"")+SUMIFS(Schedule!T$87:T$291,Schedule!$K$87:$K$291,Arch,Schedule!S$87:S$291,H$114,Schedule!R$87:R$291,G116,Schedule!$G$87:$G$291,Schedule!$F$9,Schedule!$I$87:$I$291,"I"))+(SUMIFS(Schedule!T$87:T$291,Schedule!$K$87:$K$291,Arch,Schedule!S$87:S$291,H$114,Schedule!R$87:R$291,G116,Schedule!$G$87:$G$291,Schedule!$F$10,Schedule!$I$87:$I$291,"")+SUMIFS(Schedule!T$87:T$291,Schedule!$K$87:$K$291,Arch,Schedule!S$87:S$291,H$114,Schedule!R$87:R$291,G116,Schedule!$G$87:$G$291,Schedule!$F$10,Schedule!$I$87:$I$291,"I"))+(SUMIFS(Schedule!T$87:T$291,Schedule!$K$87:$K$291,Arch,Schedule!S$87:S$291,H$114,Schedule!R$87:R$291,G116,Schedule!$G$87:$G$291,Schedule!$F$11,Schedule!$I$87:$I$291,"")+SUMIFS(Schedule!T$87:T$291,Schedule!$K$87:$K$291,Arch,Schedule!S$87:S$291,H$114,Schedule!R$87:R$291,G116,Schedule!$G$87:$G$291,Schedule!$F$11,Schedule!$I$87:$I$291,"I")),IF($C$3='Sum Res'!$S$5,(SUMIFS(Schedule!T$87:T$291,Schedule!$K$87:$K$291,Arch,Schedule!S$87:S$291,H$114,Schedule!R$87:R$291,G116,Schedule!$G$87:$G$291,Schedule!$F$9,Schedule!$I$87:$I$291,"")+SUMIFS(Schedule!T$87:T$291,Schedule!$K$87:$K$291,Arch,Schedule!S$87:S$291,H$114,Schedule!R$87:R$291,G116,Schedule!$G$87:$G$291,Schedule!$F$9,Schedule!$I$87:$I$291,"I"))+(SUMIFS(Schedule!T$87:T$291,Schedule!$K$87:$K$291,Arch,Schedule!S$87:S$291,H$114,Schedule!R$87:R$291,G116,Schedule!$G$87:$G$291,Schedule!$F$10,Schedule!$I$87:$I$291,"")+SUMIFS(Schedule!T$87:T$291,Schedule!$K$87:$K$291,Arch,Schedule!S$87:S$291,H$114,Schedule!R$87:R$291,G116,Schedule!$G$87:$G$291,Schedule!$F$10,Schedule!$I$87:$I$291,"I"))+(SUMIFS(Schedule!T$87:T$291,Schedule!$K$87:$K$291,Arch,Schedule!S$87:S$291,H$114,Schedule!R$87:R$291,G116,Schedule!$G$87:$G$291,Schedule!$F$11,Schedule!$I$87:$I$291,"")+SUMIFS(Schedule!T$87:T$291,Schedule!$K$87:$K$291,Arch,Schedule!S$87:S$291,H$114,Schedule!R$87:R$291,G116,Schedule!$G$87:$G$291,Schedule!$F$11,Schedule!$I$87:$I$291,"I")),(SUMIFS(Schedule!T$87:T$291,Schedule!$K$87:$K$291,Arch,Schedule!S$87:S$291,H$114,Schedule!R$87:R$291,G116,Schedule!$G$87:$G$291,Schedule!$F$9,Schedule!$I$87:$I$291,"")+SUMIFS(Schedule!T$87:T$291,Schedule!$K$87:$K$291,Arch,Schedule!S$87:S$291,H$114,Schedule!R$87:R$291,G116,Schedule!$G$87:$G$291,Schedule!$F$9,Schedule!$I$87:$I$291,"I"))+(SUMIFS(Schedule!T$87:T$291,Schedule!$K$87:$K$291,Arch,Schedule!S$87:S$291,H$114,Schedule!R$87:R$291,G116,Schedule!$G$87:$G$291,Schedule!$F$10,Schedule!$I$87:$I$291,"")+SUMIFS(Schedule!T$87:T$291,Schedule!$K$87:$K$291,Arch,Schedule!S$87:S$291,H$114,Schedule!R$87:R$291,G116,Schedule!$G$87:$G$291,Schedule!$F$10,Schedule!$I$87:$I$291,"I"))+(SUMIFS(Schedule!T$87:T$291,Schedule!$K$87:$K$291,Arch,Schedule!S$87:S$291,H$114,Schedule!R$87:R$291,G116,Schedule!$G$87:$G$291,Schedule!$F$11,Schedule!$I$87:$I$291,"")+SUMIFS(Schedule!T$87:T$291,Schedule!$K$87:$K$291,Arch,Schedule!S$87:S$291,H$114,Schedule!R$87:R$291,G116,Schedule!$G$87:$G$291,Schedule!$F$11,Schedule!$I$87:$I$291,"I"))+(SUMIFS(Schedule!T$87:T$291,Schedule!$K$87:$K$291,Arch,Schedule!S$87:S$291,H$114,Schedule!R$87:R$291,G116,Schedule!$G$87:$G$291,Schedule!$F$8,Schedule!$I$87:$I$291,"")+SUMIFS(Schedule!T$87:T$291,Schedule!$K$87:$K$291,Arch,Schedule!S$87:S$291,H$114,Schedule!R$87:R$291,G116,Schedule!$G$87:$G$291,Schedule!$F$8,Schedule!$I$87:$I$291,"I"))))</f>
        <v>0</v>
      </c>
      <c r="J116" s="284">
        <v>3</v>
      </c>
      <c r="K116" s="285"/>
      <c r="L116" s="286">
        <f>IF($C$3="",(SUMIFS(Schedule!W$87:W$291,Schedule!$K$87:$K$291,Arch,Schedule!V$87:V$291,K$114,Schedule!U$87:U$291,J116,Schedule!$G$87:$G$291,Schedule!$F$9,Schedule!$I$87:$I$291,"")+SUMIFS(Schedule!W$87:W$291,Schedule!$K$87:$K$291,Arch,Schedule!V$87:V$291,K$114,Schedule!U$87:U$291,J116,Schedule!$G$87:$G$291,Schedule!$F$9,Schedule!$I$87:$I$291,"I"))+(SUMIFS(Schedule!W$87:W$291,Schedule!$K$87:$K$291,Arch,Schedule!V$87:V$291,K$114,Schedule!U$87:U$291,J116,Schedule!$G$87:$G$291,Schedule!$F$10,Schedule!$I$87:$I$291,"")+SUMIFS(Schedule!W$87:W$291,Schedule!$K$87:$K$291,Arch,Schedule!V$87:V$291,K$114,Schedule!U$87:U$291,J116,Schedule!$G$87:$G$291,Schedule!$F$10,Schedule!$I$87:$I$291,"I"))+(SUMIFS(Schedule!W$87:W$291,Schedule!$K$87:$K$291,Arch,Schedule!V$87:V$291,K$114,Schedule!U$87:U$291,J116,Schedule!$G$87:$G$291,Schedule!$F$11,Schedule!$I$87:$I$291,"")+SUMIFS(Schedule!W$87:W$291,Schedule!$K$87:$K$291,Arch,Schedule!V$87:V$291,K$114,Schedule!U$87:U$291,J116,Schedule!$G$87:$G$291,Schedule!$F$11,Schedule!$I$87:$I$291,"I")),IF($C$3='Sum Res'!$S$5,(SUMIFS(Schedule!W$87:W$291,Schedule!$K$87:$K$291,Arch,Schedule!V$87:V$291,K$114,Schedule!U$87:U$291,J116,Schedule!$G$87:$G$291,Schedule!$F$9,Schedule!$I$87:$I$291,"")+SUMIFS(Schedule!W$87:W$291,Schedule!$K$87:$K$291,Arch,Schedule!V$87:V$291,K$114,Schedule!U$87:U$291,J116,Schedule!$G$87:$G$291,Schedule!$F$9,Schedule!$I$87:$I$291,"I"))+(SUMIFS(Schedule!W$87:W$291,Schedule!$K$87:$K$291,Arch,Schedule!V$87:V$291,K$114,Schedule!U$87:U$291,J116,Schedule!$G$87:$G$291,Schedule!$F$10,Schedule!$I$87:$I$291,"")+SUMIFS(Schedule!W$87:W$291,Schedule!$K$87:$K$291,Arch,Schedule!V$87:V$291,K$114,Schedule!U$87:U$291,J116,Schedule!$G$87:$G$291,Schedule!$F$10,Schedule!$I$87:$I$291,"I"))+(SUMIFS(Schedule!W$87:W$291,Schedule!$K$87:$K$291,Arch,Schedule!V$87:V$291,K$114,Schedule!U$87:U$291,J116,Schedule!$G$87:$G$291,Schedule!$F$11,Schedule!$I$87:$I$291,"")+SUMIFS(Schedule!W$87:W$291,Schedule!$K$87:$K$291,Arch,Schedule!V$87:V$291,K$114,Schedule!U$87:U$291,J116,Schedule!$G$87:$G$291,Schedule!$F$11,Schedule!$I$87:$I$291,"I")),(SUMIFS(Schedule!W$87:W$291,Schedule!$K$87:$K$291,Arch,Schedule!V$87:V$291,K$114,Schedule!U$87:U$291,J116,Schedule!$G$87:$G$291,Schedule!$F$9,Schedule!$I$87:$I$291,"")+SUMIFS(Schedule!W$87:W$291,Schedule!$K$87:$K$291,Arch,Schedule!V$87:V$291,K$114,Schedule!U$87:U$291,J116,Schedule!$G$87:$G$291,Schedule!$F$9,Schedule!$I$87:$I$291,"I"))+(SUMIFS(Schedule!W$87:W$291,Schedule!$K$87:$K$291,Arch,Schedule!V$87:V$291,K$114,Schedule!U$87:U$291,J116,Schedule!$G$87:$G$291,Schedule!$F$10,Schedule!$I$87:$I$291,"")+SUMIFS(Schedule!W$87:W$291,Schedule!$K$87:$K$291,Arch,Schedule!V$87:V$291,K$114,Schedule!U$87:U$291,J116,Schedule!$G$87:$G$291,Schedule!$F$10,Schedule!$I$87:$I$291,"I"))+(SUMIFS(Schedule!W$87:W$291,Schedule!$K$87:$K$291,Arch,Schedule!V$87:V$291,K$114,Schedule!U$87:U$291,J116,Schedule!$G$87:$G$291,Schedule!$F$11,Schedule!$I$87:$I$291,"")+SUMIFS(Schedule!W$87:W$291,Schedule!$K$87:$K$291,Arch,Schedule!V$87:V$291,K$114,Schedule!U$87:U$291,J116,Schedule!$G$87:$G$291,Schedule!$F$11,Schedule!$I$87:$I$291,"I"))+(SUMIFS(Schedule!W$87:W$291,Schedule!$K$87:$K$291,Arch,Schedule!V$87:V$291,K$114,Schedule!U$87:U$291,J116,Schedule!$G$87:$G$291,Schedule!$F$8,Schedule!$I$87:$I$291,"")+SUMIFS(Schedule!W$87:W$291,Schedule!$K$87:$K$291,Arch,Schedule!V$87:V$291,K$114,Schedule!U$87:U$291,J116,Schedule!$G$87:$G$291,Schedule!$F$8,Schedule!$I$87:$I$291,"I"))))</f>
        <v>0</v>
      </c>
      <c r="M116" s="284">
        <v>3</v>
      </c>
      <c r="N116" s="285"/>
      <c r="O116" s="286">
        <f>IF($C$3="",(SUMIFS(Schedule!Z$87:Z$291,Schedule!$K$87:$K$291,Arch,Schedule!Y$87:Y$291,N$114,Schedule!X$87:X$291,M116,Schedule!$G$87:$G$291,Schedule!$F$9,Schedule!$I$87:$I$291,"")+SUMIFS(Schedule!Z$87:Z$291,Schedule!$K$87:$K$291,Arch,Schedule!Y$87:Y$291,N$114,Schedule!X$87:X$291,M116,Schedule!$G$87:$G$291,Schedule!$F$9,Schedule!$I$87:$I$291,"I"))+(SUMIFS(Schedule!Z$87:Z$291,Schedule!$K$87:$K$291,Arch,Schedule!Y$87:Y$291,N$114,Schedule!X$87:X$291,M116,Schedule!$G$87:$G$291,Schedule!$F$10,Schedule!$I$87:$I$291,"")+SUMIFS(Schedule!Z$87:Z$291,Schedule!$K$87:$K$291,Arch,Schedule!Y$87:Y$291,N$114,Schedule!X$87:X$291,M116,Schedule!$G$87:$G$291,Schedule!$F$10,Schedule!$I$87:$I$291,"I"))+(SUMIFS(Schedule!Z$87:Z$291,Schedule!$K$87:$K$291,Arch,Schedule!Y$87:Y$291,N$114,Schedule!X$87:X$291,M116,Schedule!$G$87:$G$291,Schedule!$F$11,Schedule!$I$87:$I$291,"")+SUMIFS(Schedule!Z$87:Z$291,Schedule!$K$87:$K$291,Arch,Schedule!Y$87:Y$291,N$114,Schedule!X$87:X$291,M116,Schedule!$G$87:$G$291,Schedule!$F$11,Schedule!$I$87:$I$291,"I")),IF($C$3='Sum Res'!$S$5,(SUMIFS(Schedule!Z$87:Z$291,Schedule!$K$87:$K$291,Arch,Schedule!Y$87:Y$291,N$114,Schedule!X$87:X$291,M116,Schedule!$G$87:$G$291,Schedule!$F$9,Schedule!$I$87:$I$291,"")+SUMIFS(Schedule!Z$87:Z$291,Schedule!$K$87:$K$291,Arch,Schedule!Y$87:Y$291,N$114,Schedule!X$87:X$291,M116,Schedule!$G$87:$G$291,Schedule!$F$9,Schedule!$I$87:$I$291,"I"))+(SUMIFS(Schedule!Z$87:Z$291,Schedule!$K$87:$K$291,Arch,Schedule!Y$87:Y$291,N$114,Schedule!X$87:X$291,M116,Schedule!$G$87:$G$291,Schedule!$F$10,Schedule!$I$87:$I$291,"")+SUMIFS(Schedule!Z$87:Z$291,Schedule!$K$87:$K$291,Arch,Schedule!Y$87:Y$291,N$114,Schedule!X$87:X$291,M116,Schedule!$G$87:$G$291,Schedule!$F$10,Schedule!$I$87:$I$291,"I"))+(SUMIFS(Schedule!Z$87:Z$291,Schedule!$K$87:$K$291,Arch,Schedule!Y$87:Y$291,N$114,Schedule!X$87:X$291,M116,Schedule!$G$87:$G$291,Schedule!$F$11,Schedule!$I$87:$I$291,"")+SUMIFS(Schedule!Z$87:Z$291,Schedule!$K$87:$K$291,Arch,Schedule!Y$87:Y$291,N$114,Schedule!X$87:X$291,M116,Schedule!$G$87:$G$291,Schedule!$F$11,Schedule!$I$87:$I$291,"I")),(SUMIFS(Schedule!Z$87:Z$291,Schedule!$K$87:$K$291,Arch,Schedule!Y$87:Y$291,N$114,Schedule!X$87:X$291,M116,Schedule!$G$87:$G$291,Schedule!$F$9,Schedule!$I$87:$I$291,"")+SUMIFS(Schedule!Z$87:Z$291,Schedule!$K$87:$K$291,Arch,Schedule!Y$87:Y$291,N$114,Schedule!X$87:X$291,M116,Schedule!$G$87:$G$291,Schedule!$F$9,Schedule!$I$87:$I$291,"I"))+(SUMIFS(Schedule!Z$87:Z$291,Schedule!$K$87:$K$291,Arch,Schedule!Y$87:Y$291,N$114,Schedule!X$87:X$291,M116,Schedule!$G$87:$G$291,Schedule!$F$10,Schedule!$I$87:$I$291,"")+SUMIFS(Schedule!Z$87:Z$291,Schedule!$K$87:$K$291,Arch,Schedule!Y$87:Y$291,N$114,Schedule!X$87:X$291,M116,Schedule!$G$87:$G$291,Schedule!$F$10,Schedule!$I$87:$I$291,"I"))+(SUMIFS(Schedule!Z$87:Z$291,Schedule!$K$87:$K$291,Arch,Schedule!Y$87:Y$291,N$114,Schedule!X$87:X$291,M116,Schedule!$G$87:$G$291,Schedule!$F$11,Schedule!$I$87:$I$291,"")+SUMIFS(Schedule!Z$87:Z$291,Schedule!$K$87:$K$291,Arch,Schedule!Y$87:Y$291,N$114,Schedule!X$87:X$291,M116,Schedule!$G$87:$G$291,Schedule!$F$11,Schedule!$I$87:$I$291,"I"))+(SUMIFS(Schedule!Z$87:Z$291,Schedule!$K$87:$K$291,Arch,Schedule!Y$87:Y$291,N$114,Schedule!X$87:X$291,M116,Schedule!$G$87:$G$291,Schedule!$F$8,Schedule!$I$87:$I$291,"")+SUMIFS(Schedule!Z$87:Z$291,Schedule!$K$87:$K$291,Arch,Schedule!Y$87:Y$291,N$114,Schedule!X$87:X$291,M116,Schedule!$G$87:$G$291,Schedule!$F$8,Schedule!$I$87:$I$291,"I"))))</f>
        <v>0</v>
      </c>
      <c r="P116" s="284">
        <v>3</v>
      </c>
      <c r="Q116" s="285"/>
      <c r="R116" s="286">
        <f>IF($C$3="",(SUMIFS(Schedule!AC$87:AC$291,Schedule!$K$87:$K$291,Arch,Schedule!AB$87:AB$291,Q$114,Schedule!AA$87:AA$291,P116,Schedule!$G$87:$G$291,Schedule!$F$9,Schedule!$I$87:$I$291,"")+SUMIFS(Schedule!AC$87:AC$291,Schedule!$K$87:$K$291,Arch,Schedule!AB$87:AB$291,Q$114,Schedule!AA$87:AA$291,P116,Schedule!$G$87:$G$291,Schedule!$F$9,Schedule!$I$87:$I$291,"I"))+(SUMIFS(Schedule!AC$87:AC$291,Schedule!$K$87:$K$291,Arch,Schedule!AB$87:AB$291,Q$114,Schedule!AA$87:AA$291,P116,Schedule!$G$87:$G$291,Schedule!$F$10,Schedule!$I$87:$I$291,"")+SUMIFS(Schedule!AC$87:AC$291,Schedule!$K$87:$K$291,Arch,Schedule!AB$87:AB$291,Q$114,Schedule!AA$87:AA$291,P116,Schedule!$G$87:$G$291,Schedule!$F$10,Schedule!$I$87:$I$291,"I"))+(SUMIFS(Schedule!AC$87:AC$291,Schedule!$K$87:$K$291,Arch,Schedule!AB$87:AB$291,Q$114,Schedule!AA$87:AA$291,P116,Schedule!$G$87:$G$291,Schedule!$F$11,Schedule!$I$87:$I$291,"")+SUMIFS(Schedule!AC$87:AC$291,Schedule!$K$87:$K$291,Arch,Schedule!AB$87:AB$291,Q$114,Schedule!AA$87:AA$291,P116,Schedule!$G$87:$G$291,Schedule!$F$11,Schedule!$I$87:$I$291,"I")),IF($C$3='Sum Res'!$S$5,(SUMIFS(Schedule!AC$87:AC$291,Schedule!$K$87:$K$291,Arch,Schedule!AB$87:AB$291,Q$114,Schedule!AA$87:AA$291,P116,Schedule!$G$87:$G$291,Schedule!$F$9,Schedule!$I$87:$I$291,"")+SUMIFS(Schedule!AC$87:AC$291,Schedule!$K$87:$K$291,Arch,Schedule!AB$87:AB$291,Q$114,Schedule!AA$87:AA$291,P116,Schedule!$G$87:$G$291,Schedule!$F$9,Schedule!$I$87:$I$291,"I"))+(SUMIFS(Schedule!AC$87:AC$291,Schedule!$K$87:$K$291,Arch,Schedule!AB$87:AB$291,Q$114,Schedule!AA$87:AA$291,P116,Schedule!$G$87:$G$291,Schedule!$F$10,Schedule!$I$87:$I$291,"")+SUMIFS(Schedule!AC$87:AC$291,Schedule!$K$87:$K$291,Arch,Schedule!AB$87:AB$291,Q$114,Schedule!AA$87:AA$291,P116,Schedule!$G$87:$G$291,Schedule!$F$10,Schedule!$I$87:$I$291,"I"))+(SUMIFS(Schedule!AC$87:AC$291,Schedule!$K$87:$K$291,Arch,Schedule!AB$87:AB$291,Q$114,Schedule!AA$87:AA$291,P116,Schedule!$G$87:$G$291,Schedule!$F$11,Schedule!$I$87:$I$291,"")+SUMIFS(Schedule!AC$87:AC$291,Schedule!$K$87:$K$291,Arch,Schedule!AB$87:AB$291,Q$114,Schedule!AA$87:AA$291,P116,Schedule!$G$87:$G$291,Schedule!$F$11,Schedule!$I$87:$I$291,"I")),(SUMIFS(Schedule!AC$87:AC$291,Schedule!$K$87:$K$291,Arch,Schedule!AB$87:AB$291,Q$114,Schedule!AA$87:AA$291,P116,Schedule!$G$87:$G$291,Schedule!$F$9,Schedule!$I$87:$I$291,"")+SUMIFS(Schedule!AC$87:AC$291,Schedule!$K$87:$K$291,Arch,Schedule!AB$87:AB$291,Q$114,Schedule!AA$87:AA$291,P116,Schedule!$G$87:$G$291,Schedule!$F$9,Schedule!$I$87:$I$291,"I"))+(SUMIFS(Schedule!AC$87:AC$291,Schedule!$K$87:$K$291,Arch,Schedule!AB$87:AB$291,Q$114,Schedule!AA$87:AA$291,P116,Schedule!$G$87:$G$291,Schedule!$F$10,Schedule!$I$87:$I$291,"")+SUMIFS(Schedule!AC$87:AC$291,Schedule!$K$87:$K$291,Arch,Schedule!AB$87:AB$291,Q$114,Schedule!AA$87:AA$291,P116,Schedule!$G$87:$G$291,Schedule!$F$10,Schedule!$I$87:$I$291,"I"))+(SUMIFS(Schedule!AC$87:AC$291,Schedule!$K$87:$K$291,Arch,Schedule!AB$87:AB$291,Q$114,Schedule!AA$87:AA$291,P116,Schedule!$G$87:$G$291,Schedule!$F$11,Schedule!$I$87:$I$291,"")+SUMIFS(Schedule!AC$87:AC$291,Schedule!$K$87:$K$291,Arch,Schedule!AB$87:AB$291,Q$114,Schedule!AA$87:AA$291,P116,Schedule!$G$87:$G$291,Schedule!$F$11,Schedule!$I$87:$I$291,"I"))+(SUMIFS(Schedule!AC$87:AC$291,Schedule!$K$87:$K$291,Arch,Schedule!AB$87:AB$291,Q$114,Schedule!AA$87:AA$291,P116,Schedule!$G$87:$G$291,Schedule!$F$8,Schedule!$I$87:$I$291,"")+SUMIFS(Schedule!AC$87:AC$291,Schedule!$K$87:$K$291,Arch,Schedule!AB$87:AB$291,Q$114,Schedule!AA$87:AA$291,P116,Schedule!$G$87:$G$291,Schedule!$F$8,Schedule!$I$87:$I$291,"I"))))</f>
        <v>0</v>
      </c>
      <c r="S116" s="284">
        <v>3</v>
      </c>
      <c r="T116" s="285"/>
      <c r="U116" s="286">
        <f>IF($C$3="",(SUMIFS(Schedule!AF$87:AF$291,Schedule!$K$87:$K$291,Arch,Schedule!AE$87:AE$291,T$114,Schedule!AD$87:AD$291,S116,Schedule!$G$87:$G$291,Schedule!$F$9,Schedule!$I$87:$I$291,"")+SUMIFS(Schedule!AF$87:AF$291,Schedule!$K$87:$K$291,Arch,Schedule!AE$87:AE$291,T$114,Schedule!AD$87:AD$291,S116,Schedule!$G$87:$G$291,Schedule!$F$9,Schedule!$I$87:$I$291,"I"))+(SUMIFS(Schedule!AF$87:AF$291,Schedule!$K$87:$K$291,Arch,Schedule!AE$87:AE$291,T$114,Schedule!AD$87:AD$291,S116,Schedule!$G$87:$G$291,Schedule!$F$10,Schedule!$I$87:$I$291,"")+SUMIFS(Schedule!AF$87:AF$291,Schedule!$K$87:$K$291,Arch,Schedule!AE$87:AE$291,T$114,Schedule!AD$87:AD$291,S116,Schedule!$G$87:$G$291,Schedule!$F$10,Schedule!$I$87:$I$291,"I"))+(SUMIFS(Schedule!AF$87:AF$291,Schedule!$K$87:$K$291,Arch,Schedule!AE$87:AE$291,T$114,Schedule!AD$87:AD$291,S116,Schedule!$G$87:$G$291,Schedule!$F$11,Schedule!$I$87:$I$291,"")+SUMIFS(Schedule!AF$87:AF$291,Schedule!$K$87:$K$291,Arch,Schedule!AE$87:AE$291,T$114,Schedule!AD$87:AD$291,S116,Schedule!$G$87:$G$291,Schedule!$F$11,Schedule!$I$87:$I$291,"I")),IF($C$3='Sum Res'!$S$5,(SUMIFS(Schedule!AF$87:AF$291,Schedule!$K$87:$K$291,Arch,Schedule!AE$87:AE$291,T$114,Schedule!AD$87:AD$291,S116,Schedule!$G$87:$G$291,Schedule!$F$9,Schedule!$I$87:$I$291,"")+SUMIFS(Schedule!AF$87:AF$291,Schedule!$K$87:$K$291,Arch,Schedule!AE$87:AE$291,T$114,Schedule!AD$87:AD$291,S116,Schedule!$G$87:$G$291,Schedule!$F$9,Schedule!$I$87:$I$291,"I"))+(SUMIFS(Schedule!AF$87:AF$291,Schedule!$K$87:$K$291,Arch,Schedule!AE$87:AE$291,T$114,Schedule!AD$87:AD$291,S116,Schedule!$G$87:$G$291,Schedule!$F$10,Schedule!$I$87:$I$291,"")+SUMIFS(Schedule!AF$87:AF$291,Schedule!$K$87:$K$291,Arch,Schedule!AE$87:AE$291,T$114,Schedule!AD$87:AD$291,S116,Schedule!$G$87:$G$291,Schedule!$F$10,Schedule!$I$87:$I$291,"I"))+(SUMIFS(Schedule!AF$87:AF$291,Schedule!$K$87:$K$291,Arch,Schedule!AE$87:AE$291,T$114,Schedule!AD$87:AD$291,S116,Schedule!$G$87:$G$291,Schedule!$F$11,Schedule!$I$87:$I$291,"")+SUMIFS(Schedule!AF$87:AF$291,Schedule!$K$87:$K$291,Arch,Schedule!AE$87:AE$291,T$114,Schedule!AD$87:AD$291,S116,Schedule!$G$87:$G$291,Schedule!$F$11,Schedule!$I$87:$I$291,"I")),(SUMIFS(Schedule!AF$87:AF$291,Schedule!$K$87:$K$291,Arch,Schedule!AE$87:AE$291,T$114,Schedule!AD$87:AD$291,S116,Schedule!$G$87:$G$291,Schedule!$F$9,Schedule!$I$87:$I$291,"")+SUMIFS(Schedule!AF$87:AF$291,Schedule!$K$87:$K$291,Arch,Schedule!AE$87:AE$291,T$114,Schedule!AD$87:AD$291,S116,Schedule!$G$87:$G$291,Schedule!$F$9,Schedule!$I$87:$I$291,"I"))+(SUMIFS(Schedule!AF$87:AF$291,Schedule!$K$87:$K$291,Arch,Schedule!AE$87:AE$291,T$114,Schedule!AD$87:AD$291,S116,Schedule!$G$87:$G$291,Schedule!$F$10,Schedule!$I$87:$I$291,"")+SUMIFS(Schedule!AF$87:AF$291,Schedule!$K$87:$K$291,Arch,Schedule!AE$87:AE$291,T$114,Schedule!AD$87:AD$291,S116,Schedule!$G$87:$G$291,Schedule!$F$10,Schedule!$I$87:$I$291,"I"))+(SUMIFS(Schedule!AF$87:AF$291,Schedule!$K$87:$K$291,Arch,Schedule!AE$87:AE$291,T$114,Schedule!AD$87:AD$291,S116,Schedule!$G$87:$G$291,Schedule!$F$11,Schedule!$I$87:$I$291,"")+SUMIFS(Schedule!AF$87:AF$291,Schedule!$K$87:$K$291,Arch,Schedule!AE$87:AE$291,T$114,Schedule!AD$87:AD$291,S116,Schedule!$G$87:$G$291,Schedule!$F$11,Schedule!$I$87:$I$291,"I"))+(SUMIFS(Schedule!AF$87:AF$291,Schedule!$K$87:$K$291,Arch,Schedule!AE$87:AE$291,T$114,Schedule!AD$87:AD$291,S116,Schedule!$G$87:$G$291,Schedule!$F$8,Schedule!$I$87:$I$291,"")+SUMIFS(Schedule!AF$87:AF$291,Schedule!$K$87:$K$291,Arch,Schedule!AE$87:AE$291,T$114,Schedule!AD$87:AD$291,S116,Schedule!$G$87:$G$291,Schedule!$F$8,Schedule!$I$87:$I$291,"I"))))</f>
        <v>0</v>
      </c>
      <c r="V116" s="284">
        <v>3</v>
      </c>
      <c r="W116" s="285"/>
      <c r="X116" s="286">
        <f>IF($C$3="",(SUMIFS(Schedule!AI$87:AI$291,Schedule!$K$87:$K$291,Arch,Schedule!AH$87:AH$291,W$114,Schedule!AG$87:AG$291,V116,Schedule!$G$87:$G$291,Schedule!$F$9,Schedule!$I$87:$I$291,"")+SUMIFS(Schedule!AI$87:AI$291,Schedule!$K$87:$K$291,Arch,Schedule!AH$87:AH$291,W$114,Schedule!AG$87:AG$291,V116,Schedule!$G$87:$G$291,Schedule!$F$9,Schedule!$I$87:$I$291,"I"))+(SUMIFS(Schedule!AI$87:AI$291,Schedule!$K$87:$K$291,Arch,Schedule!AH$87:AH$291,W$114,Schedule!AG$87:AG$291,V116,Schedule!$G$87:$G$291,Schedule!$F$10,Schedule!$I$87:$I$291,"")+SUMIFS(Schedule!AI$87:AI$291,Schedule!$K$87:$K$291,Arch,Schedule!AH$87:AH$291,W$114,Schedule!AG$87:AG$291,V116,Schedule!$G$87:$G$291,Schedule!$F$10,Schedule!$I$87:$I$291,"I"))+(SUMIFS(Schedule!AI$87:AI$291,Schedule!$K$87:$K$291,Arch,Schedule!AH$87:AH$291,W$114,Schedule!AG$87:AG$291,V116,Schedule!$G$87:$G$291,Schedule!$F$11,Schedule!$I$87:$I$291,"")+SUMIFS(Schedule!AI$87:AI$291,Schedule!$K$87:$K$291,Arch,Schedule!AH$87:AH$291,W$114,Schedule!AG$87:AG$291,V116,Schedule!$G$87:$G$291,Schedule!$F$11,Schedule!$I$87:$I$291,"I")),IF($C$3='Sum Res'!$S$5,(SUMIFS(Schedule!AI$87:AI$291,Schedule!$K$87:$K$291,Arch,Schedule!AH$87:AH$291,W$114,Schedule!AG$87:AG$291,V116,Schedule!$G$87:$G$291,Schedule!$F$9,Schedule!$I$87:$I$291,"")+SUMIFS(Schedule!AI$87:AI$291,Schedule!$K$87:$K$291,Arch,Schedule!AH$87:AH$291,W$114,Schedule!AG$87:AG$291,V116,Schedule!$G$87:$G$291,Schedule!$F$9,Schedule!$I$87:$I$291,"I"))+(SUMIFS(Schedule!AI$87:AI$291,Schedule!$K$87:$K$291,Arch,Schedule!AH$87:AH$291,W$114,Schedule!AG$87:AG$291,V116,Schedule!$G$87:$G$291,Schedule!$F$10,Schedule!$I$87:$I$291,"")+SUMIFS(Schedule!AI$87:AI$291,Schedule!$K$87:$K$291,Arch,Schedule!AH$87:AH$291,W$114,Schedule!AG$87:AG$291,V116,Schedule!$G$87:$G$291,Schedule!$F$10,Schedule!$I$87:$I$291,"I"))+(SUMIFS(Schedule!AI$87:AI$291,Schedule!$K$87:$K$291,Arch,Schedule!AH$87:AH$291,W$114,Schedule!AG$87:AG$291,V116,Schedule!$G$87:$G$291,Schedule!$F$11,Schedule!$I$87:$I$291,"")+SUMIFS(Schedule!AI$87:AI$291,Schedule!$K$87:$K$291,Arch,Schedule!AH$87:AH$291,W$114,Schedule!AG$87:AG$291,V116,Schedule!$G$87:$G$291,Schedule!$F$11,Schedule!$I$87:$I$291,"I")),(SUMIFS(Schedule!AI$87:AI$291,Schedule!$K$87:$K$291,Arch,Schedule!AH$87:AH$291,W$114,Schedule!AG$87:AG$291,V116,Schedule!$G$87:$G$291,Schedule!$F$9,Schedule!$I$87:$I$291,"")+SUMIFS(Schedule!AI$87:AI$291,Schedule!$K$87:$K$291,Arch,Schedule!AH$87:AH$291,W$114,Schedule!AG$87:AG$291,V116,Schedule!$G$87:$G$291,Schedule!$F$9,Schedule!$I$87:$I$291,"I"))+(SUMIFS(Schedule!AI$87:AI$291,Schedule!$K$87:$K$291,Arch,Schedule!AH$87:AH$291,W$114,Schedule!AG$87:AG$291,V116,Schedule!$G$87:$G$291,Schedule!$F$10,Schedule!$I$87:$I$291,"")+SUMIFS(Schedule!AI$87:AI$291,Schedule!$K$87:$K$291,Arch,Schedule!AH$87:AH$291,W$114,Schedule!AG$87:AG$291,V116,Schedule!$G$87:$G$291,Schedule!$F$10,Schedule!$I$87:$I$291,"I"))+(SUMIFS(Schedule!AI$87:AI$291,Schedule!$K$87:$K$291,Arch,Schedule!AH$87:AH$291,W$114,Schedule!AG$87:AG$291,V116,Schedule!$G$87:$G$291,Schedule!$F$11,Schedule!$I$87:$I$291,"")+SUMIFS(Schedule!AI$87:AI$291,Schedule!$K$87:$K$291,Arch,Schedule!AH$87:AH$291,W$114,Schedule!AG$87:AG$291,V116,Schedule!$G$87:$G$291,Schedule!$F$11,Schedule!$I$87:$I$291,"I"))+(SUMIFS(Schedule!AI$87:AI$291,Schedule!$K$87:$K$291,Arch,Schedule!AH$87:AH$291,W$114,Schedule!AG$87:AG$291,V116,Schedule!$G$87:$G$291,Schedule!$F$8,Schedule!$I$87:$I$291,"")+SUMIFS(Schedule!AI$87:AI$291,Schedule!$K$87:$K$291,Arch,Schedule!AH$87:AH$291,W$114,Schedule!AG$87:AG$291,V116,Schedule!$G$87:$G$291,Schedule!$F$8,Schedule!$I$87:$I$291,"I"))))</f>
        <v>0</v>
      </c>
      <c r="Y116" s="284">
        <v>3</v>
      </c>
      <c r="Z116" s="285"/>
      <c r="AA116" s="286">
        <f>IF($C$3="",(SUMIFS(Schedule!AL$87:AL$291,Schedule!$K$87:$K$291,Arch,Schedule!AK$87:AK$291,Z$114,Schedule!AJ$87:AJ$291,Y116,Schedule!$G$87:$G$291,Schedule!$F$9,Schedule!$I$87:$I$291,"")+SUMIFS(Schedule!AL$87:AL$291,Schedule!$K$87:$K$291,Arch,Schedule!AK$87:AK$291,Z$114,Schedule!AJ$87:AJ$291,Y116,Schedule!$G$87:$G$291,Schedule!$F$9,Schedule!$I$87:$I$291,"I"))+(SUMIFS(Schedule!AL$87:AL$291,Schedule!$K$87:$K$291,Arch,Schedule!AK$87:AK$291,Z$114,Schedule!AJ$87:AJ$291,Y116,Schedule!$G$87:$G$291,Schedule!$F$10,Schedule!$I$87:$I$291,"")+SUMIFS(Schedule!AL$87:AL$291,Schedule!$K$87:$K$291,Arch,Schedule!AK$87:AK$291,Z$114,Schedule!AJ$87:AJ$291,Y116,Schedule!$G$87:$G$291,Schedule!$F$10,Schedule!$I$87:$I$291,"I"))+(SUMIFS(Schedule!AL$87:AL$291,Schedule!$K$87:$K$291,Arch,Schedule!AK$87:AK$291,Z$114,Schedule!AJ$87:AJ$291,Y116,Schedule!$G$87:$G$291,Schedule!$F$11,Schedule!$I$87:$I$291,"")+SUMIFS(Schedule!AL$87:AL$291,Schedule!$K$87:$K$291,Arch,Schedule!AK$87:AK$291,Z$114,Schedule!AJ$87:AJ$291,Y116,Schedule!$G$87:$G$291,Schedule!$F$11,Schedule!$I$87:$I$291,"I")),IF($C$3='Sum Res'!$S$5,(SUMIFS(Schedule!AL$87:AL$291,Schedule!$K$87:$K$291,Arch,Schedule!AK$87:AK$291,Z$114,Schedule!AJ$87:AJ$291,Y116,Schedule!$G$87:$G$291,Schedule!$F$9,Schedule!$I$87:$I$291,"")+SUMIFS(Schedule!AL$87:AL$291,Schedule!$K$87:$K$291,Arch,Schedule!AK$87:AK$291,Z$114,Schedule!AJ$87:AJ$291,Y116,Schedule!$G$87:$G$291,Schedule!$F$9,Schedule!$I$87:$I$291,"I"))+(SUMIFS(Schedule!AL$87:AL$291,Schedule!$K$87:$K$291,Arch,Schedule!AK$87:AK$291,Z$114,Schedule!AJ$87:AJ$291,Y116,Schedule!$G$87:$G$291,Schedule!$F$10,Schedule!$I$87:$I$291,"")+SUMIFS(Schedule!AL$87:AL$291,Schedule!$K$87:$K$291,Arch,Schedule!AK$87:AK$291,Z$114,Schedule!AJ$87:AJ$291,Y116,Schedule!$G$87:$G$291,Schedule!$F$10,Schedule!$I$87:$I$291,"I"))+(SUMIFS(Schedule!AL$87:AL$291,Schedule!$K$87:$K$291,Arch,Schedule!AK$87:AK$291,Z$114,Schedule!AJ$87:AJ$291,Y116,Schedule!$G$87:$G$291,Schedule!$F$11,Schedule!$I$87:$I$291,"")+SUMIFS(Schedule!AL$87:AL$291,Schedule!$K$87:$K$291,Arch,Schedule!AK$87:AK$291,Z$114,Schedule!AJ$87:AJ$291,Y116,Schedule!$G$87:$G$291,Schedule!$F$11,Schedule!$I$87:$I$291,"I")),(SUMIFS(Schedule!AL$87:AL$291,Schedule!$K$87:$K$291,Arch,Schedule!AK$87:AK$291,Z$114,Schedule!AJ$87:AJ$291,Y116,Schedule!$G$87:$G$291,Schedule!$F$9,Schedule!$I$87:$I$291,"")+SUMIFS(Schedule!AL$87:AL$291,Schedule!$K$87:$K$291,Arch,Schedule!AK$87:AK$291,Z$114,Schedule!AJ$87:AJ$291,Y116,Schedule!$G$87:$G$291,Schedule!$F$9,Schedule!$I$87:$I$291,"I"))+(SUMIFS(Schedule!AL$87:AL$291,Schedule!$K$87:$K$291,Arch,Schedule!AK$87:AK$291,Z$114,Schedule!AJ$87:AJ$291,Y116,Schedule!$G$87:$G$291,Schedule!$F$10,Schedule!$I$87:$I$291,"")+SUMIFS(Schedule!AL$87:AL$291,Schedule!$K$87:$K$291,Arch,Schedule!AK$87:AK$291,Z$114,Schedule!AJ$87:AJ$291,Y116,Schedule!$G$87:$G$291,Schedule!$F$10,Schedule!$I$87:$I$291,"I"))+(SUMIFS(Schedule!AL$87:AL$291,Schedule!$K$87:$K$291,Arch,Schedule!AK$87:AK$291,Z$114,Schedule!AJ$87:AJ$291,Y116,Schedule!$G$87:$G$291,Schedule!$F$11,Schedule!$I$87:$I$291,"")+SUMIFS(Schedule!AL$87:AL$291,Schedule!$K$87:$K$291,Arch,Schedule!AK$87:AK$291,Z$114,Schedule!AJ$87:AJ$291,Y116,Schedule!$G$87:$G$291,Schedule!$F$11,Schedule!$I$87:$I$291,"I"))+(SUMIFS(Schedule!AL$87:AL$291,Schedule!$K$87:$K$291,Arch,Schedule!AK$87:AK$291,Z$114,Schedule!AJ$87:AJ$291,Y116,Schedule!$G$87:$G$291,Schedule!$F$8,Schedule!$I$87:$I$291,"")+SUMIFS(Schedule!AL$87:AL$291,Schedule!$K$87:$K$291,Arch,Schedule!AK$87:AK$291,Z$114,Schedule!AJ$87:AJ$291,Y116,Schedule!$G$87:$G$291,Schedule!$F$8,Schedule!$I$87:$I$291,"I"))))</f>
        <v>0</v>
      </c>
      <c r="AB116" s="284">
        <v>3</v>
      </c>
      <c r="AC116" s="285"/>
      <c r="AD116" s="286">
        <f>IF($C$3="",(SUMIFS(Schedule!AO$87:AO$291,Schedule!$K$87:$K$291,Arch,Schedule!AN$87:AN$291,AC$114,Schedule!AM$87:AM$291,AB116,Schedule!$G$87:$G$291,Schedule!$F$9,Schedule!$I$87:$I$291,"")+SUMIFS(Schedule!AO$87:AO$291,Schedule!$K$87:$K$291,Arch,Schedule!AN$87:AN$291,AC$114,Schedule!AM$87:AM$291,AB116,Schedule!$G$87:$G$291,Schedule!$F$9,Schedule!$I$87:$I$291,"I"))+(SUMIFS(Schedule!AO$87:AO$291,Schedule!$K$87:$K$291,Arch,Schedule!AN$87:AN$291,AC$114,Schedule!AM$87:AM$291,AB116,Schedule!$G$87:$G$291,Schedule!$F$10,Schedule!$I$87:$I$291,"")+SUMIFS(Schedule!AO$87:AO$291,Schedule!$K$87:$K$291,Arch,Schedule!AN$87:AN$291,AC$114,Schedule!AM$87:AM$291,AB116,Schedule!$G$87:$G$291,Schedule!$F$10,Schedule!$I$87:$I$291,"I"))+(SUMIFS(Schedule!AO$87:AO$291,Schedule!$K$87:$K$291,Arch,Schedule!AN$87:AN$291,AC$114,Schedule!AM$87:AM$291,AB116,Schedule!$G$87:$G$291,Schedule!$F$11,Schedule!$I$87:$I$291,"")+SUMIFS(Schedule!AO$87:AO$291,Schedule!$K$87:$K$291,Arch,Schedule!AN$87:AN$291,AC$114,Schedule!AM$87:AM$291,AB116,Schedule!$G$87:$G$291,Schedule!$F$11,Schedule!$I$87:$I$291,"I")),IF($C$3='Sum Res'!$S$5,(SUMIFS(Schedule!AO$87:AO$291,Schedule!$K$87:$K$291,Arch,Schedule!AN$87:AN$291,AC$114,Schedule!AM$87:AM$291,AB116,Schedule!$G$87:$G$291,Schedule!$F$9,Schedule!$I$87:$I$291,"")+SUMIFS(Schedule!AO$87:AO$291,Schedule!$K$87:$K$291,Arch,Schedule!AN$87:AN$291,AC$114,Schedule!AM$87:AM$291,AB116,Schedule!$G$87:$G$291,Schedule!$F$9,Schedule!$I$87:$I$291,"I"))+(SUMIFS(Schedule!AO$87:AO$291,Schedule!$K$87:$K$291,Arch,Schedule!AN$87:AN$291,AC$114,Schedule!AM$87:AM$291,AB116,Schedule!$G$87:$G$291,Schedule!$F$10,Schedule!$I$87:$I$291,"")+SUMIFS(Schedule!AO$87:AO$291,Schedule!$K$87:$K$291,Arch,Schedule!AN$87:AN$291,AC$114,Schedule!AM$87:AM$291,AB116,Schedule!$G$87:$G$291,Schedule!$F$10,Schedule!$I$87:$I$291,"I"))+(SUMIFS(Schedule!AO$87:AO$291,Schedule!$K$87:$K$291,Arch,Schedule!AN$87:AN$291,AC$114,Schedule!AM$87:AM$291,AB116,Schedule!$G$87:$G$291,Schedule!$F$11,Schedule!$I$87:$I$291,"")+SUMIFS(Schedule!AO$87:AO$291,Schedule!$K$87:$K$291,Arch,Schedule!AN$87:AN$291,AC$114,Schedule!AM$87:AM$291,AB116,Schedule!$G$87:$G$291,Schedule!$F$11,Schedule!$I$87:$I$291,"I")),(SUMIFS(Schedule!AO$87:AO$291,Schedule!$K$87:$K$291,Arch,Schedule!AN$87:AN$291,AC$114,Schedule!AM$87:AM$291,AB116,Schedule!$G$87:$G$291,Schedule!$F$9,Schedule!$I$87:$I$291,"")+SUMIFS(Schedule!AO$87:AO$291,Schedule!$K$87:$K$291,Arch,Schedule!AN$87:AN$291,AC$114,Schedule!AM$87:AM$291,AB116,Schedule!$G$87:$G$291,Schedule!$F$9,Schedule!$I$87:$I$291,"I"))+(SUMIFS(Schedule!AO$87:AO$291,Schedule!$K$87:$K$291,Arch,Schedule!AN$87:AN$291,AC$114,Schedule!AM$87:AM$291,AB116,Schedule!$G$87:$G$291,Schedule!$F$10,Schedule!$I$87:$I$291,"")+SUMIFS(Schedule!AO$87:AO$291,Schedule!$K$87:$K$291,Arch,Schedule!AN$87:AN$291,AC$114,Schedule!AM$87:AM$291,AB116,Schedule!$G$87:$G$291,Schedule!$F$10,Schedule!$I$87:$I$291,"I"))+(SUMIFS(Schedule!AO$87:AO$291,Schedule!$K$87:$K$291,Arch,Schedule!AN$87:AN$291,AC$114,Schedule!AM$87:AM$291,AB116,Schedule!$G$87:$G$291,Schedule!$F$11,Schedule!$I$87:$I$291,"")+SUMIFS(Schedule!AO$87:AO$291,Schedule!$K$87:$K$291,Arch,Schedule!AN$87:AN$291,AC$114,Schedule!AM$87:AM$291,AB116,Schedule!$G$87:$G$291,Schedule!$F$11,Schedule!$I$87:$I$291,"I"))+(SUMIFS(Schedule!AO$87:AO$291,Schedule!$K$87:$K$291,Arch,Schedule!AN$87:AN$291,AC$114,Schedule!AM$87:AM$291,AB116,Schedule!$G$87:$G$291,Schedule!$F$8,Schedule!$I$87:$I$291,"")+SUMIFS(Schedule!AO$87:AO$291,Schedule!$K$87:$K$291,Arch,Schedule!AN$87:AN$291,AC$114,Schedule!AM$87:AM$291,AB116,Schedule!$G$87:$G$291,Schedule!$F$8,Schedule!$I$87:$I$291,"I"))))</f>
        <v>0</v>
      </c>
      <c r="AE116" s="287">
        <f t="shared" si="26"/>
        <v>0</v>
      </c>
      <c r="AF116" s="288">
        <f t="shared" si="27"/>
        <v>0</v>
      </c>
    </row>
    <row r="117" spans="2:32" ht="15" x14ac:dyDescent="0.2">
      <c r="B117" s="580"/>
      <c r="C117" s="583"/>
      <c r="D117" s="289">
        <v>4</v>
      </c>
      <c r="E117" s="280"/>
      <c r="F117" s="281">
        <f>IF($C$3="",(SUMIFS(Schedule!Q$87:Q$291,Schedule!$K$87:$K$291,Arch,Schedule!P$87:P$291,E$114,Schedule!O$87:O$291,D117,Schedule!$G$87:$G$291,Schedule!$F$9,Schedule!$I$87:$I$291,"")+SUMIFS(Schedule!Q$87:Q$291,Schedule!$K$87:$K$291,Arch,Schedule!P$87:P$291,E$114,Schedule!O$87:O$291,D117,Schedule!$G$87:$G$291,Schedule!$F$9,Schedule!$I$87:$I$291,"I"))+(SUMIFS(Schedule!Q$87:Q$291,Schedule!$K$87:$K$291,Arch,Schedule!P$87:P$291,E$114,Schedule!O$87:O$291,D117,Schedule!$G$87:$G$291,Schedule!$F$10,Schedule!$I$87:$I$291,"")+SUMIFS(Schedule!Q$87:Q$291,Schedule!$K$87:$K$291,Arch,Schedule!P$87:P$291,E$114,Schedule!O$87:O$291,D117,Schedule!$G$87:$G$291,Schedule!$F$10,Schedule!$I$87:$I$291,"I"))+(SUMIFS(Schedule!Q$87:Q$291,Schedule!$K$87:$K$291,Arch,Schedule!P$87:P$291,E$114,Schedule!O$87:O$291,D117,Schedule!$G$87:$G$291,Schedule!$F$11,Schedule!$I$87:$I$291,"")+SUMIFS(Schedule!Q$87:Q$291,Schedule!$K$87:$K$291,Arch,Schedule!P$87:P$291,E$114,Schedule!O$87:O$291,D117,Schedule!$G$87:$G$291,Schedule!$F$11,Schedule!$I$87:$I$291,"I")),IF($C$3='Sum Res'!$S$5,(SUMIFS(Schedule!Q$87:Q$291,Schedule!$K$87:$K$291,Arch,Schedule!P$87:P$291,E$114,Schedule!O$87:O$291,D117,Schedule!$G$87:$G$291,Schedule!$F$9,Schedule!$I$87:$I$291,"")+SUMIFS(Schedule!Q$87:Q$291,Schedule!$K$87:$K$291,Arch,Schedule!P$87:P$291,E$114,Schedule!O$87:O$291,D117,Schedule!$G$87:$G$291,Schedule!$F$9,Schedule!$I$87:$I$291,"I"))+(SUMIFS(Schedule!Q$87:Q$291,Schedule!$K$87:$K$291,Arch,Schedule!P$87:P$291,E$114,Schedule!O$87:O$291,D117,Schedule!$G$87:$G$291,Schedule!$F$10,Schedule!$I$87:$I$291,"")+SUMIFS(Schedule!Q$87:Q$291,Schedule!$K$87:$K$291,Arch,Schedule!P$87:P$291,E$114,Schedule!O$87:O$291,D117,Schedule!$G$87:$G$291,Schedule!$F$10,Schedule!$I$87:$I$291,"I"))+(SUMIFS(Schedule!Q$87:Q$291,Schedule!$K$87:$K$291,Arch,Schedule!P$87:P$291,E$114,Schedule!O$87:O$291,D117,Schedule!$G$87:$G$291,Schedule!$F$11,Schedule!$I$87:$I$291,"")+SUMIFS(Schedule!Q$87:Q$291,Schedule!$K$87:$K$291,Arch,Schedule!P$87:P$291,E$114,Schedule!O$87:O$291,D117,Schedule!$G$87:$G$291,Schedule!$F$11,Schedule!$I$87:$I$291,"I")),(SUMIFS(Schedule!Q$87:Q$291,Schedule!$K$87:$K$291,Arch,Schedule!P$87:P$291,E$114,Schedule!O$87:O$291,D117,Schedule!$G$87:$G$291,Schedule!$F$9,Schedule!$I$87:$I$291,"")+SUMIFS(Schedule!Q$87:Q$291,Schedule!$K$87:$K$291,Arch,Schedule!P$87:P$291,E$114,Schedule!O$87:O$291,D117,Schedule!$G$87:$G$291,Schedule!$F$9,Schedule!$I$87:$I$291,"I"))+(SUMIFS(Schedule!Q$87:Q$291,Schedule!$K$87:$K$291,Arch,Schedule!P$87:P$291,E$114,Schedule!O$87:O$291,D117,Schedule!$G$87:$G$291,Schedule!$F$10,Schedule!$I$87:$I$291,"")+SUMIFS(Schedule!Q$87:Q$291,Schedule!$K$87:$K$291,Arch,Schedule!P$87:P$291,E$114,Schedule!O$87:O$291,D117,Schedule!$G$87:$G$291,Schedule!$F$10,Schedule!$I$87:$I$291,"I"))+(SUMIFS(Schedule!Q$87:Q$291,Schedule!$K$87:$K$291,Arch,Schedule!P$87:P$291,E$114,Schedule!O$87:O$291,D117,Schedule!$G$87:$G$291,Schedule!$F$11,Schedule!$I$87:$I$291,"")+SUMIFS(Schedule!Q$87:Q$291,Schedule!$K$87:$K$291,Arch,Schedule!P$87:P$291,E$114,Schedule!O$87:O$291,D117,Schedule!$G$87:$G$291,Schedule!$F$11,Schedule!$I$87:$I$291,"I"))+(SUMIFS(Schedule!Q$87:Q$291,Schedule!$K$87:$K$291,Arch,Schedule!P$87:P$291,E$114,Schedule!O$87:O$291,D117,Schedule!$G$87:$G$291,Schedule!$F$8,Schedule!$I$87:$I$291,"")+SUMIFS(Schedule!Q$87:Q$291,Schedule!$K$87:$K$291,Arch,Schedule!P$87:P$291,E$114,Schedule!O$87:O$291,D117,Schedule!$G$87:$G$291,Schedule!$F$8,Schedule!$I$87:$I$291,"I"))))</f>
        <v>0</v>
      </c>
      <c r="G117" s="289">
        <v>4</v>
      </c>
      <c r="H117" s="280"/>
      <c r="I117" s="281">
        <f>IF($C$3="",(SUMIFS(Schedule!T$87:T$291,Schedule!$K$87:$K$291,Arch,Schedule!S$87:S$291,H$114,Schedule!R$87:R$291,G117,Schedule!$G$87:$G$291,Schedule!$F$9,Schedule!$I$87:$I$291,"")+SUMIFS(Schedule!T$87:T$291,Schedule!$K$87:$K$291,Arch,Schedule!S$87:S$291,H$114,Schedule!R$87:R$291,G117,Schedule!$G$87:$G$291,Schedule!$F$9,Schedule!$I$87:$I$291,"I"))+(SUMIFS(Schedule!T$87:T$291,Schedule!$K$87:$K$291,Arch,Schedule!S$87:S$291,H$114,Schedule!R$87:R$291,G117,Schedule!$G$87:$G$291,Schedule!$F$10,Schedule!$I$87:$I$291,"")+SUMIFS(Schedule!T$87:T$291,Schedule!$K$87:$K$291,Arch,Schedule!S$87:S$291,H$114,Schedule!R$87:R$291,G117,Schedule!$G$87:$G$291,Schedule!$F$10,Schedule!$I$87:$I$291,"I"))+(SUMIFS(Schedule!T$87:T$291,Schedule!$K$87:$K$291,Arch,Schedule!S$87:S$291,H$114,Schedule!R$87:R$291,G117,Schedule!$G$87:$G$291,Schedule!$F$11,Schedule!$I$87:$I$291,"")+SUMIFS(Schedule!T$87:T$291,Schedule!$K$87:$K$291,Arch,Schedule!S$87:S$291,H$114,Schedule!R$87:R$291,G117,Schedule!$G$87:$G$291,Schedule!$F$11,Schedule!$I$87:$I$291,"I")),IF($C$3='Sum Res'!$S$5,(SUMIFS(Schedule!T$87:T$291,Schedule!$K$87:$K$291,Arch,Schedule!S$87:S$291,H$114,Schedule!R$87:R$291,G117,Schedule!$G$87:$G$291,Schedule!$F$9,Schedule!$I$87:$I$291,"")+SUMIFS(Schedule!T$87:T$291,Schedule!$K$87:$K$291,Arch,Schedule!S$87:S$291,H$114,Schedule!R$87:R$291,G117,Schedule!$G$87:$G$291,Schedule!$F$9,Schedule!$I$87:$I$291,"I"))+(SUMIFS(Schedule!T$87:T$291,Schedule!$K$87:$K$291,Arch,Schedule!S$87:S$291,H$114,Schedule!R$87:R$291,G117,Schedule!$G$87:$G$291,Schedule!$F$10,Schedule!$I$87:$I$291,"")+SUMIFS(Schedule!T$87:T$291,Schedule!$K$87:$K$291,Arch,Schedule!S$87:S$291,H$114,Schedule!R$87:R$291,G117,Schedule!$G$87:$G$291,Schedule!$F$10,Schedule!$I$87:$I$291,"I"))+(SUMIFS(Schedule!T$87:T$291,Schedule!$K$87:$K$291,Arch,Schedule!S$87:S$291,H$114,Schedule!R$87:R$291,G117,Schedule!$G$87:$G$291,Schedule!$F$11,Schedule!$I$87:$I$291,"")+SUMIFS(Schedule!T$87:T$291,Schedule!$K$87:$K$291,Arch,Schedule!S$87:S$291,H$114,Schedule!R$87:R$291,G117,Schedule!$G$87:$G$291,Schedule!$F$11,Schedule!$I$87:$I$291,"I")),(SUMIFS(Schedule!T$87:T$291,Schedule!$K$87:$K$291,Arch,Schedule!S$87:S$291,H$114,Schedule!R$87:R$291,G117,Schedule!$G$87:$G$291,Schedule!$F$9,Schedule!$I$87:$I$291,"")+SUMIFS(Schedule!T$87:T$291,Schedule!$K$87:$K$291,Arch,Schedule!S$87:S$291,H$114,Schedule!R$87:R$291,G117,Schedule!$G$87:$G$291,Schedule!$F$9,Schedule!$I$87:$I$291,"I"))+(SUMIFS(Schedule!T$87:T$291,Schedule!$K$87:$K$291,Arch,Schedule!S$87:S$291,H$114,Schedule!R$87:R$291,G117,Schedule!$G$87:$G$291,Schedule!$F$10,Schedule!$I$87:$I$291,"")+SUMIFS(Schedule!T$87:T$291,Schedule!$K$87:$K$291,Arch,Schedule!S$87:S$291,H$114,Schedule!R$87:R$291,G117,Schedule!$G$87:$G$291,Schedule!$F$10,Schedule!$I$87:$I$291,"I"))+(SUMIFS(Schedule!T$87:T$291,Schedule!$K$87:$K$291,Arch,Schedule!S$87:S$291,H$114,Schedule!R$87:R$291,G117,Schedule!$G$87:$G$291,Schedule!$F$11,Schedule!$I$87:$I$291,"")+SUMIFS(Schedule!T$87:T$291,Schedule!$K$87:$K$291,Arch,Schedule!S$87:S$291,H$114,Schedule!R$87:R$291,G117,Schedule!$G$87:$G$291,Schedule!$F$11,Schedule!$I$87:$I$291,"I"))+(SUMIFS(Schedule!T$87:T$291,Schedule!$K$87:$K$291,Arch,Schedule!S$87:S$291,H$114,Schedule!R$87:R$291,G117,Schedule!$G$87:$G$291,Schedule!$F$8,Schedule!$I$87:$I$291,"")+SUMIFS(Schedule!T$87:T$291,Schedule!$K$87:$K$291,Arch,Schedule!S$87:S$291,H$114,Schedule!R$87:R$291,G117,Schedule!$G$87:$G$291,Schedule!$F$8,Schedule!$I$87:$I$291,"I"))))</f>
        <v>0</v>
      </c>
      <c r="J117" s="289">
        <v>4</v>
      </c>
      <c r="K117" s="280"/>
      <c r="L117" s="281">
        <f>IF($C$3="",(SUMIFS(Schedule!W$87:W$291,Schedule!$K$87:$K$291,Arch,Schedule!V$87:V$291,K$114,Schedule!U$87:U$291,J117,Schedule!$G$87:$G$291,Schedule!$F$9,Schedule!$I$87:$I$291,"")+SUMIFS(Schedule!W$87:W$291,Schedule!$K$87:$K$291,Arch,Schedule!V$87:V$291,K$114,Schedule!U$87:U$291,J117,Schedule!$G$87:$G$291,Schedule!$F$9,Schedule!$I$87:$I$291,"I"))+(SUMIFS(Schedule!W$87:W$291,Schedule!$K$87:$K$291,Arch,Schedule!V$87:V$291,K$114,Schedule!U$87:U$291,J117,Schedule!$G$87:$G$291,Schedule!$F$10,Schedule!$I$87:$I$291,"")+SUMIFS(Schedule!W$87:W$291,Schedule!$K$87:$K$291,Arch,Schedule!V$87:V$291,K$114,Schedule!U$87:U$291,J117,Schedule!$G$87:$G$291,Schedule!$F$10,Schedule!$I$87:$I$291,"I"))+(SUMIFS(Schedule!W$87:W$291,Schedule!$K$87:$K$291,Arch,Schedule!V$87:V$291,K$114,Schedule!U$87:U$291,J117,Schedule!$G$87:$G$291,Schedule!$F$11,Schedule!$I$87:$I$291,"")+SUMIFS(Schedule!W$87:W$291,Schedule!$K$87:$K$291,Arch,Schedule!V$87:V$291,K$114,Schedule!U$87:U$291,J117,Schedule!$G$87:$G$291,Schedule!$F$11,Schedule!$I$87:$I$291,"I")),IF($C$3='Sum Res'!$S$5,(SUMIFS(Schedule!W$87:W$291,Schedule!$K$87:$K$291,Arch,Schedule!V$87:V$291,K$114,Schedule!U$87:U$291,J117,Schedule!$G$87:$G$291,Schedule!$F$9,Schedule!$I$87:$I$291,"")+SUMIFS(Schedule!W$87:W$291,Schedule!$K$87:$K$291,Arch,Schedule!V$87:V$291,K$114,Schedule!U$87:U$291,J117,Schedule!$G$87:$G$291,Schedule!$F$9,Schedule!$I$87:$I$291,"I"))+(SUMIFS(Schedule!W$87:W$291,Schedule!$K$87:$K$291,Arch,Schedule!V$87:V$291,K$114,Schedule!U$87:U$291,J117,Schedule!$G$87:$G$291,Schedule!$F$10,Schedule!$I$87:$I$291,"")+SUMIFS(Schedule!W$87:W$291,Schedule!$K$87:$K$291,Arch,Schedule!V$87:V$291,K$114,Schedule!U$87:U$291,J117,Schedule!$G$87:$G$291,Schedule!$F$10,Schedule!$I$87:$I$291,"I"))+(SUMIFS(Schedule!W$87:W$291,Schedule!$K$87:$K$291,Arch,Schedule!V$87:V$291,K$114,Schedule!U$87:U$291,J117,Schedule!$G$87:$G$291,Schedule!$F$11,Schedule!$I$87:$I$291,"")+SUMIFS(Schedule!W$87:W$291,Schedule!$K$87:$K$291,Arch,Schedule!V$87:V$291,K$114,Schedule!U$87:U$291,J117,Schedule!$G$87:$G$291,Schedule!$F$11,Schedule!$I$87:$I$291,"I")),(SUMIFS(Schedule!W$87:W$291,Schedule!$K$87:$K$291,Arch,Schedule!V$87:V$291,K$114,Schedule!U$87:U$291,J117,Schedule!$G$87:$G$291,Schedule!$F$9,Schedule!$I$87:$I$291,"")+SUMIFS(Schedule!W$87:W$291,Schedule!$K$87:$K$291,Arch,Schedule!V$87:V$291,K$114,Schedule!U$87:U$291,J117,Schedule!$G$87:$G$291,Schedule!$F$9,Schedule!$I$87:$I$291,"I"))+(SUMIFS(Schedule!W$87:W$291,Schedule!$K$87:$K$291,Arch,Schedule!V$87:V$291,K$114,Schedule!U$87:U$291,J117,Schedule!$G$87:$G$291,Schedule!$F$10,Schedule!$I$87:$I$291,"")+SUMIFS(Schedule!W$87:W$291,Schedule!$K$87:$K$291,Arch,Schedule!V$87:V$291,K$114,Schedule!U$87:U$291,J117,Schedule!$G$87:$G$291,Schedule!$F$10,Schedule!$I$87:$I$291,"I"))+(SUMIFS(Schedule!W$87:W$291,Schedule!$K$87:$K$291,Arch,Schedule!V$87:V$291,K$114,Schedule!U$87:U$291,J117,Schedule!$G$87:$G$291,Schedule!$F$11,Schedule!$I$87:$I$291,"")+SUMIFS(Schedule!W$87:W$291,Schedule!$K$87:$K$291,Arch,Schedule!V$87:V$291,K$114,Schedule!U$87:U$291,J117,Schedule!$G$87:$G$291,Schedule!$F$11,Schedule!$I$87:$I$291,"I"))+(SUMIFS(Schedule!W$87:W$291,Schedule!$K$87:$K$291,Arch,Schedule!V$87:V$291,K$114,Schedule!U$87:U$291,J117,Schedule!$G$87:$G$291,Schedule!$F$8,Schedule!$I$87:$I$291,"")+SUMIFS(Schedule!W$87:W$291,Schedule!$K$87:$K$291,Arch,Schedule!V$87:V$291,K$114,Schedule!U$87:U$291,J117,Schedule!$G$87:$G$291,Schedule!$F$8,Schedule!$I$87:$I$291,"I"))))</f>
        <v>0</v>
      </c>
      <c r="M117" s="289">
        <v>4</v>
      </c>
      <c r="N117" s="280"/>
      <c r="O117" s="281">
        <f>IF($C$3="",(SUMIFS(Schedule!Z$87:Z$291,Schedule!$K$87:$K$291,Arch,Schedule!Y$87:Y$291,N$114,Schedule!X$87:X$291,M117,Schedule!$G$87:$G$291,Schedule!$F$9,Schedule!$I$87:$I$291,"")+SUMIFS(Schedule!Z$87:Z$291,Schedule!$K$87:$K$291,Arch,Schedule!Y$87:Y$291,N$114,Schedule!X$87:X$291,M117,Schedule!$G$87:$G$291,Schedule!$F$9,Schedule!$I$87:$I$291,"I"))+(SUMIFS(Schedule!Z$87:Z$291,Schedule!$K$87:$K$291,Arch,Schedule!Y$87:Y$291,N$114,Schedule!X$87:X$291,M117,Schedule!$G$87:$G$291,Schedule!$F$10,Schedule!$I$87:$I$291,"")+SUMIFS(Schedule!Z$87:Z$291,Schedule!$K$87:$K$291,Arch,Schedule!Y$87:Y$291,N$114,Schedule!X$87:X$291,M117,Schedule!$G$87:$G$291,Schedule!$F$10,Schedule!$I$87:$I$291,"I"))+(SUMIFS(Schedule!Z$87:Z$291,Schedule!$K$87:$K$291,Arch,Schedule!Y$87:Y$291,N$114,Schedule!X$87:X$291,M117,Schedule!$G$87:$G$291,Schedule!$F$11,Schedule!$I$87:$I$291,"")+SUMIFS(Schedule!Z$87:Z$291,Schedule!$K$87:$K$291,Arch,Schedule!Y$87:Y$291,N$114,Schedule!X$87:X$291,M117,Schedule!$G$87:$G$291,Schedule!$F$11,Schedule!$I$87:$I$291,"I")),IF($C$3='Sum Res'!$S$5,(SUMIFS(Schedule!Z$87:Z$291,Schedule!$K$87:$K$291,Arch,Schedule!Y$87:Y$291,N$114,Schedule!X$87:X$291,M117,Schedule!$G$87:$G$291,Schedule!$F$9,Schedule!$I$87:$I$291,"")+SUMIFS(Schedule!Z$87:Z$291,Schedule!$K$87:$K$291,Arch,Schedule!Y$87:Y$291,N$114,Schedule!X$87:X$291,M117,Schedule!$G$87:$G$291,Schedule!$F$9,Schedule!$I$87:$I$291,"I"))+(SUMIFS(Schedule!Z$87:Z$291,Schedule!$K$87:$K$291,Arch,Schedule!Y$87:Y$291,N$114,Schedule!X$87:X$291,M117,Schedule!$G$87:$G$291,Schedule!$F$10,Schedule!$I$87:$I$291,"")+SUMIFS(Schedule!Z$87:Z$291,Schedule!$K$87:$K$291,Arch,Schedule!Y$87:Y$291,N$114,Schedule!X$87:X$291,M117,Schedule!$G$87:$G$291,Schedule!$F$10,Schedule!$I$87:$I$291,"I"))+(SUMIFS(Schedule!Z$87:Z$291,Schedule!$K$87:$K$291,Arch,Schedule!Y$87:Y$291,N$114,Schedule!X$87:X$291,M117,Schedule!$G$87:$G$291,Schedule!$F$11,Schedule!$I$87:$I$291,"")+SUMIFS(Schedule!Z$87:Z$291,Schedule!$K$87:$K$291,Arch,Schedule!Y$87:Y$291,N$114,Schedule!X$87:X$291,M117,Schedule!$G$87:$G$291,Schedule!$F$11,Schedule!$I$87:$I$291,"I")),(SUMIFS(Schedule!Z$87:Z$291,Schedule!$K$87:$K$291,Arch,Schedule!Y$87:Y$291,N$114,Schedule!X$87:X$291,M117,Schedule!$G$87:$G$291,Schedule!$F$9,Schedule!$I$87:$I$291,"")+SUMIFS(Schedule!Z$87:Z$291,Schedule!$K$87:$K$291,Arch,Schedule!Y$87:Y$291,N$114,Schedule!X$87:X$291,M117,Schedule!$G$87:$G$291,Schedule!$F$9,Schedule!$I$87:$I$291,"I"))+(SUMIFS(Schedule!Z$87:Z$291,Schedule!$K$87:$K$291,Arch,Schedule!Y$87:Y$291,N$114,Schedule!X$87:X$291,M117,Schedule!$G$87:$G$291,Schedule!$F$10,Schedule!$I$87:$I$291,"")+SUMIFS(Schedule!Z$87:Z$291,Schedule!$K$87:$K$291,Arch,Schedule!Y$87:Y$291,N$114,Schedule!X$87:X$291,M117,Schedule!$G$87:$G$291,Schedule!$F$10,Schedule!$I$87:$I$291,"I"))+(SUMIFS(Schedule!Z$87:Z$291,Schedule!$K$87:$K$291,Arch,Schedule!Y$87:Y$291,N$114,Schedule!X$87:X$291,M117,Schedule!$G$87:$G$291,Schedule!$F$11,Schedule!$I$87:$I$291,"")+SUMIFS(Schedule!Z$87:Z$291,Schedule!$K$87:$K$291,Arch,Schedule!Y$87:Y$291,N$114,Schedule!X$87:X$291,M117,Schedule!$G$87:$G$291,Schedule!$F$11,Schedule!$I$87:$I$291,"I"))+(SUMIFS(Schedule!Z$87:Z$291,Schedule!$K$87:$K$291,Arch,Schedule!Y$87:Y$291,N$114,Schedule!X$87:X$291,M117,Schedule!$G$87:$G$291,Schedule!$F$8,Schedule!$I$87:$I$291,"")+SUMIFS(Schedule!Z$87:Z$291,Schedule!$K$87:$K$291,Arch,Schedule!Y$87:Y$291,N$114,Schedule!X$87:X$291,M117,Schedule!$G$87:$G$291,Schedule!$F$8,Schedule!$I$87:$I$291,"I"))))</f>
        <v>0</v>
      </c>
      <c r="P117" s="289">
        <v>4</v>
      </c>
      <c r="Q117" s="280"/>
      <c r="R117" s="281">
        <f>IF($C$3="",(SUMIFS(Schedule!AC$87:AC$291,Schedule!$K$87:$K$291,Arch,Schedule!AB$87:AB$291,Q$114,Schedule!AA$87:AA$291,P117,Schedule!$G$87:$G$291,Schedule!$F$9,Schedule!$I$87:$I$291,"")+SUMIFS(Schedule!AC$87:AC$291,Schedule!$K$87:$K$291,Arch,Schedule!AB$87:AB$291,Q$114,Schedule!AA$87:AA$291,P117,Schedule!$G$87:$G$291,Schedule!$F$9,Schedule!$I$87:$I$291,"I"))+(SUMIFS(Schedule!AC$87:AC$291,Schedule!$K$87:$K$291,Arch,Schedule!AB$87:AB$291,Q$114,Schedule!AA$87:AA$291,P117,Schedule!$G$87:$G$291,Schedule!$F$10,Schedule!$I$87:$I$291,"")+SUMIFS(Schedule!AC$87:AC$291,Schedule!$K$87:$K$291,Arch,Schedule!AB$87:AB$291,Q$114,Schedule!AA$87:AA$291,P117,Schedule!$G$87:$G$291,Schedule!$F$10,Schedule!$I$87:$I$291,"I"))+(SUMIFS(Schedule!AC$87:AC$291,Schedule!$K$87:$K$291,Arch,Schedule!AB$87:AB$291,Q$114,Schedule!AA$87:AA$291,P117,Schedule!$G$87:$G$291,Schedule!$F$11,Schedule!$I$87:$I$291,"")+SUMIFS(Schedule!AC$87:AC$291,Schedule!$K$87:$K$291,Arch,Schedule!AB$87:AB$291,Q$114,Schedule!AA$87:AA$291,P117,Schedule!$G$87:$G$291,Schedule!$F$11,Schedule!$I$87:$I$291,"I")),IF($C$3='Sum Res'!$S$5,(SUMIFS(Schedule!AC$87:AC$291,Schedule!$K$87:$K$291,Arch,Schedule!AB$87:AB$291,Q$114,Schedule!AA$87:AA$291,P117,Schedule!$G$87:$G$291,Schedule!$F$9,Schedule!$I$87:$I$291,"")+SUMIFS(Schedule!AC$87:AC$291,Schedule!$K$87:$K$291,Arch,Schedule!AB$87:AB$291,Q$114,Schedule!AA$87:AA$291,P117,Schedule!$G$87:$G$291,Schedule!$F$9,Schedule!$I$87:$I$291,"I"))+(SUMIFS(Schedule!AC$87:AC$291,Schedule!$K$87:$K$291,Arch,Schedule!AB$87:AB$291,Q$114,Schedule!AA$87:AA$291,P117,Schedule!$G$87:$G$291,Schedule!$F$10,Schedule!$I$87:$I$291,"")+SUMIFS(Schedule!AC$87:AC$291,Schedule!$K$87:$K$291,Arch,Schedule!AB$87:AB$291,Q$114,Schedule!AA$87:AA$291,P117,Schedule!$G$87:$G$291,Schedule!$F$10,Schedule!$I$87:$I$291,"I"))+(SUMIFS(Schedule!AC$87:AC$291,Schedule!$K$87:$K$291,Arch,Schedule!AB$87:AB$291,Q$114,Schedule!AA$87:AA$291,P117,Schedule!$G$87:$G$291,Schedule!$F$11,Schedule!$I$87:$I$291,"")+SUMIFS(Schedule!AC$87:AC$291,Schedule!$K$87:$K$291,Arch,Schedule!AB$87:AB$291,Q$114,Schedule!AA$87:AA$291,P117,Schedule!$G$87:$G$291,Schedule!$F$11,Schedule!$I$87:$I$291,"I")),(SUMIFS(Schedule!AC$87:AC$291,Schedule!$K$87:$K$291,Arch,Schedule!AB$87:AB$291,Q$114,Schedule!AA$87:AA$291,P117,Schedule!$G$87:$G$291,Schedule!$F$9,Schedule!$I$87:$I$291,"")+SUMIFS(Schedule!AC$87:AC$291,Schedule!$K$87:$K$291,Arch,Schedule!AB$87:AB$291,Q$114,Schedule!AA$87:AA$291,P117,Schedule!$G$87:$G$291,Schedule!$F$9,Schedule!$I$87:$I$291,"I"))+(SUMIFS(Schedule!AC$87:AC$291,Schedule!$K$87:$K$291,Arch,Schedule!AB$87:AB$291,Q$114,Schedule!AA$87:AA$291,P117,Schedule!$G$87:$G$291,Schedule!$F$10,Schedule!$I$87:$I$291,"")+SUMIFS(Schedule!AC$87:AC$291,Schedule!$K$87:$K$291,Arch,Schedule!AB$87:AB$291,Q$114,Schedule!AA$87:AA$291,P117,Schedule!$G$87:$G$291,Schedule!$F$10,Schedule!$I$87:$I$291,"I"))+(SUMIFS(Schedule!AC$87:AC$291,Schedule!$K$87:$K$291,Arch,Schedule!AB$87:AB$291,Q$114,Schedule!AA$87:AA$291,P117,Schedule!$G$87:$G$291,Schedule!$F$11,Schedule!$I$87:$I$291,"")+SUMIFS(Schedule!AC$87:AC$291,Schedule!$K$87:$K$291,Arch,Schedule!AB$87:AB$291,Q$114,Schedule!AA$87:AA$291,P117,Schedule!$G$87:$G$291,Schedule!$F$11,Schedule!$I$87:$I$291,"I"))+(SUMIFS(Schedule!AC$87:AC$291,Schedule!$K$87:$K$291,Arch,Schedule!AB$87:AB$291,Q$114,Schedule!AA$87:AA$291,P117,Schedule!$G$87:$G$291,Schedule!$F$8,Schedule!$I$87:$I$291,"")+SUMIFS(Schedule!AC$87:AC$291,Schedule!$K$87:$K$291,Arch,Schedule!AB$87:AB$291,Q$114,Schedule!AA$87:AA$291,P117,Schedule!$G$87:$G$291,Schedule!$F$8,Schedule!$I$87:$I$291,"I"))))</f>
        <v>0</v>
      </c>
      <c r="S117" s="289">
        <v>4</v>
      </c>
      <c r="T117" s="280"/>
      <c r="U117" s="281">
        <f>IF($C$3="",(SUMIFS(Schedule!AF$87:AF$291,Schedule!$K$87:$K$291,Arch,Schedule!AE$87:AE$291,T$114,Schedule!AD$87:AD$291,S117,Schedule!$G$87:$G$291,Schedule!$F$9,Schedule!$I$87:$I$291,"")+SUMIFS(Schedule!AF$87:AF$291,Schedule!$K$87:$K$291,Arch,Schedule!AE$87:AE$291,T$114,Schedule!AD$87:AD$291,S117,Schedule!$G$87:$G$291,Schedule!$F$9,Schedule!$I$87:$I$291,"I"))+(SUMIFS(Schedule!AF$87:AF$291,Schedule!$K$87:$K$291,Arch,Schedule!AE$87:AE$291,T$114,Schedule!AD$87:AD$291,S117,Schedule!$G$87:$G$291,Schedule!$F$10,Schedule!$I$87:$I$291,"")+SUMIFS(Schedule!AF$87:AF$291,Schedule!$K$87:$K$291,Arch,Schedule!AE$87:AE$291,T$114,Schedule!AD$87:AD$291,S117,Schedule!$G$87:$G$291,Schedule!$F$10,Schedule!$I$87:$I$291,"I"))+(SUMIFS(Schedule!AF$87:AF$291,Schedule!$K$87:$K$291,Arch,Schedule!AE$87:AE$291,T$114,Schedule!AD$87:AD$291,S117,Schedule!$G$87:$G$291,Schedule!$F$11,Schedule!$I$87:$I$291,"")+SUMIFS(Schedule!AF$87:AF$291,Schedule!$K$87:$K$291,Arch,Schedule!AE$87:AE$291,T$114,Schedule!AD$87:AD$291,S117,Schedule!$G$87:$G$291,Schedule!$F$11,Schedule!$I$87:$I$291,"I")),IF($C$3='Sum Res'!$S$5,(SUMIFS(Schedule!AF$87:AF$291,Schedule!$K$87:$K$291,Arch,Schedule!AE$87:AE$291,T$114,Schedule!AD$87:AD$291,S117,Schedule!$G$87:$G$291,Schedule!$F$9,Schedule!$I$87:$I$291,"")+SUMIFS(Schedule!AF$87:AF$291,Schedule!$K$87:$K$291,Arch,Schedule!AE$87:AE$291,T$114,Schedule!AD$87:AD$291,S117,Schedule!$G$87:$G$291,Schedule!$F$9,Schedule!$I$87:$I$291,"I"))+(SUMIFS(Schedule!AF$87:AF$291,Schedule!$K$87:$K$291,Arch,Schedule!AE$87:AE$291,T$114,Schedule!AD$87:AD$291,S117,Schedule!$G$87:$G$291,Schedule!$F$10,Schedule!$I$87:$I$291,"")+SUMIFS(Schedule!AF$87:AF$291,Schedule!$K$87:$K$291,Arch,Schedule!AE$87:AE$291,T$114,Schedule!AD$87:AD$291,S117,Schedule!$G$87:$G$291,Schedule!$F$10,Schedule!$I$87:$I$291,"I"))+(SUMIFS(Schedule!AF$87:AF$291,Schedule!$K$87:$K$291,Arch,Schedule!AE$87:AE$291,T$114,Schedule!AD$87:AD$291,S117,Schedule!$G$87:$G$291,Schedule!$F$11,Schedule!$I$87:$I$291,"")+SUMIFS(Schedule!AF$87:AF$291,Schedule!$K$87:$K$291,Arch,Schedule!AE$87:AE$291,T$114,Schedule!AD$87:AD$291,S117,Schedule!$G$87:$G$291,Schedule!$F$11,Schedule!$I$87:$I$291,"I")),(SUMIFS(Schedule!AF$87:AF$291,Schedule!$K$87:$K$291,Arch,Schedule!AE$87:AE$291,T$114,Schedule!AD$87:AD$291,S117,Schedule!$G$87:$G$291,Schedule!$F$9,Schedule!$I$87:$I$291,"")+SUMIFS(Schedule!AF$87:AF$291,Schedule!$K$87:$K$291,Arch,Schedule!AE$87:AE$291,T$114,Schedule!AD$87:AD$291,S117,Schedule!$G$87:$G$291,Schedule!$F$9,Schedule!$I$87:$I$291,"I"))+(SUMIFS(Schedule!AF$87:AF$291,Schedule!$K$87:$K$291,Arch,Schedule!AE$87:AE$291,T$114,Schedule!AD$87:AD$291,S117,Schedule!$G$87:$G$291,Schedule!$F$10,Schedule!$I$87:$I$291,"")+SUMIFS(Schedule!AF$87:AF$291,Schedule!$K$87:$K$291,Arch,Schedule!AE$87:AE$291,T$114,Schedule!AD$87:AD$291,S117,Schedule!$G$87:$G$291,Schedule!$F$10,Schedule!$I$87:$I$291,"I"))+(SUMIFS(Schedule!AF$87:AF$291,Schedule!$K$87:$K$291,Arch,Schedule!AE$87:AE$291,T$114,Schedule!AD$87:AD$291,S117,Schedule!$G$87:$G$291,Schedule!$F$11,Schedule!$I$87:$I$291,"")+SUMIFS(Schedule!AF$87:AF$291,Schedule!$K$87:$K$291,Arch,Schedule!AE$87:AE$291,T$114,Schedule!AD$87:AD$291,S117,Schedule!$G$87:$G$291,Schedule!$F$11,Schedule!$I$87:$I$291,"I"))+(SUMIFS(Schedule!AF$87:AF$291,Schedule!$K$87:$K$291,Arch,Schedule!AE$87:AE$291,T$114,Schedule!AD$87:AD$291,S117,Schedule!$G$87:$G$291,Schedule!$F$8,Schedule!$I$87:$I$291,"")+SUMIFS(Schedule!AF$87:AF$291,Schedule!$K$87:$K$291,Arch,Schedule!AE$87:AE$291,T$114,Schedule!AD$87:AD$291,S117,Schedule!$G$87:$G$291,Schedule!$F$8,Schedule!$I$87:$I$291,"I"))))</f>
        <v>0</v>
      </c>
      <c r="V117" s="289">
        <v>4</v>
      </c>
      <c r="W117" s="280"/>
      <c r="X117" s="281">
        <f>IF($C$3="",(SUMIFS(Schedule!AI$87:AI$291,Schedule!$K$87:$K$291,Arch,Schedule!AH$87:AH$291,W$114,Schedule!AG$87:AG$291,V117,Schedule!$G$87:$G$291,Schedule!$F$9,Schedule!$I$87:$I$291,"")+SUMIFS(Schedule!AI$87:AI$291,Schedule!$K$87:$K$291,Arch,Schedule!AH$87:AH$291,W$114,Schedule!AG$87:AG$291,V117,Schedule!$G$87:$G$291,Schedule!$F$9,Schedule!$I$87:$I$291,"I"))+(SUMIFS(Schedule!AI$87:AI$291,Schedule!$K$87:$K$291,Arch,Schedule!AH$87:AH$291,W$114,Schedule!AG$87:AG$291,V117,Schedule!$G$87:$G$291,Schedule!$F$10,Schedule!$I$87:$I$291,"")+SUMIFS(Schedule!AI$87:AI$291,Schedule!$K$87:$K$291,Arch,Schedule!AH$87:AH$291,W$114,Schedule!AG$87:AG$291,V117,Schedule!$G$87:$G$291,Schedule!$F$10,Schedule!$I$87:$I$291,"I"))+(SUMIFS(Schedule!AI$87:AI$291,Schedule!$K$87:$K$291,Arch,Schedule!AH$87:AH$291,W$114,Schedule!AG$87:AG$291,V117,Schedule!$G$87:$G$291,Schedule!$F$11,Schedule!$I$87:$I$291,"")+SUMIFS(Schedule!AI$87:AI$291,Schedule!$K$87:$K$291,Arch,Schedule!AH$87:AH$291,W$114,Schedule!AG$87:AG$291,V117,Schedule!$G$87:$G$291,Schedule!$F$11,Schedule!$I$87:$I$291,"I")),IF($C$3='Sum Res'!$S$5,(SUMIFS(Schedule!AI$87:AI$291,Schedule!$K$87:$K$291,Arch,Schedule!AH$87:AH$291,W$114,Schedule!AG$87:AG$291,V117,Schedule!$G$87:$G$291,Schedule!$F$9,Schedule!$I$87:$I$291,"")+SUMIFS(Schedule!AI$87:AI$291,Schedule!$K$87:$K$291,Arch,Schedule!AH$87:AH$291,W$114,Schedule!AG$87:AG$291,V117,Schedule!$G$87:$G$291,Schedule!$F$9,Schedule!$I$87:$I$291,"I"))+(SUMIFS(Schedule!AI$87:AI$291,Schedule!$K$87:$K$291,Arch,Schedule!AH$87:AH$291,W$114,Schedule!AG$87:AG$291,V117,Schedule!$G$87:$G$291,Schedule!$F$10,Schedule!$I$87:$I$291,"")+SUMIFS(Schedule!AI$87:AI$291,Schedule!$K$87:$K$291,Arch,Schedule!AH$87:AH$291,W$114,Schedule!AG$87:AG$291,V117,Schedule!$G$87:$G$291,Schedule!$F$10,Schedule!$I$87:$I$291,"I"))+(SUMIFS(Schedule!AI$87:AI$291,Schedule!$K$87:$K$291,Arch,Schedule!AH$87:AH$291,W$114,Schedule!AG$87:AG$291,V117,Schedule!$G$87:$G$291,Schedule!$F$11,Schedule!$I$87:$I$291,"")+SUMIFS(Schedule!AI$87:AI$291,Schedule!$K$87:$K$291,Arch,Schedule!AH$87:AH$291,W$114,Schedule!AG$87:AG$291,V117,Schedule!$G$87:$G$291,Schedule!$F$11,Schedule!$I$87:$I$291,"I")),(SUMIFS(Schedule!AI$87:AI$291,Schedule!$K$87:$K$291,Arch,Schedule!AH$87:AH$291,W$114,Schedule!AG$87:AG$291,V117,Schedule!$G$87:$G$291,Schedule!$F$9,Schedule!$I$87:$I$291,"")+SUMIFS(Schedule!AI$87:AI$291,Schedule!$K$87:$K$291,Arch,Schedule!AH$87:AH$291,W$114,Schedule!AG$87:AG$291,V117,Schedule!$G$87:$G$291,Schedule!$F$9,Schedule!$I$87:$I$291,"I"))+(SUMIFS(Schedule!AI$87:AI$291,Schedule!$K$87:$K$291,Arch,Schedule!AH$87:AH$291,W$114,Schedule!AG$87:AG$291,V117,Schedule!$G$87:$G$291,Schedule!$F$10,Schedule!$I$87:$I$291,"")+SUMIFS(Schedule!AI$87:AI$291,Schedule!$K$87:$K$291,Arch,Schedule!AH$87:AH$291,W$114,Schedule!AG$87:AG$291,V117,Schedule!$G$87:$G$291,Schedule!$F$10,Schedule!$I$87:$I$291,"I"))+(SUMIFS(Schedule!AI$87:AI$291,Schedule!$K$87:$K$291,Arch,Schedule!AH$87:AH$291,W$114,Schedule!AG$87:AG$291,V117,Schedule!$G$87:$G$291,Schedule!$F$11,Schedule!$I$87:$I$291,"")+SUMIFS(Schedule!AI$87:AI$291,Schedule!$K$87:$K$291,Arch,Schedule!AH$87:AH$291,W$114,Schedule!AG$87:AG$291,V117,Schedule!$G$87:$G$291,Schedule!$F$11,Schedule!$I$87:$I$291,"I"))+(SUMIFS(Schedule!AI$87:AI$291,Schedule!$K$87:$K$291,Arch,Schedule!AH$87:AH$291,W$114,Schedule!AG$87:AG$291,V117,Schedule!$G$87:$G$291,Schedule!$F$8,Schedule!$I$87:$I$291,"")+SUMIFS(Schedule!AI$87:AI$291,Schedule!$K$87:$K$291,Arch,Schedule!AH$87:AH$291,W$114,Schedule!AG$87:AG$291,V117,Schedule!$G$87:$G$291,Schedule!$F$8,Schedule!$I$87:$I$291,"I"))))</f>
        <v>0</v>
      </c>
      <c r="Y117" s="289">
        <v>4</v>
      </c>
      <c r="Z117" s="280"/>
      <c r="AA117" s="281">
        <f>IF($C$3="",(SUMIFS(Schedule!AL$87:AL$291,Schedule!$K$87:$K$291,Arch,Schedule!AK$87:AK$291,Z$114,Schedule!AJ$87:AJ$291,Y117,Schedule!$G$87:$G$291,Schedule!$F$9,Schedule!$I$87:$I$291,"")+SUMIFS(Schedule!AL$87:AL$291,Schedule!$K$87:$K$291,Arch,Schedule!AK$87:AK$291,Z$114,Schedule!AJ$87:AJ$291,Y117,Schedule!$G$87:$G$291,Schedule!$F$9,Schedule!$I$87:$I$291,"I"))+(SUMIFS(Schedule!AL$87:AL$291,Schedule!$K$87:$K$291,Arch,Schedule!AK$87:AK$291,Z$114,Schedule!AJ$87:AJ$291,Y117,Schedule!$G$87:$G$291,Schedule!$F$10,Schedule!$I$87:$I$291,"")+SUMIFS(Schedule!AL$87:AL$291,Schedule!$K$87:$K$291,Arch,Schedule!AK$87:AK$291,Z$114,Schedule!AJ$87:AJ$291,Y117,Schedule!$G$87:$G$291,Schedule!$F$10,Schedule!$I$87:$I$291,"I"))+(SUMIFS(Schedule!AL$87:AL$291,Schedule!$K$87:$K$291,Arch,Schedule!AK$87:AK$291,Z$114,Schedule!AJ$87:AJ$291,Y117,Schedule!$G$87:$G$291,Schedule!$F$11,Schedule!$I$87:$I$291,"")+SUMIFS(Schedule!AL$87:AL$291,Schedule!$K$87:$K$291,Arch,Schedule!AK$87:AK$291,Z$114,Schedule!AJ$87:AJ$291,Y117,Schedule!$G$87:$G$291,Schedule!$F$11,Schedule!$I$87:$I$291,"I")),IF($C$3='Sum Res'!$S$5,(SUMIFS(Schedule!AL$87:AL$291,Schedule!$K$87:$K$291,Arch,Schedule!AK$87:AK$291,Z$114,Schedule!AJ$87:AJ$291,Y117,Schedule!$G$87:$G$291,Schedule!$F$9,Schedule!$I$87:$I$291,"")+SUMIFS(Schedule!AL$87:AL$291,Schedule!$K$87:$K$291,Arch,Schedule!AK$87:AK$291,Z$114,Schedule!AJ$87:AJ$291,Y117,Schedule!$G$87:$G$291,Schedule!$F$9,Schedule!$I$87:$I$291,"I"))+(SUMIFS(Schedule!AL$87:AL$291,Schedule!$K$87:$K$291,Arch,Schedule!AK$87:AK$291,Z$114,Schedule!AJ$87:AJ$291,Y117,Schedule!$G$87:$G$291,Schedule!$F$10,Schedule!$I$87:$I$291,"")+SUMIFS(Schedule!AL$87:AL$291,Schedule!$K$87:$K$291,Arch,Schedule!AK$87:AK$291,Z$114,Schedule!AJ$87:AJ$291,Y117,Schedule!$G$87:$G$291,Schedule!$F$10,Schedule!$I$87:$I$291,"I"))+(SUMIFS(Schedule!AL$87:AL$291,Schedule!$K$87:$K$291,Arch,Schedule!AK$87:AK$291,Z$114,Schedule!AJ$87:AJ$291,Y117,Schedule!$G$87:$G$291,Schedule!$F$11,Schedule!$I$87:$I$291,"")+SUMIFS(Schedule!AL$87:AL$291,Schedule!$K$87:$K$291,Arch,Schedule!AK$87:AK$291,Z$114,Schedule!AJ$87:AJ$291,Y117,Schedule!$G$87:$G$291,Schedule!$F$11,Schedule!$I$87:$I$291,"I")),(SUMIFS(Schedule!AL$87:AL$291,Schedule!$K$87:$K$291,Arch,Schedule!AK$87:AK$291,Z$114,Schedule!AJ$87:AJ$291,Y117,Schedule!$G$87:$G$291,Schedule!$F$9,Schedule!$I$87:$I$291,"")+SUMIFS(Schedule!AL$87:AL$291,Schedule!$K$87:$K$291,Arch,Schedule!AK$87:AK$291,Z$114,Schedule!AJ$87:AJ$291,Y117,Schedule!$G$87:$G$291,Schedule!$F$9,Schedule!$I$87:$I$291,"I"))+(SUMIFS(Schedule!AL$87:AL$291,Schedule!$K$87:$K$291,Arch,Schedule!AK$87:AK$291,Z$114,Schedule!AJ$87:AJ$291,Y117,Schedule!$G$87:$G$291,Schedule!$F$10,Schedule!$I$87:$I$291,"")+SUMIFS(Schedule!AL$87:AL$291,Schedule!$K$87:$K$291,Arch,Schedule!AK$87:AK$291,Z$114,Schedule!AJ$87:AJ$291,Y117,Schedule!$G$87:$G$291,Schedule!$F$10,Schedule!$I$87:$I$291,"I"))+(SUMIFS(Schedule!AL$87:AL$291,Schedule!$K$87:$K$291,Arch,Schedule!AK$87:AK$291,Z$114,Schedule!AJ$87:AJ$291,Y117,Schedule!$G$87:$G$291,Schedule!$F$11,Schedule!$I$87:$I$291,"")+SUMIFS(Schedule!AL$87:AL$291,Schedule!$K$87:$K$291,Arch,Schedule!AK$87:AK$291,Z$114,Schedule!AJ$87:AJ$291,Y117,Schedule!$G$87:$G$291,Schedule!$F$11,Schedule!$I$87:$I$291,"I"))+(SUMIFS(Schedule!AL$87:AL$291,Schedule!$K$87:$K$291,Arch,Schedule!AK$87:AK$291,Z$114,Schedule!AJ$87:AJ$291,Y117,Schedule!$G$87:$G$291,Schedule!$F$8,Schedule!$I$87:$I$291,"")+SUMIFS(Schedule!AL$87:AL$291,Schedule!$K$87:$K$291,Arch,Schedule!AK$87:AK$291,Z$114,Schedule!AJ$87:AJ$291,Y117,Schedule!$G$87:$G$291,Schedule!$F$8,Schedule!$I$87:$I$291,"I"))))</f>
        <v>0</v>
      </c>
      <c r="AB117" s="289">
        <v>4</v>
      </c>
      <c r="AC117" s="280"/>
      <c r="AD117" s="281">
        <f>IF($C$3="",(SUMIFS(Schedule!AO$87:AO$291,Schedule!$K$87:$K$291,Arch,Schedule!AN$87:AN$291,AC$114,Schedule!AM$87:AM$291,AB117,Schedule!$G$87:$G$291,Schedule!$F$9,Schedule!$I$87:$I$291,"")+SUMIFS(Schedule!AO$87:AO$291,Schedule!$K$87:$K$291,Arch,Schedule!AN$87:AN$291,AC$114,Schedule!AM$87:AM$291,AB117,Schedule!$G$87:$G$291,Schedule!$F$9,Schedule!$I$87:$I$291,"I"))+(SUMIFS(Schedule!AO$87:AO$291,Schedule!$K$87:$K$291,Arch,Schedule!AN$87:AN$291,AC$114,Schedule!AM$87:AM$291,AB117,Schedule!$G$87:$G$291,Schedule!$F$10,Schedule!$I$87:$I$291,"")+SUMIFS(Schedule!AO$87:AO$291,Schedule!$K$87:$K$291,Arch,Schedule!AN$87:AN$291,AC$114,Schedule!AM$87:AM$291,AB117,Schedule!$G$87:$G$291,Schedule!$F$10,Schedule!$I$87:$I$291,"I"))+(SUMIFS(Schedule!AO$87:AO$291,Schedule!$K$87:$K$291,Arch,Schedule!AN$87:AN$291,AC$114,Schedule!AM$87:AM$291,AB117,Schedule!$G$87:$G$291,Schedule!$F$11,Schedule!$I$87:$I$291,"")+SUMIFS(Schedule!AO$87:AO$291,Schedule!$K$87:$K$291,Arch,Schedule!AN$87:AN$291,AC$114,Schedule!AM$87:AM$291,AB117,Schedule!$G$87:$G$291,Schedule!$F$11,Schedule!$I$87:$I$291,"I")),IF($C$3='Sum Res'!$S$5,(SUMIFS(Schedule!AO$87:AO$291,Schedule!$K$87:$K$291,Arch,Schedule!AN$87:AN$291,AC$114,Schedule!AM$87:AM$291,AB117,Schedule!$G$87:$G$291,Schedule!$F$9,Schedule!$I$87:$I$291,"")+SUMIFS(Schedule!AO$87:AO$291,Schedule!$K$87:$K$291,Arch,Schedule!AN$87:AN$291,AC$114,Schedule!AM$87:AM$291,AB117,Schedule!$G$87:$G$291,Schedule!$F$9,Schedule!$I$87:$I$291,"I"))+(SUMIFS(Schedule!AO$87:AO$291,Schedule!$K$87:$K$291,Arch,Schedule!AN$87:AN$291,AC$114,Schedule!AM$87:AM$291,AB117,Schedule!$G$87:$G$291,Schedule!$F$10,Schedule!$I$87:$I$291,"")+SUMIFS(Schedule!AO$87:AO$291,Schedule!$K$87:$K$291,Arch,Schedule!AN$87:AN$291,AC$114,Schedule!AM$87:AM$291,AB117,Schedule!$G$87:$G$291,Schedule!$F$10,Schedule!$I$87:$I$291,"I"))+(SUMIFS(Schedule!AO$87:AO$291,Schedule!$K$87:$K$291,Arch,Schedule!AN$87:AN$291,AC$114,Schedule!AM$87:AM$291,AB117,Schedule!$G$87:$G$291,Schedule!$F$11,Schedule!$I$87:$I$291,"")+SUMIFS(Schedule!AO$87:AO$291,Schedule!$K$87:$K$291,Arch,Schedule!AN$87:AN$291,AC$114,Schedule!AM$87:AM$291,AB117,Schedule!$G$87:$G$291,Schedule!$F$11,Schedule!$I$87:$I$291,"I")),(SUMIFS(Schedule!AO$87:AO$291,Schedule!$K$87:$K$291,Arch,Schedule!AN$87:AN$291,AC$114,Schedule!AM$87:AM$291,AB117,Schedule!$G$87:$G$291,Schedule!$F$9,Schedule!$I$87:$I$291,"")+SUMIFS(Schedule!AO$87:AO$291,Schedule!$K$87:$K$291,Arch,Schedule!AN$87:AN$291,AC$114,Schedule!AM$87:AM$291,AB117,Schedule!$G$87:$G$291,Schedule!$F$9,Schedule!$I$87:$I$291,"I"))+(SUMIFS(Schedule!AO$87:AO$291,Schedule!$K$87:$K$291,Arch,Schedule!AN$87:AN$291,AC$114,Schedule!AM$87:AM$291,AB117,Schedule!$G$87:$G$291,Schedule!$F$10,Schedule!$I$87:$I$291,"")+SUMIFS(Schedule!AO$87:AO$291,Schedule!$K$87:$K$291,Arch,Schedule!AN$87:AN$291,AC$114,Schedule!AM$87:AM$291,AB117,Schedule!$G$87:$G$291,Schedule!$F$10,Schedule!$I$87:$I$291,"I"))+(SUMIFS(Schedule!AO$87:AO$291,Schedule!$K$87:$K$291,Arch,Schedule!AN$87:AN$291,AC$114,Schedule!AM$87:AM$291,AB117,Schedule!$G$87:$G$291,Schedule!$F$11,Schedule!$I$87:$I$291,"")+SUMIFS(Schedule!AO$87:AO$291,Schedule!$K$87:$K$291,Arch,Schedule!AN$87:AN$291,AC$114,Schedule!AM$87:AM$291,AB117,Schedule!$G$87:$G$291,Schedule!$F$11,Schedule!$I$87:$I$291,"I"))+(SUMIFS(Schedule!AO$87:AO$291,Schedule!$K$87:$K$291,Arch,Schedule!AN$87:AN$291,AC$114,Schedule!AM$87:AM$291,AB117,Schedule!$G$87:$G$291,Schedule!$F$8,Schedule!$I$87:$I$291,"")+SUMIFS(Schedule!AO$87:AO$291,Schedule!$K$87:$K$291,Arch,Schedule!AN$87:AN$291,AC$114,Schedule!AM$87:AM$291,AB117,Schedule!$G$87:$G$291,Schedule!$F$8,Schedule!$I$87:$I$291,"I"))))</f>
        <v>0</v>
      </c>
      <c r="AE117" s="282">
        <f t="shared" si="26"/>
        <v>0</v>
      </c>
      <c r="AF117" s="283">
        <f t="shared" si="27"/>
        <v>0</v>
      </c>
    </row>
    <row r="118" spans="2:32" ht="15.75" thickBot="1" x14ac:dyDescent="0.25">
      <c r="B118" s="580"/>
      <c r="C118" s="584"/>
      <c r="D118" s="290">
        <v>5</v>
      </c>
      <c r="E118" s="291"/>
      <c r="F118" s="292">
        <f>IF($C$3="",(SUMIFS(Schedule!Q$87:Q$291,Schedule!$K$87:$K$291,Arch,Schedule!P$87:P$291,E$114,Schedule!O$87:O$291,D118,Schedule!$G$87:$G$291,Schedule!$F$9,Schedule!$I$87:$I$291,"")+SUMIFS(Schedule!Q$87:Q$291,Schedule!$K$87:$K$291,Arch,Schedule!P$87:P$291,E$114,Schedule!O$87:O$291,D118,Schedule!$G$87:$G$291,Schedule!$F$9,Schedule!$I$87:$I$291,"I"))+(SUMIFS(Schedule!Q$87:Q$291,Schedule!$K$87:$K$291,Arch,Schedule!P$87:P$291,E$114,Schedule!O$87:O$291,D118,Schedule!$G$87:$G$291,Schedule!$F$10,Schedule!$I$87:$I$291,"")+SUMIFS(Schedule!Q$87:Q$291,Schedule!$K$87:$K$291,Arch,Schedule!P$87:P$291,E$114,Schedule!O$87:O$291,D118,Schedule!$G$87:$G$291,Schedule!$F$10,Schedule!$I$87:$I$291,"I"))+(SUMIFS(Schedule!Q$87:Q$291,Schedule!$K$87:$K$291,Arch,Schedule!P$87:P$291,E$114,Schedule!O$87:O$291,D118,Schedule!$G$87:$G$291,Schedule!$F$11,Schedule!$I$87:$I$291,"")+SUMIFS(Schedule!Q$87:Q$291,Schedule!$K$87:$K$291,Arch,Schedule!P$87:P$291,E$114,Schedule!O$87:O$291,D118,Schedule!$G$87:$G$291,Schedule!$F$11,Schedule!$I$87:$I$291,"I")),IF($C$3='Sum Res'!$S$5,(SUMIFS(Schedule!Q$87:Q$291,Schedule!$K$87:$K$291,Arch,Schedule!P$87:P$291,E$114,Schedule!O$87:O$291,D118,Schedule!$G$87:$G$291,Schedule!$F$9,Schedule!$I$87:$I$291,"")+SUMIFS(Schedule!Q$87:Q$291,Schedule!$K$87:$K$291,Arch,Schedule!P$87:P$291,E$114,Schedule!O$87:O$291,D118,Schedule!$G$87:$G$291,Schedule!$F$9,Schedule!$I$87:$I$291,"I"))+(SUMIFS(Schedule!Q$87:Q$291,Schedule!$K$87:$K$291,Arch,Schedule!P$87:P$291,E$114,Schedule!O$87:O$291,D118,Schedule!$G$87:$G$291,Schedule!$F$10,Schedule!$I$87:$I$291,"")+SUMIFS(Schedule!Q$87:Q$291,Schedule!$K$87:$K$291,Arch,Schedule!P$87:P$291,E$114,Schedule!O$87:O$291,D118,Schedule!$G$87:$G$291,Schedule!$F$10,Schedule!$I$87:$I$291,"I"))+(SUMIFS(Schedule!Q$87:Q$291,Schedule!$K$87:$K$291,Arch,Schedule!P$87:P$291,E$114,Schedule!O$87:O$291,D118,Schedule!$G$87:$G$291,Schedule!$F$11,Schedule!$I$87:$I$291,"")+SUMIFS(Schedule!Q$87:Q$291,Schedule!$K$87:$K$291,Arch,Schedule!P$87:P$291,E$114,Schedule!O$87:O$291,D118,Schedule!$G$87:$G$291,Schedule!$F$11,Schedule!$I$87:$I$291,"I")),(SUMIFS(Schedule!Q$87:Q$291,Schedule!$K$87:$K$291,Arch,Schedule!P$87:P$291,E$114,Schedule!O$87:O$291,D118,Schedule!$G$87:$G$291,Schedule!$F$9,Schedule!$I$87:$I$291,"")+SUMIFS(Schedule!Q$87:Q$291,Schedule!$K$87:$K$291,Arch,Schedule!P$87:P$291,E$114,Schedule!O$87:O$291,D118,Schedule!$G$87:$G$291,Schedule!$F$9,Schedule!$I$87:$I$291,"I"))+(SUMIFS(Schedule!Q$87:Q$291,Schedule!$K$87:$K$291,Arch,Schedule!P$87:P$291,E$114,Schedule!O$87:O$291,D118,Schedule!$G$87:$G$291,Schedule!$F$10,Schedule!$I$87:$I$291,"")+SUMIFS(Schedule!Q$87:Q$291,Schedule!$K$87:$K$291,Arch,Schedule!P$87:P$291,E$114,Schedule!O$87:O$291,D118,Schedule!$G$87:$G$291,Schedule!$F$10,Schedule!$I$87:$I$291,"I"))+(SUMIFS(Schedule!Q$87:Q$291,Schedule!$K$87:$K$291,Arch,Schedule!P$87:P$291,E$114,Schedule!O$87:O$291,D118,Schedule!$G$87:$G$291,Schedule!$F$11,Schedule!$I$87:$I$291,"")+SUMIFS(Schedule!Q$87:Q$291,Schedule!$K$87:$K$291,Arch,Schedule!P$87:P$291,E$114,Schedule!O$87:O$291,D118,Schedule!$G$87:$G$291,Schedule!$F$11,Schedule!$I$87:$I$291,"I"))+(SUMIFS(Schedule!Q$87:Q$291,Schedule!$K$87:$K$291,Arch,Schedule!P$87:P$291,E$114,Schedule!O$87:O$291,D118,Schedule!$G$87:$G$291,Schedule!$F$8,Schedule!$I$87:$I$291,"")+SUMIFS(Schedule!Q$87:Q$291,Schedule!$K$87:$K$291,Arch,Schedule!P$87:P$291,E$114,Schedule!O$87:O$291,D118,Schedule!$G$87:$G$291,Schedule!$F$8,Schedule!$I$87:$I$291,"I"))))</f>
        <v>0</v>
      </c>
      <c r="G118" s="290">
        <v>5</v>
      </c>
      <c r="H118" s="291"/>
      <c r="I118" s="292">
        <f>IF($C$3="",(SUMIFS(Schedule!T$87:T$291,Schedule!$K$87:$K$291,Arch,Schedule!S$87:S$291,H$114,Schedule!R$87:R$291,G118,Schedule!$G$87:$G$291,Schedule!$F$9,Schedule!$I$87:$I$291,"")+SUMIFS(Schedule!T$87:T$291,Schedule!$K$87:$K$291,Arch,Schedule!S$87:S$291,H$114,Schedule!R$87:R$291,G118,Schedule!$G$87:$G$291,Schedule!$F$9,Schedule!$I$87:$I$291,"I"))+(SUMIFS(Schedule!T$87:T$291,Schedule!$K$87:$K$291,Arch,Schedule!S$87:S$291,H$114,Schedule!R$87:R$291,G118,Schedule!$G$87:$G$291,Schedule!$F$10,Schedule!$I$87:$I$291,"")+SUMIFS(Schedule!T$87:T$291,Schedule!$K$87:$K$291,Arch,Schedule!S$87:S$291,H$114,Schedule!R$87:R$291,G118,Schedule!$G$87:$G$291,Schedule!$F$10,Schedule!$I$87:$I$291,"I"))+(SUMIFS(Schedule!T$87:T$291,Schedule!$K$87:$K$291,Arch,Schedule!S$87:S$291,H$114,Schedule!R$87:R$291,G118,Schedule!$G$87:$G$291,Schedule!$F$11,Schedule!$I$87:$I$291,"")+SUMIFS(Schedule!T$87:T$291,Schedule!$K$87:$K$291,Arch,Schedule!S$87:S$291,H$114,Schedule!R$87:R$291,G118,Schedule!$G$87:$G$291,Schedule!$F$11,Schedule!$I$87:$I$291,"I")),IF($C$3='Sum Res'!$S$5,(SUMIFS(Schedule!T$87:T$291,Schedule!$K$87:$K$291,Arch,Schedule!S$87:S$291,H$114,Schedule!R$87:R$291,G118,Schedule!$G$87:$G$291,Schedule!$F$9,Schedule!$I$87:$I$291,"")+SUMIFS(Schedule!T$87:T$291,Schedule!$K$87:$K$291,Arch,Schedule!S$87:S$291,H$114,Schedule!R$87:R$291,G118,Schedule!$G$87:$G$291,Schedule!$F$9,Schedule!$I$87:$I$291,"I"))+(SUMIFS(Schedule!T$87:T$291,Schedule!$K$87:$K$291,Arch,Schedule!S$87:S$291,H$114,Schedule!R$87:R$291,G118,Schedule!$G$87:$G$291,Schedule!$F$10,Schedule!$I$87:$I$291,"")+SUMIFS(Schedule!T$87:T$291,Schedule!$K$87:$K$291,Arch,Schedule!S$87:S$291,H$114,Schedule!R$87:R$291,G118,Schedule!$G$87:$G$291,Schedule!$F$10,Schedule!$I$87:$I$291,"I"))+(SUMIFS(Schedule!T$87:T$291,Schedule!$K$87:$K$291,Arch,Schedule!S$87:S$291,H$114,Schedule!R$87:R$291,G118,Schedule!$G$87:$G$291,Schedule!$F$11,Schedule!$I$87:$I$291,"")+SUMIFS(Schedule!T$87:T$291,Schedule!$K$87:$K$291,Arch,Schedule!S$87:S$291,H$114,Schedule!R$87:R$291,G118,Schedule!$G$87:$G$291,Schedule!$F$11,Schedule!$I$87:$I$291,"I")),(SUMIFS(Schedule!T$87:T$291,Schedule!$K$87:$K$291,Arch,Schedule!S$87:S$291,H$114,Schedule!R$87:R$291,G118,Schedule!$G$87:$G$291,Schedule!$F$9,Schedule!$I$87:$I$291,"")+SUMIFS(Schedule!T$87:T$291,Schedule!$K$87:$K$291,Arch,Schedule!S$87:S$291,H$114,Schedule!R$87:R$291,G118,Schedule!$G$87:$G$291,Schedule!$F$9,Schedule!$I$87:$I$291,"I"))+(SUMIFS(Schedule!T$87:T$291,Schedule!$K$87:$K$291,Arch,Schedule!S$87:S$291,H$114,Schedule!R$87:R$291,G118,Schedule!$G$87:$G$291,Schedule!$F$10,Schedule!$I$87:$I$291,"")+SUMIFS(Schedule!T$87:T$291,Schedule!$K$87:$K$291,Arch,Schedule!S$87:S$291,H$114,Schedule!R$87:R$291,G118,Schedule!$G$87:$G$291,Schedule!$F$10,Schedule!$I$87:$I$291,"I"))+(SUMIFS(Schedule!T$87:T$291,Schedule!$K$87:$K$291,Arch,Schedule!S$87:S$291,H$114,Schedule!R$87:R$291,G118,Schedule!$G$87:$G$291,Schedule!$F$11,Schedule!$I$87:$I$291,"")+SUMIFS(Schedule!T$87:T$291,Schedule!$K$87:$K$291,Arch,Schedule!S$87:S$291,H$114,Schedule!R$87:R$291,G118,Schedule!$G$87:$G$291,Schedule!$F$11,Schedule!$I$87:$I$291,"I"))+(SUMIFS(Schedule!T$87:T$291,Schedule!$K$87:$K$291,Arch,Schedule!S$87:S$291,H$114,Schedule!R$87:R$291,G118,Schedule!$G$87:$G$291,Schedule!$F$8,Schedule!$I$87:$I$291,"")+SUMIFS(Schedule!T$87:T$291,Schedule!$K$87:$K$291,Arch,Schedule!S$87:S$291,H$114,Schedule!R$87:R$291,G118,Schedule!$G$87:$G$291,Schedule!$F$8,Schedule!$I$87:$I$291,"I"))))</f>
        <v>0</v>
      </c>
      <c r="J118" s="290">
        <v>5</v>
      </c>
      <c r="K118" s="291"/>
      <c r="L118" s="292">
        <f>IF($C$3="",(SUMIFS(Schedule!W$87:W$291,Schedule!$K$87:$K$291,Arch,Schedule!V$87:V$291,K$114,Schedule!U$87:U$291,J118,Schedule!$G$87:$G$291,Schedule!$F$9,Schedule!$I$87:$I$291,"")+SUMIFS(Schedule!W$87:W$291,Schedule!$K$87:$K$291,Arch,Schedule!V$87:V$291,K$114,Schedule!U$87:U$291,J118,Schedule!$G$87:$G$291,Schedule!$F$9,Schedule!$I$87:$I$291,"I"))+(SUMIFS(Schedule!W$87:W$291,Schedule!$K$87:$K$291,Arch,Schedule!V$87:V$291,K$114,Schedule!U$87:U$291,J118,Schedule!$G$87:$G$291,Schedule!$F$10,Schedule!$I$87:$I$291,"")+SUMIFS(Schedule!W$87:W$291,Schedule!$K$87:$K$291,Arch,Schedule!V$87:V$291,K$114,Schedule!U$87:U$291,J118,Schedule!$G$87:$G$291,Schedule!$F$10,Schedule!$I$87:$I$291,"I"))+(SUMIFS(Schedule!W$87:W$291,Schedule!$K$87:$K$291,Arch,Schedule!V$87:V$291,K$114,Schedule!U$87:U$291,J118,Schedule!$G$87:$G$291,Schedule!$F$11,Schedule!$I$87:$I$291,"")+SUMIFS(Schedule!W$87:W$291,Schedule!$K$87:$K$291,Arch,Schedule!V$87:V$291,K$114,Schedule!U$87:U$291,J118,Schedule!$G$87:$G$291,Schedule!$F$11,Schedule!$I$87:$I$291,"I")),IF($C$3='Sum Res'!$S$5,(SUMIFS(Schedule!W$87:W$291,Schedule!$K$87:$K$291,Arch,Schedule!V$87:V$291,K$114,Schedule!U$87:U$291,J118,Schedule!$G$87:$G$291,Schedule!$F$9,Schedule!$I$87:$I$291,"")+SUMIFS(Schedule!W$87:W$291,Schedule!$K$87:$K$291,Arch,Schedule!V$87:V$291,K$114,Schedule!U$87:U$291,J118,Schedule!$G$87:$G$291,Schedule!$F$9,Schedule!$I$87:$I$291,"I"))+(SUMIFS(Schedule!W$87:W$291,Schedule!$K$87:$K$291,Arch,Schedule!V$87:V$291,K$114,Schedule!U$87:U$291,J118,Schedule!$G$87:$G$291,Schedule!$F$10,Schedule!$I$87:$I$291,"")+SUMIFS(Schedule!W$87:W$291,Schedule!$K$87:$K$291,Arch,Schedule!V$87:V$291,K$114,Schedule!U$87:U$291,J118,Schedule!$G$87:$G$291,Schedule!$F$10,Schedule!$I$87:$I$291,"I"))+(SUMIFS(Schedule!W$87:W$291,Schedule!$K$87:$K$291,Arch,Schedule!V$87:V$291,K$114,Schedule!U$87:U$291,J118,Schedule!$G$87:$G$291,Schedule!$F$11,Schedule!$I$87:$I$291,"")+SUMIFS(Schedule!W$87:W$291,Schedule!$K$87:$K$291,Arch,Schedule!V$87:V$291,K$114,Schedule!U$87:U$291,J118,Schedule!$G$87:$G$291,Schedule!$F$11,Schedule!$I$87:$I$291,"I")),(SUMIFS(Schedule!W$87:W$291,Schedule!$K$87:$K$291,Arch,Schedule!V$87:V$291,K$114,Schedule!U$87:U$291,J118,Schedule!$G$87:$G$291,Schedule!$F$9,Schedule!$I$87:$I$291,"")+SUMIFS(Schedule!W$87:W$291,Schedule!$K$87:$K$291,Arch,Schedule!V$87:V$291,K$114,Schedule!U$87:U$291,J118,Schedule!$G$87:$G$291,Schedule!$F$9,Schedule!$I$87:$I$291,"I"))+(SUMIFS(Schedule!W$87:W$291,Schedule!$K$87:$K$291,Arch,Schedule!V$87:V$291,K$114,Schedule!U$87:U$291,J118,Schedule!$G$87:$G$291,Schedule!$F$10,Schedule!$I$87:$I$291,"")+SUMIFS(Schedule!W$87:W$291,Schedule!$K$87:$K$291,Arch,Schedule!V$87:V$291,K$114,Schedule!U$87:U$291,J118,Schedule!$G$87:$G$291,Schedule!$F$10,Schedule!$I$87:$I$291,"I"))+(SUMIFS(Schedule!W$87:W$291,Schedule!$K$87:$K$291,Arch,Schedule!V$87:V$291,K$114,Schedule!U$87:U$291,J118,Schedule!$G$87:$G$291,Schedule!$F$11,Schedule!$I$87:$I$291,"")+SUMIFS(Schedule!W$87:W$291,Schedule!$K$87:$K$291,Arch,Schedule!V$87:V$291,K$114,Schedule!U$87:U$291,J118,Schedule!$G$87:$G$291,Schedule!$F$11,Schedule!$I$87:$I$291,"I"))+(SUMIFS(Schedule!W$87:W$291,Schedule!$K$87:$K$291,Arch,Schedule!V$87:V$291,K$114,Schedule!U$87:U$291,J118,Schedule!$G$87:$G$291,Schedule!$F$8,Schedule!$I$87:$I$291,"")+SUMIFS(Schedule!W$87:W$291,Schedule!$K$87:$K$291,Arch,Schedule!V$87:V$291,K$114,Schedule!U$87:U$291,J118,Schedule!$G$87:$G$291,Schedule!$F$8,Schedule!$I$87:$I$291,"I"))))</f>
        <v>0</v>
      </c>
      <c r="M118" s="290">
        <v>5</v>
      </c>
      <c r="N118" s="291"/>
      <c r="O118" s="292">
        <f>IF($C$3="",(SUMIFS(Schedule!Z$87:Z$291,Schedule!$K$87:$K$291,Arch,Schedule!Y$87:Y$291,N$114,Schedule!X$87:X$291,M118,Schedule!$G$87:$G$291,Schedule!$F$9,Schedule!$I$87:$I$291,"")+SUMIFS(Schedule!Z$87:Z$291,Schedule!$K$87:$K$291,Arch,Schedule!Y$87:Y$291,N$114,Schedule!X$87:X$291,M118,Schedule!$G$87:$G$291,Schedule!$F$9,Schedule!$I$87:$I$291,"I"))+(SUMIFS(Schedule!Z$87:Z$291,Schedule!$K$87:$K$291,Arch,Schedule!Y$87:Y$291,N$114,Schedule!X$87:X$291,M118,Schedule!$G$87:$G$291,Schedule!$F$10,Schedule!$I$87:$I$291,"")+SUMIFS(Schedule!Z$87:Z$291,Schedule!$K$87:$K$291,Arch,Schedule!Y$87:Y$291,N$114,Schedule!X$87:X$291,M118,Schedule!$G$87:$G$291,Schedule!$F$10,Schedule!$I$87:$I$291,"I"))+(SUMIFS(Schedule!Z$87:Z$291,Schedule!$K$87:$K$291,Arch,Schedule!Y$87:Y$291,N$114,Schedule!X$87:X$291,M118,Schedule!$G$87:$G$291,Schedule!$F$11,Schedule!$I$87:$I$291,"")+SUMIFS(Schedule!Z$87:Z$291,Schedule!$K$87:$K$291,Arch,Schedule!Y$87:Y$291,N$114,Schedule!X$87:X$291,M118,Schedule!$G$87:$G$291,Schedule!$F$11,Schedule!$I$87:$I$291,"I")),IF($C$3='Sum Res'!$S$5,(SUMIFS(Schedule!Z$87:Z$291,Schedule!$K$87:$K$291,Arch,Schedule!Y$87:Y$291,N$114,Schedule!X$87:X$291,M118,Schedule!$G$87:$G$291,Schedule!$F$9,Schedule!$I$87:$I$291,"")+SUMIFS(Schedule!Z$87:Z$291,Schedule!$K$87:$K$291,Arch,Schedule!Y$87:Y$291,N$114,Schedule!X$87:X$291,M118,Schedule!$G$87:$G$291,Schedule!$F$9,Schedule!$I$87:$I$291,"I"))+(SUMIFS(Schedule!Z$87:Z$291,Schedule!$K$87:$K$291,Arch,Schedule!Y$87:Y$291,N$114,Schedule!X$87:X$291,M118,Schedule!$G$87:$G$291,Schedule!$F$10,Schedule!$I$87:$I$291,"")+SUMIFS(Schedule!Z$87:Z$291,Schedule!$K$87:$K$291,Arch,Schedule!Y$87:Y$291,N$114,Schedule!X$87:X$291,M118,Schedule!$G$87:$G$291,Schedule!$F$10,Schedule!$I$87:$I$291,"I"))+(SUMIFS(Schedule!Z$87:Z$291,Schedule!$K$87:$K$291,Arch,Schedule!Y$87:Y$291,N$114,Schedule!X$87:X$291,M118,Schedule!$G$87:$G$291,Schedule!$F$11,Schedule!$I$87:$I$291,"")+SUMIFS(Schedule!Z$87:Z$291,Schedule!$K$87:$K$291,Arch,Schedule!Y$87:Y$291,N$114,Schedule!X$87:X$291,M118,Schedule!$G$87:$G$291,Schedule!$F$11,Schedule!$I$87:$I$291,"I")),(SUMIFS(Schedule!Z$87:Z$291,Schedule!$K$87:$K$291,Arch,Schedule!Y$87:Y$291,N$114,Schedule!X$87:X$291,M118,Schedule!$G$87:$G$291,Schedule!$F$9,Schedule!$I$87:$I$291,"")+SUMIFS(Schedule!Z$87:Z$291,Schedule!$K$87:$K$291,Arch,Schedule!Y$87:Y$291,N$114,Schedule!X$87:X$291,M118,Schedule!$G$87:$G$291,Schedule!$F$9,Schedule!$I$87:$I$291,"I"))+(SUMIFS(Schedule!Z$87:Z$291,Schedule!$K$87:$K$291,Arch,Schedule!Y$87:Y$291,N$114,Schedule!X$87:X$291,M118,Schedule!$G$87:$G$291,Schedule!$F$10,Schedule!$I$87:$I$291,"")+SUMIFS(Schedule!Z$87:Z$291,Schedule!$K$87:$K$291,Arch,Schedule!Y$87:Y$291,N$114,Schedule!X$87:X$291,M118,Schedule!$G$87:$G$291,Schedule!$F$10,Schedule!$I$87:$I$291,"I"))+(SUMIFS(Schedule!Z$87:Z$291,Schedule!$K$87:$K$291,Arch,Schedule!Y$87:Y$291,N$114,Schedule!X$87:X$291,M118,Schedule!$G$87:$G$291,Schedule!$F$11,Schedule!$I$87:$I$291,"")+SUMIFS(Schedule!Z$87:Z$291,Schedule!$K$87:$K$291,Arch,Schedule!Y$87:Y$291,N$114,Schedule!X$87:X$291,M118,Schedule!$G$87:$G$291,Schedule!$F$11,Schedule!$I$87:$I$291,"I"))+(SUMIFS(Schedule!Z$87:Z$291,Schedule!$K$87:$K$291,Arch,Schedule!Y$87:Y$291,N$114,Schedule!X$87:X$291,M118,Schedule!$G$87:$G$291,Schedule!$F$8,Schedule!$I$87:$I$291,"")+SUMIFS(Schedule!Z$87:Z$291,Schedule!$K$87:$K$291,Arch,Schedule!Y$87:Y$291,N$114,Schedule!X$87:X$291,M118,Schedule!$G$87:$G$291,Schedule!$F$8,Schedule!$I$87:$I$291,"I"))))</f>
        <v>0</v>
      </c>
      <c r="P118" s="290">
        <v>5</v>
      </c>
      <c r="Q118" s="291"/>
      <c r="R118" s="292">
        <f>IF($C$3="",(SUMIFS(Schedule!AC$87:AC$291,Schedule!$K$87:$K$291,Arch,Schedule!AB$87:AB$291,Q$114,Schedule!AA$87:AA$291,P118,Schedule!$G$87:$G$291,Schedule!$F$9,Schedule!$I$87:$I$291,"")+SUMIFS(Schedule!AC$87:AC$291,Schedule!$K$87:$K$291,Arch,Schedule!AB$87:AB$291,Q$114,Schedule!AA$87:AA$291,P118,Schedule!$G$87:$G$291,Schedule!$F$9,Schedule!$I$87:$I$291,"I"))+(SUMIFS(Schedule!AC$87:AC$291,Schedule!$K$87:$K$291,Arch,Schedule!AB$87:AB$291,Q$114,Schedule!AA$87:AA$291,P118,Schedule!$G$87:$G$291,Schedule!$F$10,Schedule!$I$87:$I$291,"")+SUMIFS(Schedule!AC$87:AC$291,Schedule!$K$87:$K$291,Arch,Schedule!AB$87:AB$291,Q$114,Schedule!AA$87:AA$291,P118,Schedule!$G$87:$G$291,Schedule!$F$10,Schedule!$I$87:$I$291,"I"))+(SUMIFS(Schedule!AC$87:AC$291,Schedule!$K$87:$K$291,Arch,Schedule!AB$87:AB$291,Q$114,Schedule!AA$87:AA$291,P118,Schedule!$G$87:$G$291,Schedule!$F$11,Schedule!$I$87:$I$291,"")+SUMIFS(Schedule!AC$87:AC$291,Schedule!$K$87:$K$291,Arch,Schedule!AB$87:AB$291,Q$114,Schedule!AA$87:AA$291,P118,Schedule!$G$87:$G$291,Schedule!$F$11,Schedule!$I$87:$I$291,"I")),IF($C$3='Sum Res'!$S$5,(SUMIFS(Schedule!AC$87:AC$291,Schedule!$K$87:$K$291,Arch,Schedule!AB$87:AB$291,Q$114,Schedule!AA$87:AA$291,P118,Schedule!$G$87:$G$291,Schedule!$F$9,Schedule!$I$87:$I$291,"")+SUMIFS(Schedule!AC$87:AC$291,Schedule!$K$87:$K$291,Arch,Schedule!AB$87:AB$291,Q$114,Schedule!AA$87:AA$291,P118,Schedule!$G$87:$G$291,Schedule!$F$9,Schedule!$I$87:$I$291,"I"))+(SUMIFS(Schedule!AC$87:AC$291,Schedule!$K$87:$K$291,Arch,Schedule!AB$87:AB$291,Q$114,Schedule!AA$87:AA$291,P118,Schedule!$G$87:$G$291,Schedule!$F$10,Schedule!$I$87:$I$291,"")+SUMIFS(Schedule!AC$87:AC$291,Schedule!$K$87:$K$291,Arch,Schedule!AB$87:AB$291,Q$114,Schedule!AA$87:AA$291,P118,Schedule!$G$87:$G$291,Schedule!$F$10,Schedule!$I$87:$I$291,"I"))+(SUMIFS(Schedule!AC$87:AC$291,Schedule!$K$87:$K$291,Arch,Schedule!AB$87:AB$291,Q$114,Schedule!AA$87:AA$291,P118,Schedule!$G$87:$G$291,Schedule!$F$11,Schedule!$I$87:$I$291,"")+SUMIFS(Schedule!AC$87:AC$291,Schedule!$K$87:$K$291,Arch,Schedule!AB$87:AB$291,Q$114,Schedule!AA$87:AA$291,P118,Schedule!$G$87:$G$291,Schedule!$F$11,Schedule!$I$87:$I$291,"I")),(SUMIFS(Schedule!AC$87:AC$291,Schedule!$K$87:$K$291,Arch,Schedule!AB$87:AB$291,Q$114,Schedule!AA$87:AA$291,P118,Schedule!$G$87:$G$291,Schedule!$F$9,Schedule!$I$87:$I$291,"")+SUMIFS(Schedule!AC$87:AC$291,Schedule!$K$87:$K$291,Arch,Schedule!AB$87:AB$291,Q$114,Schedule!AA$87:AA$291,P118,Schedule!$G$87:$G$291,Schedule!$F$9,Schedule!$I$87:$I$291,"I"))+(SUMIFS(Schedule!AC$87:AC$291,Schedule!$K$87:$K$291,Arch,Schedule!AB$87:AB$291,Q$114,Schedule!AA$87:AA$291,P118,Schedule!$G$87:$G$291,Schedule!$F$10,Schedule!$I$87:$I$291,"")+SUMIFS(Schedule!AC$87:AC$291,Schedule!$K$87:$K$291,Arch,Schedule!AB$87:AB$291,Q$114,Schedule!AA$87:AA$291,P118,Schedule!$G$87:$G$291,Schedule!$F$10,Schedule!$I$87:$I$291,"I"))+(SUMIFS(Schedule!AC$87:AC$291,Schedule!$K$87:$K$291,Arch,Schedule!AB$87:AB$291,Q$114,Schedule!AA$87:AA$291,P118,Schedule!$G$87:$G$291,Schedule!$F$11,Schedule!$I$87:$I$291,"")+SUMIFS(Schedule!AC$87:AC$291,Schedule!$K$87:$K$291,Arch,Schedule!AB$87:AB$291,Q$114,Schedule!AA$87:AA$291,P118,Schedule!$G$87:$G$291,Schedule!$F$11,Schedule!$I$87:$I$291,"I"))+(SUMIFS(Schedule!AC$87:AC$291,Schedule!$K$87:$K$291,Arch,Schedule!AB$87:AB$291,Q$114,Schedule!AA$87:AA$291,P118,Schedule!$G$87:$G$291,Schedule!$F$8,Schedule!$I$87:$I$291,"")+SUMIFS(Schedule!AC$87:AC$291,Schedule!$K$87:$K$291,Arch,Schedule!AB$87:AB$291,Q$114,Schedule!AA$87:AA$291,P118,Schedule!$G$87:$G$291,Schedule!$F$8,Schedule!$I$87:$I$291,"I"))))</f>
        <v>0</v>
      </c>
      <c r="S118" s="290">
        <v>5</v>
      </c>
      <c r="T118" s="291"/>
      <c r="U118" s="292">
        <f>IF($C$3="",(SUMIFS(Schedule!AF$87:AF$291,Schedule!$K$87:$K$291,Arch,Schedule!AE$87:AE$291,T$114,Schedule!AD$87:AD$291,S118,Schedule!$G$87:$G$291,Schedule!$F$9,Schedule!$I$87:$I$291,"")+SUMIFS(Schedule!AF$87:AF$291,Schedule!$K$87:$K$291,Arch,Schedule!AE$87:AE$291,T$114,Schedule!AD$87:AD$291,S118,Schedule!$G$87:$G$291,Schedule!$F$9,Schedule!$I$87:$I$291,"I"))+(SUMIFS(Schedule!AF$87:AF$291,Schedule!$K$87:$K$291,Arch,Schedule!AE$87:AE$291,T$114,Schedule!AD$87:AD$291,S118,Schedule!$G$87:$G$291,Schedule!$F$10,Schedule!$I$87:$I$291,"")+SUMIFS(Schedule!AF$87:AF$291,Schedule!$K$87:$K$291,Arch,Schedule!AE$87:AE$291,T$114,Schedule!AD$87:AD$291,S118,Schedule!$G$87:$G$291,Schedule!$F$10,Schedule!$I$87:$I$291,"I"))+(SUMIFS(Schedule!AF$87:AF$291,Schedule!$K$87:$K$291,Arch,Schedule!AE$87:AE$291,T$114,Schedule!AD$87:AD$291,S118,Schedule!$G$87:$G$291,Schedule!$F$11,Schedule!$I$87:$I$291,"")+SUMIFS(Schedule!AF$87:AF$291,Schedule!$K$87:$K$291,Arch,Schedule!AE$87:AE$291,T$114,Schedule!AD$87:AD$291,S118,Schedule!$G$87:$G$291,Schedule!$F$11,Schedule!$I$87:$I$291,"I")),IF($C$3='Sum Res'!$S$5,(SUMIFS(Schedule!AF$87:AF$291,Schedule!$K$87:$K$291,Arch,Schedule!AE$87:AE$291,T$114,Schedule!AD$87:AD$291,S118,Schedule!$G$87:$G$291,Schedule!$F$9,Schedule!$I$87:$I$291,"")+SUMIFS(Schedule!AF$87:AF$291,Schedule!$K$87:$K$291,Arch,Schedule!AE$87:AE$291,T$114,Schedule!AD$87:AD$291,S118,Schedule!$G$87:$G$291,Schedule!$F$9,Schedule!$I$87:$I$291,"I"))+(SUMIFS(Schedule!AF$87:AF$291,Schedule!$K$87:$K$291,Arch,Schedule!AE$87:AE$291,T$114,Schedule!AD$87:AD$291,S118,Schedule!$G$87:$G$291,Schedule!$F$10,Schedule!$I$87:$I$291,"")+SUMIFS(Schedule!AF$87:AF$291,Schedule!$K$87:$K$291,Arch,Schedule!AE$87:AE$291,T$114,Schedule!AD$87:AD$291,S118,Schedule!$G$87:$G$291,Schedule!$F$10,Schedule!$I$87:$I$291,"I"))+(SUMIFS(Schedule!AF$87:AF$291,Schedule!$K$87:$K$291,Arch,Schedule!AE$87:AE$291,T$114,Schedule!AD$87:AD$291,S118,Schedule!$G$87:$G$291,Schedule!$F$11,Schedule!$I$87:$I$291,"")+SUMIFS(Schedule!AF$87:AF$291,Schedule!$K$87:$K$291,Arch,Schedule!AE$87:AE$291,T$114,Schedule!AD$87:AD$291,S118,Schedule!$G$87:$G$291,Schedule!$F$11,Schedule!$I$87:$I$291,"I")),(SUMIFS(Schedule!AF$87:AF$291,Schedule!$K$87:$K$291,Arch,Schedule!AE$87:AE$291,T$114,Schedule!AD$87:AD$291,S118,Schedule!$G$87:$G$291,Schedule!$F$9,Schedule!$I$87:$I$291,"")+SUMIFS(Schedule!AF$87:AF$291,Schedule!$K$87:$K$291,Arch,Schedule!AE$87:AE$291,T$114,Schedule!AD$87:AD$291,S118,Schedule!$G$87:$G$291,Schedule!$F$9,Schedule!$I$87:$I$291,"I"))+(SUMIFS(Schedule!AF$87:AF$291,Schedule!$K$87:$K$291,Arch,Schedule!AE$87:AE$291,T$114,Schedule!AD$87:AD$291,S118,Schedule!$G$87:$G$291,Schedule!$F$10,Schedule!$I$87:$I$291,"")+SUMIFS(Schedule!AF$87:AF$291,Schedule!$K$87:$K$291,Arch,Schedule!AE$87:AE$291,T$114,Schedule!AD$87:AD$291,S118,Schedule!$G$87:$G$291,Schedule!$F$10,Schedule!$I$87:$I$291,"I"))+(SUMIFS(Schedule!AF$87:AF$291,Schedule!$K$87:$K$291,Arch,Schedule!AE$87:AE$291,T$114,Schedule!AD$87:AD$291,S118,Schedule!$G$87:$G$291,Schedule!$F$11,Schedule!$I$87:$I$291,"")+SUMIFS(Schedule!AF$87:AF$291,Schedule!$K$87:$K$291,Arch,Schedule!AE$87:AE$291,T$114,Schedule!AD$87:AD$291,S118,Schedule!$G$87:$G$291,Schedule!$F$11,Schedule!$I$87:$I$291,"I"))+(SUMIFS(Schedule!AF$87:AF$291,Schedule!$K$87:$K$291,Arch,Schedule!AE$87:AE$291,T$114,Schedule!AD$87:AD$291,S118,Schedule!$G$87:$G$291,Schedule!$F$8,Schedule!$I$87:$I$291,"")+SUMIFS(Schedule!AF$87:AF$291,Schedule!$K$87:$K$291,Arch,Schedule!AE$87:AE$291,T$114,Schedule!AD$87:AD$291,S118,Schedule!$G$87:$G$291,Schedule!$F$8,Schedule!$I$87:$I$291,"I"))))</f>
        <v>0</v>
      </c>
      <c r="V118" s="290">
        <v>5</v>
      </c>
      <c r="W118" s="291"/>
      <c r="X118" s="292">
        <f>IF($C$3="",(SUMIFS(Schedule!AI$87:AI$291,Schedule!$K$87:$K$291,Arch,Schedule!AH$87:AH$291,W$114,Schedule!AG$87:AG$291,V118,Schedule!$G$87:$G$291,Schedule!$F$9,Schedule!$I$87:$I$291,"")+SUMIFS(Schedule!AI$87:AI$291,Schedule!$K$87:$K$291,Arch,Schedule!AH$87:AH$291,W$114,Schedule!AG$87:AG$291,V118,Schedule!$G$87:$G$291,Schedule!$F$9,Schedule!$I$87:$I$291,"I"))+(SUMIFS(Schedule!AI$87:AI$291,Schedule!$K$87:$K$291,Arch,Schedule!AH$87:AH$291,W$114,Schedule!AG$87:AG$291,V118,Schedule!$G$87:$G$291,Schedule!$F$10,Schedule!$I$87:$I$291,"")+SUMIFS(Schedule!AI$87:AI$291,Schedule!$K$87:$K$291,Arch,Schedule!AH$87:AH$291,W$114,Schedule!AG$87:AG$291,V118,Schedule!$G$87:$G$291,Schedule!$F$10,Schedule!$I$87:$I$291,"I"))+(SUMIFS(Schedule!AI$87:AI$291,Schedule!$K$87:$K$291,Arch,Schedule!AH$87:AH$291,W$114,Schedule!AG$87:AG$291,V118,Schedule!$G$87:$G$291,Schedule!$F$11,Schedule!$I$87:$I$291,"")+SUMIFS(Schedule!AI$87:AI$291,Schedule!$K$87:$K$291,Arch,Schedule!AH$87:AH$291,W$114,Schedule!AG$87:AG$291,V118,Schedule!$G$87:$G$291,Schedule!$F$11,Schedule!$I$87:$I$291,"I")),IF($C$3='Sum Res'!$S$5,(SUMIFS(Schedule!AI$87:AI$291,Schedule!$K$87:$K$291,Arch,Schedule!AH$87:AH$291,W$114,Schedule!AG$87:AG$291,V118,Schedule!$G$87:$G$291,Schedule!$F$9,Schedule!$I$87:$I$291,"")+SUMIFS(Schedule!AI$87:AI$291,Schedule!$K$87:$K$291,Arch,Schedule!AH$87:AH$291,W$114,Schedule!AG$87:AG$291,V118,Schedule!$G$87:$G$291,Schedule!$F$9,Schedule!$I$87:$I$291,"I"))+(SUMIFS(Schedule!AI$87:AI$291,Schedule!$K$87:$K$291,Arch,Schedule!AH$87:AH$291,W$114,Schedule!AG$87:AG$291,V118,Schedule!$G$87:$G$291,Schedule!$F$10,Schedule!$I$87:$I$291,"")+SUMIFS(Schedule!AI$87:AI$291,Schedule!$K$87:$K$291,Arch,Schedule!AH$87:AH$291,W$114,Schedule!AG$87:AG$291,V118,Schedule!$G$87:$G$291,Schedule!$F$10,Schedule!$I$87:$I$291,"I"))+(SUMIFS(Schedule!AI$87:AI$291,Schedule!$K$87:$K$291,Arch,Schedule!AH$87:AH$291,W$114,Schedule!AG$87:AG$291,V118,Schedule!$G$87:$G$291,Schedule!$F$11,Schedule!$I$87:$I$291,"")+SUMIFS(Schedule!AI$87:AI$291,Schedule!$K$87:$K$291,Arch,Schedule!AH$87:AH$291,W$114,Schedule!AG$87:AG$291,V118,Schedule!$G$87:$G$291,Schedule!$F$11,Schedule!$I$87:$I$291,"I")),(SUMIFS(Schedule!AI$87:AI$291,Schedule!$K$87:$K$291,Arch,Schedule!AH$87:AH$291,W$114,Schedule!AG$87:AG$291,V118,Schedule!$G$87:$G$291,Schedule!$F$9,Schedule!$I$87:$I$291,"")+SUMIFS(Schedule!AI$87:AI$291,Schedule!$K$87:$K$291,Arch,Schedule!AH$87:AH$291,W$114,Schedule!AG$87:AG$291,V118,Schedule!$G$87:$G$291,Schedule!$F$9,Schedule!$I$87:$I$291,"I"))+(SUMIFS(Schedule!AI$87:AI$291,Schedule!$K$87:$K$291,Arch,Schedule!AH$87:AH$291,W$114,Schedule!AG$87:AG$291,V118,Schedule!$G$87:$G$291,Schedule!$F$10,Schedule!$I$87:$I$291,"")+SUMIFS(Schedule!AI$87:AI$291,Schedule!$K$87:$K$291,Arch,Schedule!AH$87:AH$291,W$114,Schedule!AG$87:AG$291,V118,Schedule!$G$87:$G$291,Schedule!$F$10,Schedule!$I$87:$I$291,"I"))+(SUMIFS(Schedule!AI$87:AI$291,Schedule!$K$87:$K$291,Arch,Schedule!AH$87:AH$291,W$114,Schedule!AG$87:AG$291,V118,Schedule!$G$87:$G$291,Schedule!$F$11,Schedule!$I$87:$I$291,"")+SUMIFS(Schedule!AI$87:AI$291,Schedule!$K$87:$K$291,Arch,Schedule!AH$87:AH$291,W$114,Schedule!AG$87:AG$291,V118,Schedule!$G$87:$G$291,Schedule!$F$11,Schedule!$I$87:$I$291,"I"))+(SUMIFS(Schedule!AI$87:AI$291,Schedule!$K$87:$K$291,Arch,Schedule!AH$87:AH$291,W$114,Schedule!AG$87:AG$291,V118,Schedule!$G$87:$G$291,Schedule!$F$8,Schedule!$I$87:$I$291,"")+SUMIFS(Schedule!AI$87:AI$291,Schedule!$K$87:$K$291,Arch,Schedule!AH$87:AH$291,W$114,Schedule!AG$87:AG$291,V118,Schedule!$G$87:$G$291,Schedule!$F$8,Schedule!$I$87:$I$291,"I"))))</f>
        <v>0</v>
      </c>
      <c r="Y118" s="290">
        <v>5</v>
      </c>
      <c r="Z118" s="291"/>
      <c r="AA118" s="292">
        <f>IF($C$3="",(SUMIFS(Schedule!AL$87:AL$291,Schedule!$K$87:$K$291,Arch,Schedule!AK$87:AK$291,Z$114,Schedule!AJ$87:AJ$291,Y118,Schedule!$G$87:$G$291,Schedule!$F$9,Schedule!$I$87:$I$291,"")+SUMIFS(Schedule!AL$87:AL$291,Schedule!$K$87:$K$291,Arch,Schedule!AK$87:AK$291,Z$114,Schedule!AJ$87:AJ$291,Y118,Schedule!$G$87:$G$291,Schedule!$F$9,Schedule!$I$87:$I$291,"I"))+(SUMIFS(Schedule!AL$87:AL$291,Schedule!$K$87:$K$291,Arch,Schedule!AK$87:AK$291,Z$114,Schedule!AJ$87:AJ$291,Y118,Schedule!$G$87:$G$291,Schedule!$F$10,Schedule!$I$87:$I$291,"")+SUMIFS(Schedule!AL$87:AL$291,Schedule!$K$87:$K$291,Arch,Schedule!AK$87:AK$291,Z$114,Schedule!AJ$87:AJ$291,Y118,Schedule!$G$87:$G$291,Schedule!$F$10,Schedule!$I$87:$I$291,"I"))+(SUMIFS(Schedule!AL$87:AL$291,Schedule!$K$87:$K$291,Arch,Schedule!AK$87:AK$291,Z$114,Schedule!AJ$87:AJ$291,Y118,Schedule!$G$87:$G$291,Schedule!$F$11,Schedule!$I$87:$I$291,"")+SUMIFS(Schedule!AL$87:AL$291,Schedule!$K$87:$K$291,Arch,Schedule!AK$87:AK$291,Z$114,Schedule!AJ$87:AJ$291,Y118,Schedule!$G$87:$G$291,Schedule!$F$11,Schedule!$I$87:$I$291,"I")),IF($C$3='Sum Res'!$S$5,(SUMIFS(Schedule!AL$87:AL$291,Schedule!$K$87:$K$291,Arch,Schedule!AK$87:AK$291,Z$114,Schedule!AJ$87:AJ$291,Y118,Schedule!$G$87:$G$291,Schedule!$F$9,Schedule!$I$87:$I$291,"")+SUMIFS(Schedule!AL$87:AL$291,Schedule!$K$87:$K$291,Arch,Schedule!AK$87:AK$291,Z$114,Schedule!AJ$87:AJ$291,Y118,Schedule!$G$87:$G$291,Schedule!$F$9,Schedule!$I$87:$I$291,"I"))+(SUMIFS(Schedule!AL$87:AL$291,Schedule!$K$87:$K$291,Arch,Schedule!AK$87:AK$291,Z$114,Schedule!AJ$87:AJ$291,Y118,Schedule!$G$87:$G$291,Schedule!$F$10,Schedule!$I$87:$I$291,"")+SUMIFS(Schedule!AL$87:AL$291,Schedule!$K$87:$K$291,Arch,Schedule!AK$87:AK$291,Z$114,Schedule!AJ$87:AJ$291,Y118,Schedule!$G$87:$G$291,Schedule!$F$10,Schedule!$I$87:$I$291,"I"))+(SUMIFS(Schedule!AL$87:AL$291,Schedule!$K$87:$K$291,Arch,Schedule!AK$87:AK$291,Z$114,Schedule!AJ$87:AJ$291,Y118,Schedule!$G$87:$G$291,Schedule!$F$11,Schedule!$I$87:$I$291,"")+SUMIFS(Schedule!AL$87:AL$291,Schedule!$K$87:$K$291,Arch,Schedule!AK$87:AK$291,Z$114,Schedule!AJ$87:AJ$291,Y118,Schedule!$G$87:$G$291,Schedule!$F$11,Schedule!$I$87:$I$291,"I")),(SUMIFS(Schedule!AL$87:AL$291,Schedule!$K$87:$K$291,Arch,Schedule!AK$87:AK$291,Z$114,Schedule!AJ$87:AJ$291,Y118,Schedule!$G$87:$G$291,Schedule!$F$9,Schedule!$I$87:$I$291,"")+SUMIFS(Schedule!AL$87:AL$291,Schedule!$K$87:$K$291,Arch,Schedule!AK$87:AK$291,Z$114,Schedule!AJ$87:AJ$291,Y118,Schedule!$G$87:$G$291,Schedule!$F$9,Schedule!$I$87:$I$291,"I"))+(SUMIFS(Schedule!AL$87:AL$291,Schedule!$K$87:$K$291,Arch,Schedule!AK$87:AK$291,Z$114,Schedule!AJ$87:AJ$291,Y118,Schedule!$G$87:$G$291,Schedule!$F$10,Schedule!$I$87:$I$291,"")+SUMIFS(Schedule!AL$87:AL$291,Schedule!$K$87:$K$291,Arch,Schedule!AK$87:AK$291,Z$114,Schedule!AJ$87:AJ$291,Y118,Schedule!$G$87:$G$291,Schedule!$F$10,Schedule!$I$87:$I$291,"I"))+(SUMIFS(Schedule!AL$87:AL$291,Schedule!$K$87:$K$291,Arch,Schedule!AK$87:AK$291,Z$114,Schedule!AJ$87:AJ$291,Y118,Schedule!$G$87:$G$291,Schedule!$F$11,Schedule!$I$87:$I$291,"")+SUMIFS(Schedule!AL$87:AL$291,Schedule!$K$87:$K$291,Arch,Schedule!AK$87:AK$291,Z$114,Schedule!AJ$87:AJ$291,Y118,Schedule!$G$87:$G$291,Schedule!$F$11,Schedule!$I$87:$I$291,"I"))+(SUMIFS(Schedule!AL$87:AL$291,Schedule!$K$87:$K$291,Arch,Schedule!AK$87:AK$291,Z$114,Schedule!AJ$87:AJ$291,Y118,Schedule!$G$87:$G$291,Schedule!$F$8,Schedule!$I$87:$I$291,"")+SUMIFS(Schedule!AL$87:AL$291,Schedule!$K$87:$K$291,Arch,Schedule!AK$87:AK$291,Z$114,Schedule!AJ$87:AJ$291,Y118,Schedule!$G$87:$G$291,Schedule!$F$8,Schedule!$I$87:$I$291,"I"))))</f>
        <v>0</v>
      </c>
      <c r="AB118" s="290">
        <v>5</v>
      </c>
      <c r="AC118" s="291"/>
      <c r="AD118" s="292">
        <f>IF($C$3="",(SUMIFS(Schedule!AO$87:AO$291,Schedule!$K$87:$K$291,Arch,Schedule!AN$87:AN$291,AC$114,Schedule!AM$87:AM$291,AB118,Schedule!$G$87:$G$291,Schedule!$F$9,Schedule!$I$87:$I$291,"")+SUMIFS(Schedule!AO$87:AO$291,Schedule!$K$87:$K$291,Arch,Schedule!AN$87:AN$291,AC$114,Schedule!AM$87:AM$291,AB118,Schedule!$G$87:$G$291,Schedule!$F$9,Schedule!$I$87:$I$291,"I"))+(SUMIFS(Schedule!AO$87:AO$291,Schedule!$K$87:$K$291,Arch,Schedule!AN$87:AN$291,AC$114,Schedule!AM$87:AM$291,AB118,Schedule!$G$87:$G$291,Schedule!$F$10,Schedule!$I$87:$I$291,"")+SUMIFS(Schedule!AO$87:AO$291,Schedule!$K$87:$K$291,Arch,Schedule!AN$87:AN$291,AC$114,Schedule!AM$87:AM$291,AB118,Schedule!$G$87:$G$291,Schedule!$F$10,Schedule!$I$87:$I$291,"I"))+(SUMIFS(Schedule!AO$87:AO$291,Schedule!$K$87:$K$291,Arch,Schedule!AN$87:AN$291,AC$114,Schedule!AM$87:AM$291,AB118,Schedule!$G$87:$G$291,Schedule!$F$11,Schedule!$I$87:$I$291,"")+SUMIFS(Schedule!AO$87:AO$291,Schedule!$K$87:$K$291,Arch,Schedule!AN$87:AN$291,AC$114,Schedule!AM$87:AM$291,AB118,Schedule!$G$87:$G$291,Schedule!$F$11,Schedule!$I$87:$I$291,"I")),IF($C$3='Sum Res'!$S$5,(SUMIFS(Schedule!AO$87:AO$291,Schedule!$K$87:$K$291,Arch,Schedule!AN$87:AN$291,AC$114,Schedule!AM$87:AM$291,AB118,Schedule!$G$87:$G$291,Schedule!$F$9,Schedule!$I$87:$I$291,"")+SUMIFS(Schedule!AO$87:AO$291,Schedule!$K$87:$K$291,Arch,Schedule!AN$87:AN$291,AC$114,Schedule!AM$87:AM$291,AB118,Schedule!$G$87:$G$291,Schedule!$F$9,Schedule!$I$87:$I$291,"I"))+(SUMIFS(Schedule!AO$87:AO$291,Schedule!$K$87:$K$291,Arch,Schedule!AN$87:AN$291,AC$114,Schedule!AM$87:AM$291,AB118,Schedule!$G$87:$G$291,Schedule!$F$10,Schedule!$I$87:$I$291,"")+SUMIFS(Schedule!AO$87:AO$291,Schedule!$K$87:$K$291,Arch,Schedule!AN$87:AN$291,AC$114,Schedule!AM$87:AM$291,AB118,Schedule!$G$87:$G$291,Schedule!$F$10,Schedule!$I$87:$I$291,"I"))+(SUMIFS(Schedule!AO$87:AO$291,Schedule!$K$87:$K$291,Arch,Schedule!AN$87:AN$291,AC$114,Schedule!AM$87:AM$291,AB118,Schedule!$G$87:$G$291,Schedule!$F$11,Schedule!$I$87:$I$291,"")+SUMIFS(Schedule!AO$87:AO$291,Schedule!$K$87:$K$291,Arch,Schedule!AN$87:AN$291,AC$114,Schedule!AM$87:AM$291,AB118,Schedule!$G$87:$G$291,Schedule!$F$11,Schedule!$I$87:$I$291,"I")),(SUMIFS(Schedule!AO$87:AO$291,Schedule!$K$87:$K$291,Arch,Schedule!AN$87:AN$291,AC$114,Schedule!AM$87:AM$291,AB118,Schedule!$G$87:$G$291,Schedule!$F$9,Schedule!$I$87:$I$291,"")+SUMIFS(Schedule!AO$87:AO$291,Schedule!$K$87:$K$291,Arch,Schedule!AN$87:AN$291,AC$114,Schedule!AM$87:AM$291,AB118,Schedule!$G$87:$G$291,Schedule!$F$9,Schedule!$I$87:$I$291,"I"))+(SUMIFS(Schedule!AO$87:AO$291,Schedule!$K$87:$K$291,Arch,Schedule!AN$87:AN$291,AC$114,Schedule!AM$87:AM$291,AB118,Schedule!$G$87:$G$291,Schedule!$F$10,Schedule!$I$87:$I$291,"")+SUMIFS(Schedule!AO$87:AO$291,Schedule!$K$87:$K$291,Arch,Schedule!AN$87:AN$291,AC$114,Schedule!AM$87:AM$291,AB118,Schedule!$G$87:$G$291,Schedule!$F$10,Schedule!$I$87:$I$291,"I"))+(SUMIFS(Schedule!AO$87:AO$291,Schedule!$K$87:$K$291,Arch,Schedule!AN$87:AN$291,AC$114,Schedule!AM$87:AM$291,AB118,Schedule!$G$87:$G$291,Schedule!$F$11,Schedule!$I$87:$I$291,"")+SUMIFS(Schedule!AO$87:AO$291,Schedule!$K$87:$K$291,Arch,Schedule!AN$87:AN$291,AC$114,Schedule!AM$87:AM$291,AB118,Schedule!$G$87:$G$291,Schedule!$F$11,Schedule!$I$87:$I$291,"I"))+(SUMIFS(Schedule!AO$87:AO$291,Schedule!$K$87:$K$291,Arch,Schedule!AN$87:AN$291,AC$114,Schedule!AM$87:AM$291,AB118,Schedule!$G$87:$G$291,Schedule!$F$8,Schedule!$I$87:$I$291,"")+SUMIFS(Schedule!AO$87:AO$291,Schedule!$K$87:$K$291,Arch,Schedule!AN$87:AN$291,AC$114,Schedule!AM$87:AM$291,AB118,Schedule!$G$87:$G$291,Schedule!$F$8,Schedule!$I$87:$I$291,"I"))))</f>
        <v>0</v>
      </c>
      <c r="AE118" s="293">
        <f>AD118+AA118+X118+U118+R118+O118+L118+I118+F118</f>
        <v>0</v>
      </c>
      <c r="AF118" s="288">
        <f t="shared" si="27"/>
        <v>0</v>
      </c>
    </row>
    <row r="119" spans="2:32" ht="15.75" thickBot="1" x14ac:dyDescent="0.3">
      <c r="B119" s="580"/>
      <c r="C119" s="304" t="s">
        <v>17</v>
      </c>
      <c r="D119" s="295"/>
      <c r="E119" s="296"/>
      <c r="F119" s="297">
        <f>SUM(F114:F118)</f>
        <v>0</v>
      </c>
      <c r="G119" s="295"/>
      <c r="H119" s="296"/>
      <c r="I119" s="297">
        <f>SUM(I114:I118)</f>
        <v>0</v>
      </c>
      <c r="J119" s="295"/>
      <c r="K119" s="296"/>
      <c r="L119" s="297">
        <f>SUM(L114:L118)</f>
        <v>0</v>
      </c>
      <c r="M119" s="295"/>
      <c r="N119" s="296"/>
      <c r="O119" s="297">
        <f>SUM(O114:O118)</f>
        <v>0</v>
      </c>
      <c r="P119" s="295"/>
      <c r="Q119" s="296"/>
      <c r="R119" s="297">
        <f>SUM(R114:R118)</f>
        <v>0</v>
      </c>
      <c r="S119" s="295"/>
      <c r="T119" s="296"/>
      <c r="U119" s="297">
        <f>SUM(U114:U118)</f>
        <v>0</v>
      </c>
      <c r="V119" s="295"/>
      <c r="W119" s="296"/>
      <c r="X119" s="297">
        <f>SUM(X114:X118)</f>
        <v>0</v>
      </c>
      <c r="Y119" s="295"/>
      <c r="Z119" s="296"/>
      <c r="AA119" s="297">
        <f>SUM(AA114:AA118)</f>
        <v>0</v>
      </c>
      <c r="AB119" s="295"/>
      <c r="AC119" s="296"/>
      <c r="AD119" s="297">
        <f>SUM(AD114:AD118)</f>
        <v>0</v>
      </c>
      <c r="AE119" s="297">
        <f>AD119+AA119+X119+U119+R119+O119+L119+I119+F119</f>
        <v>0</v>
      </c>
      <c r="AF119" s="298">
        <f t="shared" si="27"/>
        <v>0</v>
      </c>
    </row>
    <row r="120" spans="2:32" ht="15" x14ac:dyDescent="0.2">
      <c r="B120" s="580"/>
      <c r="C120" s="582" t="s">
        <v>39</v>
      </c>
      <c r="D120" s="273">
        <v>1</v>
      </c>
      <c r="E120" s="274" t="s">
        <v>12</v>
      </c>
      <c r="F120" s="275">
        <f>IF($C$3="",(SUMIFS(Schedule!Q$87:Q$291,Schedule!$K$87:$K$291,Arch,Schedule!P$87:P$291,E$120,Schedule!O$87:O$291,D120,Schedule!$G$87:$G$291,Schedule!$F$9,Schedule!$I$87:$I$291,"")+SUMIFS(Schedule!Q$87:Q$291,Schedule!$K$87:$K$291,Arch,Schedule!P$87:P$291,E$120,Schedule!O$87:O$291,D120,Schedule!$G$87:$G$291,Schedule!$F$9,Schedule!$I$87:$I$291,"I"))+(SUMIFS(Schedule!Q$87:Q$291,Schedule!$K$87:$K$291,Arch,Schedule!P$87:P$291,E$120,Schedule!O$87:O$291,D120,Schedule!$G$87:$G$291,Schedule!$F$10,Schedule!$I$87:$I$291,"")+SUMIFS(Schedule!Q$87:Q$291,Schedule!$K$87:$K$291,Arch,Schedule!P$87:P$291,E$120,Schedule!O$87:O$291,D120,Schedule!$G$87:$G$291,Schedule!$F$10,Schedule!$I$87:$I$291,"I"))+(SUMIFS(Schedule!Q$87:Q$291,Schedule!$K$87:$K$291,Arch,Schedule!P$87:P$291,E$120,Schedule!O$87:O$291,D120,Schedule!$G$87:$G$291,Schedule!$F$11,Schedule!$I$87:$I$291,"")+SUMIFS(Schedule!Q$87:Q$291,Schedule!$K$87:$K$291,Arch,Schedule!P$87:P$291,E$120,Schedule!O$87:O$291,D120,Schedule!$G$87:$G$291,Schedule!$F$11,Schedule!$I$87:$I$291,"I")),IF($C$3='Sum Res'!$S$5,(SUMIFS(Schedule!Q$87:Q$291,Schedule!$K$87:$K$291,Arch,Schedule!P$87:P$291,E$120,Schedule!O$87:O$291,D120,Schedule!$G$87:$G$291,Schedule!$F$9,Schedule!$I$87:$I$291,"")+SUMIFS(Schedule!Q$87:Q$291,Schedule!$K$87:$K$291,Arch,Schedule!P$87:P$291,E$120,Schedule!O$87:O$291,D120,Schedule!$G$87:$G$291,Schedule!$F$9,Schedule!$I$87:$I$291,"I"))+(SUMIFS(Schedule!Q$87:Q$291,Schedule!$K$87:$K$291,Arch,Schedule!P$87:P$291,E$120,Schedule!O$87:O$291,D120,Schedule!$G$87:$G$291,Schedule!$F$10,Schedule!$I$87:$I$291,"")+SUMIFS(Schedule!Q$87:Q$291,Schedule!$K$87:$K$291,Arch,Schedule!P$87:P$291,E$120,Schedule!O$87:O$291,D120,Schedule!$G$87:$G$291,Schedule!$F$10,Schedule!$I$87:$I$291,"I"))+(SUMIFS(Schedule!Q$87:Q$291,Schedule!$K$87:$K$291,Arch,Schedule!P$87:P$291,E$120,Schedule!O$87:O$291,D120,Schedule!$G$87:$G$291,Schedule!$F$11,Schedule!$I$87:$I$291,"")+SUMIFS(Schedule!Q$87:Q$291,Schedule!$K$87:$K$291,Arch,Schedule!P$87:P$291,E$120,Schedule!O$87:O$291,D120,Schedule!$G$87:$G$291,Schedule!$F$11,Schedule!$I$87:$I$291,"I")),(SUMIFS(Schedule!Q$87:Q$291,Schedule!$K$87:$K$291,Arch,Schedule!P$87:P$291,E$120,Schedule!O$87:O$291,D120,Schedule!$G$87:$G$291,Schedule!$F$9,Schedule!$I$87:$I$291,"")+SUMIFS(Schedule!Q$87:Q$291,Schedule!$K$87:$K$291,Arch,Schedule!P$87:P$291,E$120,Schedule!O$87:O$291,D120,Schedule!$G$87:$G$291,Schedule!$F$9,Schedule!$I$87:$I$291,"I"))+(SUMIFS(Schedule!Q$87:Q$291,Schedule!$K$87:$K$291,Arch,Schedule!P$87:P$291,E$120,Schedule!O$87:O$291,D120,Schedule!$G$87:$G$291,Schedule!$F$10,Schedule!$I$87:$I$291,"")+SUMIFS(Schedule!Q$87:Q$291,Schedule!$K$87:$K$291,Arch,Schedule!P$87:P$291,E$120,Schedule!O$87:O$291,D120,Schedule!$G$87:$G$291,Schedule!$F$10,Schedule!$I$87:$I$291,"I"))+(SUMIFS(Schedule!Q$87:Q$291,Schedule!$K$87:$K$291,Arch,Schedule!P$87:P$291,E$120,Schedule!O$87:O$291,D120,Schedule!$G$87:$G$291,Schedule!$F$11,Schedule!$I$87:$I$291,"")+SUMIFS(Schedule!Q$87:Q$291,Schedule!$K$87:$K$291,Arch,Schedule!P$87:P$291,E$120,Schedule!O$87:O$291,D120,Schedule!$G$87:$G$291,Schedule!$F$11,Schedule!$I$87:$I$291,"I"))+(SUMIFS(Schedule!Q$87:Q$291,Schedule!$K$87:$K$291,Arch,Schedule!P$87:P$291,E$120,Schedule!O$87:O$291,D120,Schedule!$G$87:$G$291,Schedule!$F$8,Schedule!$I$87:$I$291,"")+SUMIFS(Schedule!Q$87:Q$291,Schedule!$K$87:$K$291,Arch,Schedule!P$87:P$291,E$120,Schedule!O$87:O$291,D120,Schedule!$G$87:$G$291,Schedule!$F$8,Schedule!$I$87:$I$291,"I"))))</f>
        <v>0</v>
      </c>
      <c r="G120" s="273">
        <v>1</v>
      </c>
      <c r="H120" s="274" t="s">
        <v>12</v>
      </c>
      <c r="I120" s="275">
        <f>IF($C$3="",(SUMIFS(Schedule!T$87:T$291,Schedule!$K$87:$K$291,Arch,Schedule!S$87:S$291,H$120,Schedule!R$87:R$291,G120,Schedule!$G$87:$G$291,Schedule!$F$9,Schedule!$I$87:$I$291,"")+SUMIFS(Schedule!T$87:T$291,Schedule!$K$87:$K$291,Arch,Schedule!S$87:S$291,H$120,Schedule!R$87:R$291,G120,Schedule!$G$87:$G$291,Schedule!$F$9,Schedule!$I$87:$I$291,"I"))+(SUMIFS(Schedule!T$87:T$291,Schedule!$K$87:$K$291,Arch,Schedule!S$87:S$291,H$120,Schedule!R$87:R$291,G120,Schedule!$G$87:$G$291,Schedule!$F$10,Schedule!$I$87:$I$291,"")+SUMIFS(Schedule!T$87:T$291,Schedule!$K$87:$K$291,Arch,Schedule!S$87:S$291,H$120,Schedule!R$87:R$291,G120,Schedule!$G$87:$G$291,Schedule!$F$10,Schedule!$I$87:$I$291,"I"))+(SUMIFS(Schedule!T$87:T$291,Schedule!$K$87:$K$291,Arch,Schedule!S$87:S$291,H$120,Schedule!R$87:R$291,G120,Schedule!$G$87:$G$291,Schedule!$F$11,Schedule!$I$87:$I$291,"")+SUMIFS(Schedule!T$87:T$291,Schedule!$K$87:$K$291,Arch,Schedule!S$87:S$291,H$120,Schedule!R$87:R$291,G120,Schedule!$G$87:$G$291,Schedule!$F$11,Schedule!$I$87:$I$291,"I")),IF($C$3='Sum Res'!$S$5,(SUMIFS(Schedule!T$87:T$291,Schedule!$K$87:$K$291,Arch,Schedule!S$87:S$291,H$120,Schedule!R$87:R$291,G120,Schedule!$G$87:$G$291,Schedule!$F$9,Schedule!$I$87:$I$291,"")+SUMIFS(Schedule!T$87:T$291,Schedule!$K$87:$K$291,Arch,Schedule!S$87:S$291,H$120,Schedule!R$87:R$291,G120,Schedule!$G$87:$G$291,Schedule!$F$9,Schedule!$I$87:$I$291,"I"))+(SUMIFS(Schedule!T$87:T$291,Schedule!$K$87:$K$291,Arch,Schedule!S$87:S$291,H$120,Schedule!R$87:R$291,G120,Schedule!$G$87:$G$291,Schedule!$F$10,Schedule!$I$87:$I$291,"")+SUMIFS(Schedule!T$87:T$291,Schedule!$K$87:$K$291,Arch,Schedule!S$87:S$291,H$120,Schedule!R$87:R$291,G120,Schedule!$G$87:$G$291,Schedule!$F$10,Schedule!$I$87:$I$291,"I"))+(SUMIFS(Schedule!T$87:T$291,Schedule!$K$87:$K$291,Arch,Schedule!S$87:S$291,H$120,Schedule!R$87:R$291,G120,Schedule!$G$87:$G$291,Schedule!$F$11,Schedule!$I$87:$I$291,"")+SUMIFS(Schedule!T$87:T$291,Schedule!$K$87:$K$291,Arch,Schedule!S$87:S$291,H$120,Schedule!R$87:R$291,G120,Schedule!$G$87:$G$291,Schedule!$F$11,Schedule!$I$87:$I$291,"I")),(SUMIFS(Schedule!T$87:T$291,Schedule!$K$87:$K$291,Arch,Schedule!S$87:S$291,H$120,Schedule!R$87:R$291,G120,Schedule!$G$87:$G$291,Schedule!$F$9,Schedule!$I$87:$I$291,"")+SUMIFS(Schedule!T$87:T$291,Schedule!$K$87:$K$291,Arch,Schedule!S$87:S$291,H$120,Schedule!R$87:R$291,G120,Schedule!$G$87:$G$291,Schedule!$F$9,Schedule!$I$87:$I$291,"I"))+(SUMIFS(Schedule!T$87:T$291,Schedule!$K$87:$K$291,Arch,Schedule!S$87:S$291,H$120,Schedule!R$87:R$291,G120,Schedule!$G$87:$G$291,Schedule!$F$10,Schedule!$I$87:$I$291,"")+SUMIFS(Schedule!T$87:T$291,Schedule!$K$87:$K$291,Arch,Schedule!S$87:S$291,H$120,Schedule!R$87:R$291,G120,Schedule!$G$87:$G$291,Schedule!$F$10,Schedule!$I$87:$I$291,"I"))+(SUMIFS(Schedule!T$87:T$291,Schedule!$K$87:$K$291,Arch,Schedule!S$87:S$291,H$120,Schedule!R$87:R$291,G120,Schedule!$G$87:$G$291,Schedule!$F$11,Schedule!$I$87:$I$291,"")+SUMIFS(Schedule!T$87:T$291,Schedule!$K$87:$K$291,Arch,Schedule!S$87:S$291,H$120,Schedule!R$87:R$291,G120,Schedule!$G$87:$G$291,Schedule!$F$11,Schedule!$I$87:$I$291,"I"))+(SUMIFS(Schedule!T$87:T$291,Schedule!$K$87:$K$291,Arch,Schedule!S$87:S$291,H$120,Schedule!R$87:R$291,G120,Schedule!$G$87:$G$291,Schedule!$F$8,Schedule!$I$87:$I$291,"")+SUMIFS(Schedule!T$87:T$291,Schedule!$K$87:$K$291,Arch,Schedule!S$87:S$291,H$120,Schedule!R$87:R$291,G120,Schedule!$G$87:$G$291,Schedule!$F$8,Schedule!$I$87:$I$291,"I"))))</f>
        <v>0</v>
      </c>
      <c r="J120" s="273">
        <v>1</v>
      </c>
      <c r="K120" s="274" t="s">
        <v>12</v>
      </c>
      <c r="L120" s="275">
        <f>IF($C$3="",(SUMIFS(Schedule!W$87:W$291,Schedule!$K$87:$K$291,Arch,Schedule!V$87:V$291,K$120,Schedule!U$87:U$291,J120,Schedule!$G$87:$G$291,Schedule!$F$9,Schedule!$I$87:$I$291,"")+SUMIFS(Schedule!W$87:W$291,Schedule!$K$87:$K$291,Arch,Schedule!V$87:V$291,K$120,Schedule!U$87:U$291,J120,Schedule!$G$87:$G$291,Schedule!$F$9,Schedule!$I$87:$I$291,"I"))+(SUMIFS(Schedule!W$87:W$291,Schedule!$K$87:$K$291,Arch,Schedule!V$87:V$291,K$120,Schedule!U$87:U$291,J120,Schedule!$G$87:$G$291,Schedule!$F$10,Schedule!$I$87:$I$291,"")+SUMIFS(Schedule!W$87:W$291,Schedule!$K$87:$K$291,Arch,Schedule!V$87:V$291,K$120,Schedule!U$87:U$291,J120,Schedule!$G$87:$G$291,Schedule!$F$10,Schedule!$I$87:$I$291,"I"))+(SUMIFS(Schedule!W$87:W$291,Schedule!$K$87:$K$291,Arch,Schedule!V$87:V$291,K$120,Schedule!U$87:U$291,J120,Schedule!$G$87:$G$291,Schedule!$F$11,Schedule!$I$87:$I$291,"")+SUMIFS(Schedule!W$87:W$291,Schedule!$K$87:$K$291,Arch,Schedule!V$87:V$291,K$120,Schedule!U$87:U$291,J120,Schedule!$G$87:$G$291,Schedule!$F$11,Schedule!$I$87:$I$291,"I")),IF($C$3='Sum Res'!$S$5,(SUMIFS(Schedule!W$87:W$291,Schedule!$K$87:$K$291,Arch,Schedule!V$87:V$291,K$120,Schedule!U$87:U$291,J120,Schedule!$G$87:$G$291,Schedule!$F$9,Schedule!$I$87:$I$291,"")+SUMIFS(Schedule!W$87:W$291,Schedule!$K$87:$K$291,Arch,Schedule!V$87:V$291,K$120,Schedule!U$87:U$291,J120,Schedule!$G$87:$G$291,Schedule!$F$9,Schedule!$I$87:$I$291,"I"))+(SUMIFS(Schedule!W$87:W$291,Schedule!$K$87:$K$291,Arch,Schedule!V$87:V$291,K$120,Schedule!U$87:U$291,J120,Schedule!$G$87:$G$291,Schedule!$F$10,Schedule!$I$87:$I$291,"")+SUMIFS(Schedule!W$87:W$291,Schedule!$K$87:$K$291,Arch,Schedule!V$87:V$291,K$120,Schedule!U$87:U$291,J120,Schedule!$G$87:$G$291,Schedule!$F$10,Schedule!$I$87:$I$291,"I"))+(SUMIFS(Schedule!W$87:W$291,Schedule!$K$87:$K$291,Arch,Schedule!V$87:V$291,K$120,Schedule!U$87:U$291,J120,Schedule!$G$87:$G$291,Schedule!$F$11,Schedule!$I$87:$I$291,"")+SUMIFS(Schedule!W$87:W$291,Schedule!$K$87:$K$291,Arch,Schedule!V$87:V$291,K$120,Schedule!U$87:U$291,J120,Schedule!$G$87:$G$291,Schedule!$F$11,Schedule!$I$87:$I$291,"I")),(SUMIFS(Schedule!W$87:W$291,Schedule!$K$87:$K$291,Arch,Schedule!V$87:V$291,K$120,Schedule!U$87:U$291,J120,Schedule!$G$87:$G$291,Schedule!$F$9,Schedule!$I$87:$I$291,"")+SUMIFS(Schedule!W$87:W$291,Schedule!$K$87:$K$291,Arch,Schedule!V$87:V$291,K$120,Schedule!U$87:U$291,J120,Schedule!$G$87:$G$291,Schedule!$F$9,Schedule!$I$87:$I$291,"I"))+(SUMIFS(Schedule!W$87:W$291,Schedule!$K$87:$K$291,Arch,Schedule!V$87:V$291,K$120,Schedule!U$87:U$291,J120,Schedule!$G$87:$G$291,Schedule!$F$10,Schedule!$I$87:$I$291,"")+SUMIFS(Schedule!W$87:W$291,Schedule!$K$87:$K$291,Arch,Schedule!V$87:V$291,K$120,Schedule!U$87:U$291,J120,Schedule!$G$87:$G$291,Schedule!$F$10,Schedule!$I$87:$I$291,"I"))+(SUMIFS(Schedule!W$87:W$291,Schedule!$K$87:$K$291,Arch,Schedule!V$87:V$291,K$120,Schedule!U$87:U$291,J120,Schedule!$G$87:$G$291,Schedule!$F$11,Schedule!$I$87:$I$291,"")+SUMIFS(Schedule!W$87:W$291,Schedule!$K$87:$K$291,Arch,Schedule!V$87:V$291,K$120,Schedule!U$87:U$291,J120,Schedule!$G$87:$G$291,Schedule!$F$11,Schedule!$I$87:$I$291,"I"))+(SUMIFS(Schedule!W$87:W$291,Schedule!$K$87:$K$291,Arch,Schedule!V$87:V$291,K$120,Schedule!U$87:U$291,J120,Schedule!$G$87:$G$291,Schedule!$F$8,Schedule!$I$87:$I$291,"")+SUMIFS(Schedule!W$87:W$291,Schedule!$K$87:$K$291,Arch,Schedule!V$87:V$291,K$120,Schedule!U$87:U$291,J120,Schedule!$G$87:$G$291,Schedule!$F$8,Schedule!$I$87:$I$291,"I"))))</f>
        <v>0</v>
      </c>
      <c r="M120" s="273">
        <v>1</v>
      </c>
      <c r="N120" s="274" t="s">
        <v>12</v>
      </c>
      <c r="O120" s="275">
        <f>IF($C$3="",(SUMIFS(Schedule!Z$87:Z$291,Schedule!$K$87:$K$291,Arch,Schedule!Y$87:Y$291,N$120,Schedule!X$87:X$291,M120,Schedule!$G$87:$G$291,Schedule!$F$9,Schedule!$I$87:$I$291,"")+SUMIFS(Schedule!Z$87:Z$291,Schedule!$K$87:$K$291,Arch,Schedule!Y$87:Y$291,N$120,Schedule!X$87:X$291,M120,Schedule!$G$87:$G$291,Schedule!$F$9,Schedule!$I$87:$I$291,"I"))+(SUMIFS(Schedule!Z$87:Z$291,Schedule!$K$87:$K$291,Arch,Schedule!Y$87:Y$291,N$120,Schedule!X$87:X$291,M120,Schedule!$G$87:$G$291,Schedule!$F$10,Schedule!$I$87:$I$291,"")+SUMIFS(Schedule!Z$87:Z$291,Schedule!$K$87:$K$291,Arch,Schedule!Y$87:Y$291,N$120,Schedule!X$87:X$291,M120,Schedule!$G$87:$G$291,Schedule!$F$10,Schedule!$I$87:$I$291,"I"))+(SUMIFS(Schedule!Z$87:Z$291,Schedule!$K$87:$K$291,Arch,Schedule!Y$87:Y$291,N$120,Schedule!X$87:X$291,M120,Schedule!$G$87:$G$291,Schedule!$F$11,Schedule!$I$87:$I$291,"")+SUMIFS(Schedule!Z$87:Z$291,Schedule!$K$87:$K$291,Arch,Schedule!Y$87:Y$291,N$120,Schedule!X$87:X$291,M120,Schedule!$G$87:$G$291,Schedule!$F$11,Schedule!$I$87:$I$291,"I")),IF($C$3='Sum Res'!$S$5,(SUMIFS(Schedule!Z$87:Z$291,Schedule!$K$87:$K$291,Arch,Schedule!Y$87:Y$291,N$120,Schedule!X$87:X$291,M120,Schedule!$G$87:$G$291,Schedule!$F$9,Schedule!$I$87:$I$291,"")+SUMIFS(Schedule!Z$87:Z$291,Schedule!$K$87:$K$291,Arch,Schedule!Y$87:Y$291,N$120,Schedule!X$87:X$291,M120,Schedule!$G$87:$G$291,Schedule!$F$9,Schedule!$I$87:$I$291,"I"))+(SUMIFS(Schedule!Z$87:Z$291,Schedule!$K$87:$K$291,Arch,Schedule!Y$87:Y$291,N$120,Schedule!X$87:X$291,M120,Schedule!$G$87:$G$291,Schedule!$F$10,Schedule!$I$87:$I$291,"")+SUMIFS(Schedule!Z$87:Z$291,Schedule!$K$87:$K$291,Arch,Schedule!Y$87:Y$291,N$120,Schedule!X$87:X$291,M120,Schedule!$G$87:$G$291,Schedule!$F$10,Schedule!$I$87:$I$291,"I"))+(SUMIFS(Schedule!Z$87:Z$291,Schedule!$K$87:$K$291,Arch,Schedule!Y$87:Y$291,N$120,Schedule!X$87:X$291,M120,Schedule!$G$87:$G$291,Schedule!$F$11,Schedule!$I$87:$I$291,"")+SUMIFS(Schedule!Z$87:Z$291,Schedule!$K$87:$K$291,Arch,Schedule!Y$87:Y$291,N$120,Schedule!X$87:X$291,M120,Schedule!$G$87:$G$291,Schedule!$F$11,Schedule!$I$87:$I$291,"I")),(SUMIFS(Schedule!Z$87:Z$291,Schedule!$K$87:$K$291,Arch,Schedule!Y$87:Y$291,N$120,Schedule!X$87:X$291,M120,Schedule!$G$87:$G$291,Schedule!$F$9,Schedule!$I$87:$I$291,"")+SUMIFS(Schedule!Z$87:Z$291,Schedule!$K$87:$K$291,Arch,Schedule!Y$87:Y$291,N$120,Schedule!X$87:X$291,M120,Schedule!$G$87:$G$291,Schedule!$F$9,Schedule!$I$87:$I$291,"I"))+(SUMIFS(Schedule!Z$87:Z$291,Schedule!$K$87:$K$291,Arch,Schedule!Y$87:Y$291,N$120,Schedule!X$87:X$291,M120,Schedule!$G$87:$G$291,Schedule!$F$10,Schedule!$I$87:$I$291,"")+SUMIFS(Schedule!Z$87:Z$291,Schedule!$K$87:$K$291,Arch,Schedule!Y$87:Y$291,N$120,Schedule!X$87:X$291,M120,Schedule!$G$87:$G$291,Schedule!$F$10,Schedule!$I$87:$I$291,"I"))+(SUMIFS(Schedule!Z$87:Z$291,Schedule!$K$87:$K$291,Arch,Schedule!Y$87:Y$291,N$120,Schedule!X$87:X$291,M120,Schedule!$G$87:$G$291,Schedule!$F$11,Schedule!$I$87:$I$291,"")+SUMIFS(Schedule!Z$87:Z$291,Schedule!$K$87:$K$291,Arch,Schedule!Y$87:Y$291,N$120,Schedule!X$87:X$291,M120,Schedule!$G$87:$G$291,Schedule!$F$11,Schedule!$I$87:$I$291,"I"))+(SUMIFS(Schedule!Z$87:Z$291,Schedule!$K$87:$K$291,Arch,Schedule!Y$87:Y$291,N$120,Schedule!X$87:X$291,M120,Schedule!$G$87:$G$291,Schedule!$F$8,Schedule!$I$87:$I$291,"")+SUMIFS(Schedule!Z$87:Z$291,Schedule!$K$87:$K$291,Arch,Schedule!Y$87:Y$291,N$120,Schedule!X$87:X$291,M120,Schedule!$G$87:$G$291,Schedule!$F$8,Schedule!$I$87:$I$291,"I"))))</f>
        <v>0</v>
      </c>
      <c r="P120" s="273">
        <v>1</v>
      </c>
      <c r="Q120" s="274" t="s">
        <v>12</v>
      </c>
      <c r="R120" s="275">
        <f>IF($C$3="",(SUMIFS(Schedule!AC$87:AC$291,Schedule!$K$87:$K$291,Arch,Schedule!AB$87:AB$291,Q$120,Schedule!AA$87:AA$291,P120,Schedule!$G$87:$G$291,Schedule!$F$9,Schedule!$I$87:$I$291,"")+SUMIFS(Schedule!AC$87:AC$291,Schedule!$K$87:$K$291,Arch,Schedule!AB$87:AB$291,Q$120,Schedule!AA$87:AA$291,P120,Schedule!$G$87:$G$291,Schedule!$F$9,Schedule!$I$87:$I$291,"I"))+(SUMIFS(Schedule!AC$87:AC$291,Schedule!$K$87:$K$291,Arch,Schedule!AB$87:AB$291,Q$120,Schedule!AA$87:AA$291,P120,Schedule!$G$87:$G$291,Schedule!$F$10,Schedule!$I$87:$I$291,"")+SUMIFS(Schedule!AC$87:AC$291,Schedule!$K$87:$K$291,Arch,Schedule!AB$87:AB$291,Q$120,Schedule!AA$87:AA$291,P120,Schedule!$G$87:$G$291,Schedule!$F$10,Schedule!$I$87:$I$291,"I"))+(SUMIFS(Schedule!AC$87:AC$291,Schedule!$K$87:$K$291,Arch,Schedule!AB$87:AB$291,Q$120,Schedule!AA$87:AA$291,P120,Schedule!$G$87:$G$291,Schedule!$F$11,Schedule!$I$87:$I$291,"")+SUMIFS(Schedule!AC$87:AC$291,Schedule!$K$87:$K$291,Arch,Schedule!AB$87:AB$291,Q$120,Schedule!AA$87:AA$291,P120,Schedule!$G$87:$G$291,Schedule!$F$11,Schedule!$I$87:$I$291,"I")),IF($C$3='Sum Res'!$S$5,(SUMIFS(Schedule!AC$87:AC$291,Schedule!$K$87:$K$291,Arch,Schedule!AB$87:AB$291,Q$120,Schedule!AA$87:AA$291,P120,Schedule!$G$87:$G$291,Schedule!$F$9,Schedule!$I$87:$I$291,"")+SUMIFS(Schedule!AC$87:AC$291,Schedule!$K$87:$K$291,Arch,Schedule!AB$87:AB$291,Q$120,Schedule!AA$87:AA$291,P120,Schedule!$G$87:$G$291,Schedule!$F$9,Schedule!$I$87:$I$291,"I"))+(SUMIFS(Schedule!AC$87:AC$291,Schedule!$K$87:$K$291,Arch,Schedule!AB$87:AB$291,Q$120,Schedule!AA$87:AA$291,P120,Schedule!$G$87:$G$291,Schedule!$F$10,Schedule!$I$87:$I$291,"")+SUMIFS(Schedule!AC$87:AC$291,Schedule!$K$87:$K$291,Arch,Schedule!AB$87:AB$291,Q$120,Schedule!AA$87:AA$291,P120,Schedule!$G$87:$G$291,Schedule!$F$10,Schedule!$I$87:$I$291,"I"))+(SUMIFS(Schedule!AC$87:AC$291,Schedule!$K$87:$K$291,Arch,Schedule!AB$87:AB$291,Q$120,Schedule!AA$87:AA$291,P120,Schedule!$G$87:$G$291,Schedule!$F$11,Schedule!$I$87:$I$291,"")+SUMIFS(Schedule!AC$87:AC$291,Schedule!$K$87:$K$291,Arch,Schedule!AB$87:AB$291,Q$120,Schedule!AA$87:AA$291,P120,Schedule!$G$87:$G$291,Schedule!$F$11,Schedule!$I$87:$I$291,"I")),(SUMIFS(Schedule!AC$87:AC$291,Schedule!$K$87:$K$291,Arch,Schedule!AB$87:AB$291,Q$120,Schedule!AA$87:AA$291,P120,Schedule!$G$87:$G$291,Schedule!$F$9,Schedule!$I$87:$I$291,"")+SUMIFS(Schedule!AC$87:AC$291,Schedule!$K$87:$K$291,Arch,Schedule!AB$87:AB$291,Q$120,Schedule!AA$87:AA$291,P120,Schedule!$G$87:$G$291,Schedule!$F$9,Schedule!$I$87:$I$291,"I"))+(SUMIFS(Schedule!AC$87:AC$291,Schedule!$K$87:$K$291,Arch,Schedule!AB$87:AB$291,Q$120,Schedule!AA$87:AA$291,P120,Schedule!$G$87:$G$291,Schedule!$F$10,Schedule!$I$87:$I$291,"")+SUMIFS(Schedule!AC$87:AC$291,Schedule!$K$87:$K$291,Arch,Schedule!AB$87:AB$291,Q$120,Schedule!AA$87:AA$291,P120,Schedule!$G$87:$G$291,Schedule!$F$10,Schedule!$I$87:$I$291,"I"))+(SUMIFS(Schedule!AC$87:AC$291,Schedule!$K$87:$K$291,Arch,Schedule!AB$87:AB$291,Q$120,Schedule!AA$87:AA$291,P120,Schedule!$G$87:$G$291,Schedule!$F$11,Schedule!$I$87:$I$291,"")+SUMIFS(Schedule!AC$87:AC$291,Schedule!$K$87:$K$291,Arch,Schedule!AB$87:AB$291,Q$120,Schedule!AA$87:AA$291,P120,Schedule!$G$87:$G$291,Schedule!$F$11,Schedule!$I$87:$I$291,"I"))+(SUMIFS(Schedule!AC$87:AC$291,Schedule!$K$87:$K$291,Arch,Schedule!AB$87:AB$291,Q$120,Schedule!AA$87:AA$291,P120,Schedule!$G$87:$G$291,Schedule!$F$8,Schedule!$I$87:$I$291,"")+SUMIFS(Schedule!AC$87:AC$291,Schedule!$K$87:$K$291,Arch,Schedule!AB$87:AB$291,Q$120,Schedule!AA$87:AA$291,P120,Schedule!$G$87:$G$291,Schedule!$F$8,Schedule!$I$87:$I$291,"I"))))</f>
        <v>0</v>
      </c>
      <c r="S120" s="273">
        <v>1</v>
      </c>
      <c r="T120" s="274" t="s">
        <v>12</v>
      </c>
      <c r="U120" s="275">
        <f>IF($C$3="",(SUMIFS(Schedule!AF$87:AF$291,Schedule!$K$87:$K$291,Arch,Schedule!AE$87:AE$291,T$120,Schedule!AD$87:AD$291,S120,Schedule!$G$87:$G$291,Schedule!$F$9,Schedule!$I$87:$I$291,"")+SUMIFS(Schedule!AF$87:AF$291,Schedule!$K$87:$K$291,Arch,Schedule!AE$87:AE$291,T$120,Schedule!AD$87:AD$291,S120,Schedule!$G$87:$G$291,Schedule!$F$9,Schedule!$I$87:$I$291,"I"))+(SUMIFS(Schedule!AF$87:AF$291,Schedule!$K$87:$K$291,Arch,Schedule!AE$87:AE$291,T$120,Schedule!AD$87:AD$291,S120,Schedule!$G$87:$G$291,Schedule!$F$10,Schedule!$I$87:$I$291,"")+SUMIFS(Schedule!AF$87:AF$291,Schedule!$K$87:$K$291,Arch,Schedule!AE$87:AE$291,T$120,Schedule!AD$87:AD$291,S120,Schedule!$G$87:$G$291,Schedule!$F$10,Schedule!$I$87:$I$291,"I"))+(SUMIFS(Schedule!AF$87:AF$291,Schedule!$K$87:$K$291,Arch,Schedule!AE$87:AE$291,T$120,Schedule!AD$87:AD$291,S120,Schedule!$G$87:$G$291,Schedule!$F$11,Schedule!$I$87:$I$291,"")+SUMIFS(Schedule!AF$87:AF$291,Schedule!$K$87:$K$291,Arch,Schedule!AE$87:AE$291,T$120,Schedule!AD$87:AD$291,S120,Schedule!$G$87:$G$291,Schedule!$F$11,Schedule!$I$87:$I$291,"I")),IF($C$3='Sum Res'!$S$5,(SUMIFS(Schedule!AF$87:AF$291,Schedule!$K$87:$K$291,Arch,Schedule!AE$87:AE$291,T$120,Schedule!AD$87:AD$291,S120,Schedule!$G$87:$G$291,Schedule!$F$9,Schedule!$I$87:$I$291,"")+SUMIFS(Schedule!AF$87:AF$291,Schedule!$K$87:$K$291,Arch,Schedule!AE$87:AE$291,T$120,Schedule!AD$87:AD$291,S120,Schedule!$G$87:$G$291,Schedule!$F$9,Schedule!$I$87:$I$291,"I"))+(SUMIFS(Schedule!AF$87:AF$291,Schedule!$K$87:$K$291,Arch,Schedule!AE$87:AE$291,T$120,Schedule!AD$87:AD$291,S120,Schedule!$G$87:$G$291,Schedule!$F$10,Schedule!$I$87:$I$291,"")+SUMIFS(Schedule!AF$87:AF$291,Schedule!$K$87:$K$291,Arch,Schedule!AE$87:AE$291,T$120,Schedule!AD$87:AD$291,S120,Schedule!$G$87:$G$291,Schedule!$F$10,Schedule!$I$87:$I$291,"I"))+(SUMIFS(Schedule!AF$87:AF$291,Schedule!$K$87:$K$291,Arch,Schedule!AE$87:AE$291,T$120,Schedule!AD$87:AD$291,S120,Schedule!$G$87:$G$291,Schedule!$F$11,Schedule!$I$87:$I$291,"")+SUMIFS(Schedule!AF$87:AF$291,Schedule!$K$87:$K$291,Arch,Schedule!AE$87:AE$291,T$120,Schedule!AD$87:AD$291,S120,Schedule!$G$87:$G$291,Schedule!$F$11,Schedule!$I$87:$I$291,"I")),(SUMIFS(Schedule!AF$87:AF$291,Schedule!$K$87:$K$291,Arch,Schedule!AE$87:AE$291,T$120,Schedule!AD$87:AD$291,S120,Schedule!$G$87:$G$291,Schedule!$F$9,Schedule!$I$87:$I$291,"")+SUMIFS(Schedule!AF$87:AF$291,Schedule!$K$87:$K$291,Arch,Schedule!AE$87:AE$291,T$120,Schedule!AD$87:AD$291,S120,Schedule!$G$87:$G$291,Schedule!$F$9,Schedule!$I$87:$I$291,"I"))+(SUMIFS(Schedule!AF$87:AF$291,Schedule!$K$87:$K$291,Arch,Schedule!AE$87:AE$291,T$120,Schedule!AD$87:AD$291,S120,Schedule!$G$87:$G$291,Schedule!$F$10,Schedule!$I$87:$I$291,"")+SUMIFS(Schedule!AF$87:AF$291,Schedule!$K$87:$K$291,Arch,Schedule!AE$87:AE$291,T$120,Schedule!AD$87:AD$291,S120,Schedule!$G$87:$G$291,Schedule!$F$10,Schedule!$I$87:$I$291,"I"))+(SUMIFS(Schedule!AF$87:AF$291,Schedule!$K$87:$K$291,Arch,Schedule!AE$87:AE$291,T$120,Schedule!AD$87:AD$291,S120,Schedule!$G$87:$G$291,Schedule!$F$11,Schedule!$I$87:$I$291,"")+SUMIFS(Schedule!AF$87:AF$291,Schedule!$K$87:$K$291,Arch,Schedule!AE$87:AE$291,T$120,Schedule!AD$87:AD$291,S120,Schedule!$G$87:$G$291,Schedule!$F$11,Schedule!$I$87:$I$291,"I"))+(SUMIFS(Schedule!AF$87:AF$291,Schedule!$K$87:$K$291,Arch,Schedule!AE$87:AE$291,T$120,Schedule!AD$87:AD$291,S120,Schedule!$G$87:$G$291,Schedule!$F$8,Schedule!$I$87:$I$291,"")+SUMIFS(Schedule!AF$87:AF$291,Schedule!$K$87:$K$291,Arch,Schedule!AE$87:AE$291,T$120,Schedule!AD$87:AD$291,S120,Schedule!$G$87:$G$291,Schedule!$F$8,Schedule!$I$87:$I$291,"I"))))</f>
        <v>0</v>
      </c>
      <c r="V120" s="273">
        <v>1</v>
      </c>
      <c r="W120" s="274" t="s">
        <v>12</v>
      </c>
      <c r="X120" s="275">
        <f>IF($C$3="",(SUMIFS(Schedule!AI$87:AI$291,Schedule!$K$87:$K$291,Arch,Schedule!AH$87:AH$291,W$120,Schedule!AG$87:AG$291,V120,Schedule!$G$87:$G$291,Schedule!$F$9,Schedule!$I$87:$I$291,"")+SUMIFS(Schedule!AI$87:AI$291,Schedule!$K$87:$K$291,Arch,Schedule!AH$87:AH$291,W$120,Schedule!AG$87:AG$291,V120,Schedule!$G$87:$G$291,Schedule!$F$9,Schedule!$I$87:$I$291,"I"))+(SUMIFS(Schedule!AI$87:AI$291,Schedule!$K$87:$K$291,Arch,Schedule!AH$87:AH$291,W$120,Schedule!AG$87:AG$291,V120,Schedule!$G$87:$G$291,Schedule!$F$10,Schedule!$I$87:$I$291,"")+SUMIFS(Schedule!AI$87:AI$291,Schedule!$K$87:$K$291,Arch,Schedule!AH$87:AH$291,W$120,Schedule!AG$87:AG$291,V120,Schedule!$G$87:$G$291,Schedule!$F$10,Schedule!$I$87:$I$291,"I"))+(SUMIFS(Schedule!AI$87:AI$291,Schedule!$K$87:$K$291,Arch,Schedule!AH$87:AH$291,W$120,Schedule!AG$87:AG$291,V120,Schedule!$G$87:$G$291,Schedule!$F$11,Schedule!$I$87:$I$291,"")+SUMIFS(Schedule!AI$87:AI$291,Schedule!$K$87:$K$291,Arch,Schedule!AH$87:AH$291,W$120,Schedule!AG$87:AG$291,V120,Schedule!$G$87:$G$291,Schedule!$F$11,Schedule!$I$87:$I$291,"I")),IF($C$3='Sum Res'!$S$5,(SUMIFS(Schedule!AI$87:AI$291,Schedule!$K$87:$K$291,Arch,Schedule!AH$87:AH$291,W$120,Schedule!AG$87:AG$291,V120,Schedule!$G$87:$G$291,Schedule!$F$9,Schedule!$I$87:$I$291,"")+SUMIFS(Schedule!AI$87:AI$291,Schedule!$K$87:$K$291,Arch,Schedule!AH$87:AH$291,W$120,Schedule!AG$87:AG$291,V120,Schedule!$G$87:$G$291,Schedule!$F$9,Schedule!$I$87:$I$291,"I"))+(SUMIFS(Schedule!AI$87:AI$291,Schedule!$K$87:$K$291,Arch,Schedule!AH$87:AH$291,W$120,Schedule!AG$87:AG$291,V120,Schedule!$G$87:$G$291,Schedule!$F$10,Schedule!$I$87:$I$291,"")+SUMIFS(Schedule!AI$87:AI$291,Schedule!$K$87:$K$291,Arch,Schedule!AH$87:AH$291,W$120,Schedule!AG$87:AG$291,V120,Schedule!$G$87:$G$291,Schedule!$F$10,Schedule!$I$87:$I$291,"I"))+(SUMIFS(Schedule!AI$87:AI$291,Schedule!$K$87:$K$291,Arch,Schedule!AH$87:AH$291,W$120,Schedule!AG$87:AG$291,V120,Schedule!$G$87:$G$291,Schedule!$F$11,Schedule!$I$87:$I$291,"")+SUMIFS(Schedule!AI$87:AI$291,Schedule!$K$87:$K$291,Arch,Schedule!AH$87:AH$291,W$120,Schedule!AG$87:AG$291,V120,Schedule!$G$87:$G$291,Schedule!$F$11,Schedule!$I$87:$I$291,"I")),(SUMIFS(Schedule!AI$87:AI$291,Schedule!$K$87:$K$291,Arch,Schedule!AH$87:AH$291,W$120,Schedule!AG$87:AG$291,V120,Schedule!$G$87:$G$291,Schedule!$F$9,Schedule!$I$87:$I$291,"")+SUMIFS(Schedule!AI$87:AI$291,Schedule!$K$87:$K$291,Arch,Schedule!AH$87:AH$291,W$120,Schedule!AG$87:AG$291,V120,Schedule!$G$87:$G$291,Schedule!$F$9,Schedule!$I$87:$I$291,"I"))+(SUMIFS(Schedule!AI$87:AI$291,Schedule!$K$87:$K$291,Arch,Schedule!AH$87:AH$291,W$120,Schedule!AG$87:AG$291,V120,Schedule!$G$87:$G$291,Schedule!$F$10,Schedule!$I$87:$I$291,"")+SUMIFS(Schedule!AI$87:AI$291,Schedule!$K$87:$K$291,Arch,Schedule!AH$87:AH$291,W$120,Schedule!AG$87:AG$291,V120,Schedule!$G$87:$G$291,Schedule!$F$10,Schedule!$I$87:$I$291,"I"))+(SUMIFS(Schedule!AI$87:AI$291,Schedule!$K$87:$K$291,Arch,Schedule!AH$87:AH$291,W$120,Schedule!AG$87:AG$291,V120,Schedule!$G$87:$G$291,Schedule!$F$11,Schedule!$I$87:$I$291,"")+SUMIFS(Schedule!AI$87:AI$291,Schedule!$K$87:$K$291,Arch,Schedule!AH$87:AH$291,W$120,Schedule!AG$87:AG$291,V120,Schedule!$G$87:$G$291,Schedule!$F$11,Schedule!$I$87:$I$291,"I"))+(SUMIFS(Schedule!AI$87:AI$291,Schedule!$K$87:$K$291,Arch,Schedule!AH$87:AH$291,W$120,Schedule!AG$87:AG$291,V120,Schedule!$G$87:$G$291,Schedule!$F$8,Schedule!$I$87:$I$291,"")+SUMIFS(Schedule!AI$87:AI$291,Schedule!$K$87:$K$291,Arch,Schedule!AH$87:AH$291,W$120,Schedule!AG$87:AG$291,V120,Schedule!$G$87:$G$291,Schedule!$F$8,Schedule!$I$87:$I$291,"I"))))</f>
        <v>0</v>
      </c>
      <c r="Y120" s="273">
        <v>1</v>
      </c>
      <c r="Z120" s="274" t="s">
        <v>12</v>
      </c>
      <c r="AA120" s="275">
        <f>IF($C$3="",(SUMIFS(Schedule!AL$87:AL$291,Schedule!$K$87:$K$291,Arch,Schedule!AK$87:AK$291,Z$120,Schedule!AJ$87:AJ$291,Y120,Schedule!$G$87:$G$291,Schedule!$F$9,Schedule!$I$87:$I$291,"")+SUMIFS(Schedule!AL$87:AL$291,Schedule!$K$87:$K$291,Arch,Schedule!AK$87:AK$291,Z$120,Schedule!AJ$87:AJ$291,Y120,Schedule!$G$87:$G$291,Schedule!$F$9,Schedule!$I$87:$I$291,"I"))+(SUMIFS(Schedule!AL$87:AL$291,Schedule!$K$87:$K$291,Arch,Schedule!AK$87:AK$291,Z$120,Schedule!AJ$87:AJ$291,Y120,Schedule!$G$87:$G$291,Schedule!$F$10,Schedule!$I$87:$I$291,"")+SUMIFS(Schedule!AL$87:AL$291,Schedule!$K$87:$K$291,Arch,Schedule!AK$87:AK$291,Z$120,Schedule!AJ$87:AJ$291,Y120,Schedule!$G$87:$G$291,Schedule!$F$10,Schedule!$I$87:$I$291,"I"))+(SUMIFS(Schedule!AL$87:AL$291,Schedule!$K$87:$K$291,Arch,Schedule!AK$87:AK$291,Z$120,Schedule!AJ$87:AJ$291,Y120,Schedule!$G$87:$G$291,Schedule!$F$11,Schedule!$I$87:$I$291,"")+SUMIFS(Schedule!AL$87:AL$291,Schedule!$K$87:$K$291,Arch,Schedule!AK$87:AK$291,Z$120,Schedule!AJ$87:AJ$291,Y120,Schedule!$G$87:$G$291,Schedule!$F$11,Schedule!$I$87:$I$291,"I")),IF($C$3='Sum Res'!$S$5,(SUMIFS(Schedule!AL$87:AL$291,Schedule!$K$87:$K$291,Arch,Schedule!AK$87:AK$291,Z$120,Schedule!AJ$87:AJ$291,Y120,Schedule!$G$87:$G$291,Schedule!$F$9,Schedule!$I$87:$I$291,"")+SUMIFS(Schedule!AL$87:AL$291,Schedule!$K$87:$K$291,Arch,Schedule!AK$87:AK$291,Z$120,Schedule!AJ$87:AJ$291,Y120,Schedule!$G$87:$G$291,Schedule!$F$9,Schedule!$I$87:$I$291,"I"))+(SUMIFS(Schedule!AL$87:AL$291,Schedule!$K$87:$K$291,Arch,Schedule!AK$87:AK$291,Z$120,Schedule!AJ$87:AJ$291,Y120,Schedule!$G$87:$G$291,Schedule!$F$10,Schedule!$I$87:$I$291,"")+SUMIFS(Schedule!AL$87:AL$291,Schedule!$K$87:$K$291,Arch,Schedule!AK$87:AK$291,Z$120,Schedule!AJ$87:AJ$291,Y120,Schedule!$G$87:$G$291,Schedule!$F$10,Schedule!$I$87:$I$291,"I"))+(SUMIFS(Schedule!AL$87:AL$291,Schedule!$K$87:$K$291,Arch,Schedule!AK$87:AK$291,Z$120,Schedule!AJ$87:AJ$291,Y120,Schedule!$G$87:$G$291,Schedule!$F$11,Schedule!$I$87:$I$291,"")+SUMIFS(Schedule!AL$87:AL$291,Schedule!$K$87:$K$291,Arch,Schedule!AK$87:AK$291,Z$120,Schedule!AJ$87:AJ$291,Y120,Schedule!$G$87:$G$291,Schedule!$F$11,Schedule!$I$87:$I$291,"I")),(SUMIFS(Schedule!AL$87:AL$291,Schedule!$K$87:$K$291,Arch,Schedule!AK$87:AK$291,Z$120,Schedule!AJ$87:AJ$291,Y120,Schedule!$G$87:$G$291,Schedule!$F$9,Schedule!$I$87:$I$291,"")+SUMIFS(Schedule!AL$87:AL$291,Schedule!$K$87:$K$291,Arch,Schedule!AK$87:AK$291,Z$120,Schedule!AJ$87:AJ$291,Y120,Schedule!$G$87:$G$291,Schedule!$F$9,Schedule!$I$87:$I$291,"I"))+(SUMIFS(Schedule!AL$87:AL$291,Schedule!$K$87:$K$291,Arch,Schedule!AK$87:AK$291,Z$120,Schedule!AJ$87:AJ$291,Y120,Schedule!$G$87:$G$291,Schedule!$F$10,Schedule!$I$87:$I$291,"")+SUMIFS(Schedule!AL$87:AL$291,Schedule!$K$87:$K$291,Arch,Schedule!AK$87:AK$291,Z$120,Schedule!AJ$87:AJ$291,Y120,Schedule!$G$87:$G$291,Schedule!$F$10,Schedule!$I$87:$I$291,"I"))+(SUMIFS(Schedule!AL$87:AL$291,Schedule!$K$87:$K$291,Arch,Schedule!AK$87:AK$291,Z$120,Schedule!AJ$87:AJ$291,Y120,Schedule!$G$87:$G$291,Schedule!$F$11,Schedule!$I$87:$I$291,"")+SUMIFS(Schedule!AL$87:AL$291,Schedule!$K$87:$K$291,Arch,Schedule!AK$87:AK$291,Z$120,Schedule!AJ$87:AJ$291,Y120,Schedule!$G$87:$G$291,Schedule!$F$11,Schedule!$I$87:$I$291,"I"))+(SUMIFS(Schedule!AL$87:AL$291,Schedule!$K$87:$K$291,Arch,Schedule!AK$87:AK$291,Z$120,Schedule!AJ$87:AJ$291,Y120,Schedule!$G$87:$G$291,Schedule!$F$8,Schedule!$I$87:$I$291,"")+SUMIFS(Schedule!AL$87:AL$291,Schedule!$K$87:$K$291,Arch,Schedule!AK$87:AK$291,Z$120,Schedule!AJ$87:AJ$291,Y120,Schedule!$G$87:$G$291,Schedule!$F$8,Schedule!$I$87:$I$291,"I"))))</f>
        <v>0</v>
      </c>
      <c r="AB120" s="273">
        <v>1</v>
      </c>
      <c r="AC120" s="274" t="s">
        <v>12</v>
      </c>
      <c r="AD120" s="275">
        <f>IF($C$3="",(SUMIFS(Schedule!AO$87:AO$291,Schedule!$K$87:$K$291,Arch,Schedule!AN$87:AN$291,AC$120,Schedule!AM$87:AM$291,AB120,Schedule!$G$87:$G$291,Schedule!$F$9,Schedule!$I$87:$I$291,"")+SUMIFS(Schedule!AO$87:AO$291,Schedule!$K$87:$K$291,Arch,Schedule!AN$87:AN$291,AC$120,Schedule!AM$87:AM$291,AB120,Schedule!$G$87:$G$291,Schedule!$F$9,Schedule!$I$87:$I$291,"I"))+(SUMIFS(Schedule!AO$87:AO$291,Schedule!$K$87:$K$291,Arch,Schedule!AN$87:AN$291,AC$120,Schedule!AM$87:AM$291,AB120,Schedule!$G$87:$G$291,Schedule!$F$10,Schedule!$I$87:$I$291,"")+SUMIFS(Schedule!AO$87:AO$291,Schedule!$K$87:$K$291,Arch,Schedule!AN$87:AN$291,AC$120,Schedule!AM$87:AM$291,AB120,Schedule!$G$87:$G$291,Schedule!$F$10,Schedule!$I$87:$I$291,"I"))+(SUMIFS(Schedule!AO$87:AO$291,Schedule!$K$87:$K$291,Arch,Schedule!AN$87:AN$291,AC$120,Schedule!AM$87:AM$291,AB120,Schedule!$G$87:$G$291,Schedule!$F$11,Schedule!$I$87:$I$291,"")+SUMIFS(Schedule!AO$87:AO$291,Schedule!$K$87:$K$291,Arch,Schedule!AN$87:AN$291,AC$120,Schedule!AM$87:AM$291,AB120,Schedule!$G$87:$G$291,Schedule!$F$11,Schedule!$I$87:$I$291,"I")),IF($C$3='Sum Res'!$S$5,(SUMIFS(Schedule!AO$87:AO$291,Schedule!$K$87:$K$291,Arch,Schedule!AN$87:AN$291,AC$120,Schedule!AM$87:AM$291,AB120,Schedule!$G$87:$G$291,Schedule!$F$9,Schedule!$I$87:$I$291,"")+SUMIFS(Schedule!AO$87:AO$291,Schedule!$K$87:$K$291,Arch,Schedule!AN$87:AN$291,AC$120,Schedule!AM$87:AM$291,AB120,Schedule!$G$87:$G$291,Schedule!$F$9,Schedule!$I$87:$I$291,"I"))+(SUMIFS(Schedule!AO$87:AO$291,Schedule!$K$87:$K$291,Arch,Schedule!AN$87:AN$291,AC$120,Schedule!AM$87:AM$291,AB120,Schedule!$G$87:$G$291,Schedule!$F$10,Schedule!$I$87:$I$291,"")+SUMIFS(Schedule!AO$87:AO$291,Schedule!$K$87:$K$291,Arch,Schedule!AN$87:AN$291,AC$120,Schedule!AM$87:AM$291,AB120,Schedule!$G$87:$G$291,Schedule!$F$10,Schedule!$I$87:$I$291,"I"))+(SUMIFS(Schedule!AO$87:AO$291,Schedule!$K$87:$K$291,Arch,Schedule!AN$87:AN$291,AC$120,Schedule!AM$87:AM$291,AB120,Schedule!$G$87:$G$291,Schedule!$F$11,Schedule!$I$87:$I$291,"")+SUMIFS(Schedule!AO$87:AO$291,Schedule!$K$87:$K$291,Arch,Schedule!AN$87:AN$291,AC$120,Schedule!AM$87:AM$291,AB120,Schedule!$G$87:$G$291,Schedule!$F$11,Schedule!$I$87:$I$291,"I")),(SUMIFS(Schedule!AO$87:AO$291,Schedule!$K$87:$K$291,Arch,Schedule!AN$87:AN$291,AC$120,Schedule!AM$87:AM$291,AB120,Schedule!$G$87:$G$291,Schedule!$F$9,Schedule!$I$87:$I$291,"")+SUMIFS(Schedule!AO$87:AO$291,Schedule!$K$87:$K$291,Arch,Schedule!AN$87:AN$291,AC$120,Schedule!AM$87:AM$291,AB120,Schedule!$G$87:$G$291,Schedule!$F$9,Schedule!$I$87:$I$291,"I"))+(SUMIFS(Schedule!AO$87:AO$291,Schedule!$K$87:$K$291,Arch,Schedule!AN$87:AN$291,AC$120,Schedule!AM$87:AM$291,AB120,Schedule!$G$87:$G$291,Schedule!$F$10,Schedule!$I$87:$I$291,"")+SUMIFS(Schedule!AO$87:AO$291,Schedule!$K$87:$K$291,Arch,Schedule!AN$87:AN$291,AC$120,Schedule!AM$87:AM$291,AB120,Schedule!$G$87:$G$291,Schedule!$F$10,Schedule!$I$87:$I$291,"I"))+(SUMIFS(Schedule!AO$87:AO$291,Schedule!$K$87:$K$291,Arch,Schedule!AN$87:AN$291,AC$120,Schedule!AM$87:AM$291,AB120,Schedule!$G$87:$G$291,Schedule!$F$11,Schedule!$I$87:$I$291,"")+SUMIFS(Schedule!AO$87:AO$291,Schedule!$K$87:$K$291,Arch,Schedule!AN$87:AN$291,AC$120,Schedule!AM$87:AM$291,AB120,Schedule!$G$87:$G$291,Schedule!$F$11,Schedule!$I$87:$I$291,"I"))+(SUMIFS(Schedule!AO$87:AO$291,Schedule!$K$87:$K$291,Arch,Schedule!AN$87:AN$291,AC$120,Schedule!AM$87:AM$291,AB120,Schedule!$G$87:$G$291,Schedule!$F$8,Schedule!$I$87:$I$291,"")+SUMIFS(Schedule!AO$87:AO$291,Schedule!$K$87:$K$291,Arch,Schedule!AN$87:AN$291,AC$120,Schedule!AM$87:AM$291,AB120,Schedule!$G$87:$G$291,Schedule!$F$8,Schedule!$I$87:$I$291,"I"))))</f>
        <v>0</v>
      </c>
      <c r="AE120" s="276">
        <f t="shared" ref="AE120:AE123" si="28">AD120+AA120+X120+U120+R120+O120+L120+I120+F120</f>
        <v>0</v>
      </c>
      <c r="AF120" s="277">
        <f t="shared" si="27"/>
        <v>0</v>
      </c>
    </row>
    <row r="121" spans="2:32" ht="15" x14ac:dyDescent="0.2">
      <c r="B121" s="580"/>
      <c r="C121" s="583"/>
      <c r="D121" s="289">
        <v>2</v>
      </c>
      <c r="E121" s="280"/>
      <c r="F121" s="281">
        <f>IF($C$3="",(SUMIFS(Schedule!Q$87:Q$291,Schedule!$K$87:$K$291,Arch,Schedule!P$87:P$291,E$120,Schedule!O$87:O$291,D121,Schedule!$G$87:$G$291,Schedule!$F$9,Schedule!$I$87:$I$291,"")+SUMIFS(Schedule!Q$87:Q$291,Schedule!$K$87:$K$291,Arch,Schedule!P$87:P$291,E$120,Schedule!O$87:O$291,D121,Schedule!$G$87:$G$291,Schedule!$F$9,Schedule!$I$87:$I$291,"I"))+(SUMIFS(Schedule!Q$87:Q$291,Schedule!$K$87:$K$291,Arch,Schedule!P$87:P$291,E$120,Schedule!O$87:O$291,D121,Schedule!$G$87:$G$291,Schedule!$F$10,Schedule!$I$87:$I$291,"")+SUMIFS(Schedule!Q$87:Q$291,Schedule!$K$87:$K$291,Arch,Schedule!P$87:P$291,E$120,Schedule!O$87:O$291,D121,Schedule!$G$87:$G$291,Schedule!$F$10,Schedule!$I$87:$I$291,"I"))+(SUMIFS(Schedule!Q$87:Q$291,Schedule!$K$87:$K$291,Arch,Schedule!P$87:P$291,E$120,Schedule!O$87:O$291,D121,Schedule!$G$87:$G$291,Schedule!$F$11,Schedule!$I$87:$I$291,"")+SUMIFS(Schedule!Q$87:Q$291,Schedule!$K$87:$K$291,Arch,Schedule!P$87:P$291,E$120,Schedule!O$87:O$291,D121,Schedule!$G$87:$G$291,Schedule!$F$11,Schedule!$I$87:$I$291,"I")),IF($C$3='Sum Res'!$S$5,(SUMIFS(Schedule!Q$87:Q$291,Schedule!$K$87:$K$291,Arch,Schedule!P$87:P$291,E$120,Schedule!O$87:O$291,D121,Schedule!$G$87:$G$291,Schedule!$F$9,Schedule!$I$87:$I$291,"")+SUMIFS(Schedule!Q$87:Q$291,Schedule!$K$87:$K$291,Arch,Schedule!P$87:P$291,E$120,Schedule!O$87:O$291,D121,Schedule!$G$87:$G$291,Schedule!$F$9,Schedule!$I$87:$I$291,"I"))+(SUMIFS(Schedule!Q$87:Q$291,Schedule!$K$87:$K$291,Arch,Schedule!P$87:P$291,E$120,Schedule!O$87:O$291,D121,Schedule!$G$87:$G$291,Schedule!$F$10,Schedule!$I$87:$I$291,"")+SUMIFS(Schedule!Q$87:Q$291,Schedule!$K$87:$K$291,Arch,Schedule!P$87:P$291,E$120,Schedule!O$87:O$291,D121,Schedule!$G$87:$G$291,Schedule!$F$10,Schedule!$I$87:$I$291,"I"))+(SUMIFS(Schedule!Q$87:Q$291,Schedule!$K$87:$K$291,Arch,Schedule!P$87:P$291,E$120,Schedule!O$87:O$291,D121,Schedule!$G$87:$G$291,Schedule!$F$11,Schedule!$I$87:$I$291,"")+SUMIFS(Schedule!Q$87:Q$291,Schedule!$K$87:$K$291,Arch,Schedule!P$87:P$291,E$120,Schedule!O$87:O$291,D121,Schedule!$G$87:$G$291,Schedule!$F$11,Schedule!$I$87:$I$291,"I")),(SUMIFS(Schedule!Q$87:Q$291,Schedule!$K$87:$K$291,Arch,Schedule!P$87:P$291,E$120,Schedule!O$87:O$291,D121,Schedule!$G$87:$G$291,Schedule!$F$9,Schedule!$I$87:$I$291,"")+SUMIFS(Schedule!Q$87:Q$291,Schedule!$K$87:$K$291,Arch,Schedule!P$87:P$291,E$120,Schedule!O$87:O$291,D121,Schedule!$G$87:$G$291,Schedule!$F$9,Schedule!$I$87:$I$291,"I"))+(SUMIFS(Schedule!Q$87:Q$291,Schedule!$K$87:$K$291,Arch,Schedule!P$87:P$291,E$120,Schedule!O$87:O$291,D121,Schedule!$G$87:$G$291,Schedule!$F$10,Schedule!$I$87:$I$291,"")+SUMIFS(Schedule!Q$87:Q$291,Schedule!$K$87:$K$291,Arch,Schedule!P$87:P$291,E$120,Schedule!O$87:O$291,D121,Schedule!$G$87:$G$291,Schedule!$F$10,Schedule!$I$87:$I$291,"I"))+(SUMIFS(Schedule!Q$87:Q$291,Schedule!$K$87:$K$291,Arch,Schedule!P$87:P$291,E$120,Schedule!O$87:O$291,D121,Schedule!$G$87:$G$291,Schedule!$F$11,Schedule!$I$87:$I$291,"")+SUMIFS(Schedule!Q$87:Q$291,Schedule!$K$87:$K$291,Arch,Schedule!P$87:P$291,E$120,Schedule!O$87:O$291,D121,Schedule!$G$87:$G$291,Schedule!$F$11,Schedule!$I$87:$I$291,"I"))+(SUMIFS(Schedule!Q$87:Q$291,Schedule!$K$87:$K$291,Arch,Schedule!P$87:P$291,E$120,Schedule!O$87:O$291,D121,Schedule!$G$87:$G$291,Schedule!$F$8,Schedule!$I$87:$I$291,"")+SUMIFS(Schedule!Q$87:Q$291,Schedule!$K$87:$K$291,Arch,Schedule!P$87:P$291,E$120,Schedule!O$87:O$291,D121,Schedule!$G$87:$G$291,Schedule!$F$8,Schedule!$I$87:$I$291,"I"))))</f>
        <v>0</v>
      </c>
      <c r="G121" s="289">
        <v>2</v>
      </c>
      <c r="H121" s="280"/>
      <c r="I121" s="281">
        <f>IF($C$3="",(SUMIFS(Schedule!T$87:T$291,Schedule!$K$87:$K$291,Arch,Schedule!S$87:S$291,H$120,Schedule!R$87:R$291,G121,Schedule!$G$87:$G$291,Schedule!$F$9,Schedule!$I$87:$I$291,"")+SUMIFS(Schedule!T$87:T$291,Schedule!$K$87:$K$291,Arch,Schedule!S$87:S$291,H$120,Schedule!R$87:R$291,G121,Schedule!$G$87:$G$291,Schedule!$F$9,Schedule!$I$87:$I$291,"I"))+(SUMIFS(Schedule!T$87:T$291,Schedule!$K$87:$K$291,Arch,Schedule!S$87:S$291,H$120,Schedule!R$87:R$291,G121,Schedule!$G$87:$G$291,Schedule!$F$10,Schedule!$I$87:$I$291,"")+SUMIFS(Schedule!T$87:T$291,Schedule!$K$87:$K$291,Arch,Schedule!S$87:S$291,H$120,Schedule!R$87:R$291,G121,Schedule!$G$87:$G$291,Schedule!$F$10,Schedule!$I$87:$I$291,"I"))+(SUMIFS(Schedule!T$87:T$291,Schedule!$K$87:$K$291,Arch,Schedule!S$87:S$291,H$120,Schedule!R$87:R$291,G121,Schedule!$G$87:$G$291,Schedule!$F$11,Schedule!$I$87:$I$291,"")+SUMIFS(Schedule!T$87:T$291,Schedule!$K$87:$K$291,Arch,Schedule!S$87:S$291,H$120,Schedule!R$87:R$291,G121,Schedule!$G$87:$G$291,Schedule!$F$11,Schedule!$I$87:$I$291,"I")),IF($C$3='Sum Res'!$S$5,(SUMIFS(Schedule!T$87:T$291,Schedule!$K$87:$K$291,Arch,Schedule!S$87:S$291,H$120,Schedule!R$87:R$291,G121,Schedule!$G$87:$G$291,Schedule!$F$9,Schedule!$I$87:$I$291,"")+SUMIFS(Schedule!T$87:T$291,Schedule!$K$87:$K$291,Arch,Schedule!S$87:S$291,H$120,Schedule!R$87:R$291,G121,Schedule!$G$87:$G$291,Schedule!$F$9,Schedule!$I$87:$I$291,"I"))+(SUMIFS(Schedule!T$87:T$291,Schedule!$K$87:$K$291,Arch,Schedule!S$87:S$291,H$120,Schedule!R$87:R$291,G121,Schedule!$G$87:$G$291,Schedule!$F$10,Schedule!$I$87:$I$291,"")+SUMIFS(Schedule!T$87:T$291,Schedule!$K$87:$K$291,Arch,Schedule!S$87:S$291,H$120,Schedule!R$87:R$291,G121,Schedule!$G$87:$G$291,Schedule!$F$10,Schedule!$I$87:$I$291,"I"))+(SUMIFS(Schedule!T$87:T$291,Schedule!$K$87:$K$291,Arch,Schedule!S$87:S$291,H$120,Schedule!R$87:R$291,G121,Schedule!$G$87:$G$291,Schedule!$F$11,Schedule!$I$87:$I$291,"")+SUMIFS(Schedule!T$87:T$291,Schedule!$K$87:$K$291,Arch,Schedule!S$87:S$291,H$120,Schedule!R$87:R$291,G121,Schedule!$G$87:$G$291,Schedule!$F$11,Schedule!$I$87:$I$291,"I")),(SUMIFS(Schedule!T$87:T$291,Schedule!$K$87:$K$291,Arch,Schedule!S$87:S$291,H$120,Schedule!R$87:R$291,G121,Schedule!$G$87:$G$291,Schedule!$F$9,Schedule!$I$87:$I$291,"")+SUMIFS(Schedule!T$87:T$291,Schedule!$K$87:$K$291,Arch,Schedule!S$87:S$291,H$120,Schedule!R$87:R$291,G121,Schedule!$G$87:$G$291,Schedule!$F$9,Schedule!$I$87:$I$291,"I"))+(SUMIFS(Schedule!T$87:T$291,Schedule!$K$87:$K$291,Arch,Schedule!S$87:S$291,H$120,Schedule!R$87:R$291,G121,Schedule!$G$87:$G$291,Schedule!$F$10,Schedule!$I$87:$I$291,"")+SUMIFS(Schedule!T$87:T$291,Schedule!$K$87:$K$291,Arch,Schedule!S$87:S$291,H$120,Schedule!R$87:R$291,G121,Schedule!$G$87:$G$291,Schedule!$F$10,Schedule!$I$87:$I$291,"I"))+(SUMIFS(Schedule!T$87:T$291,Schedule!$K$87:$K$291,Arch,Schedule!S$87:S$291,H$120,Schedule!R$87:R$291,G121,Schedule!$G$87:$G$291,Schedule!$F$11,Schedule!$I$87:$I$291,"")+SUMIFS(Schedule!T$87:T$291,Schedule!$K$87:$K$291,Arch,Schedule!S$87:S$291,H$120,Schedule!R$87:R$291,G121,Schedule!$G$87:$G$291,Schedule!$F$11,Schedule!$I$87:$I$291,"I"))+(SUMIFS(Schedule!T$87:T$291,Schedule!$K$87:$K$291,Arch,Schedule!S$87:S$291,H$120,Schedule!R$87:R$291,G121,Schedule!$G$87:$G$291,Schedule!$F$8,Schedule!$I$87:$I$291,"")+SUMIFS(Schedule!T$87:T$291,Schedule!$K$87:$K$291,Arch,Schedule!S$87:S$291,H$120,Schedule!R$87:R$291,G121,Schedule!$G$87:$G$291,Schedule!$F$8,Schedule!$I$87:$I$291,"I"))))</f>
        <v>0</v>
      </c>
      <c r="J121" s="289">
        <v>2</v>
      </c>
      <c r="K121" s="280"/>
      <c r="L121" s="281">
        <f>IF($C$3="",(SUMIFS(Schedule!W$87:W$291,Schedule!$K$87:$K$291,Arch,Schedule!V$87:V$291,K$120,Schedule!U$87:U$291,J121,Schedule!$G$87:$G$291,Schedule!$F$9,Schedule!$I$87:$I$291,"")+SUMIFS(Schedule!W$87:W$291,Schedule!$K$87:$K$291,Arch,Schedule!V$87:V$291,K$120,Schedule!U$87:U$291,J121,Schedule!$G$87:$G$291,Schedule!$F$9,Schedule!$I$87:$I$291,"I"))+(SUMIFS(Schedule!W$87:W$291,Schedule!$K$87:$K$291,Arch,Schedule!V$87:V$291,K$120,Schedule!U$87:U$291,J121,Schedule!$G$87:$G$291,Schedule!$F$10,Schedule!$I$87:$I$291,"")+SUMIFS(Schedule!W$87:W$291,Schedule!$K$87:$K$291,Arch,Schedule!V$87:V$291,K$120,Schedule!U$87:U$291,J121,Schedule!$G$87:$G$291,Schedule!$F$10,Schedule!$I$87:$I$291,"I"))+(SUMIFS(Schedule!W$87:W$291,Schedule!$K$87:$K$291,Arch,Schedule!V$87:V$291,K$120,Schedule!U$87:U$291,J121,Schedule!$G$87:$G$291,Schedule!$F$11,Schedule!$I$87:$I$291,"")+SUMIFS(Schedule!W$87:W$291,Schedule!$K$87:$K$291,Arch,Schedule!V$87:V$291,K$120,Schedule!U$87:U$291,J121,Schedule!$G$87:$G$291,Schedule!$F$11,Schedule!$I$87:$I$291,"I")),IF($C$3='Sum Res'!$S$5,(SUMIFS(Schedule!W$87:W$291,Schedule!$K$87:$K$291,Arch,Schedule!V$87:V$291,K$120,Schedule!U$87:U$291,J121,Schedule!$G$87:$G$291,Schedule!$F$9,Schedule!$I$87:$I$291,"")+SUMIFS(Schedule!W$87:W$291,Schedule!$K$87:$K$291,Arch,Schedule!V$87:V$291,K$120,Schedule!U$87:U$291,J121,Schedule!$G$87:$G$291,Schedule!$F$9,Schedule!$I$87:$I$291,"I"))+(SUMIFS(Schedule!W$87:W$291,Schedule!$K$87:$K$291,Arch,Schedule!V$87:V$291,K$120,Schedule!U$87:U$291,J121,Schedule!$G$87:$G$291,Schedule!$F$10,Schedule!$I$87:$I$291,"")+SUMIFS(Schedule!W$87:W$291,Schedule!$K$87:$K$291,Arch,Schedule!V$87:V$291,K$120,Schedule!U$87:U$291,J121,Schedule!$G$87:$G$291,Schedule!$F$10,Schedule!$I$87:$I$291,"I"))+(SUMIFS(Schedule!W$87:W$291,Schedule!$K$87:$K$291,Arch,Schedule!V$87:V$291,K$120,Schedule!U$87:U$291,J121,Schedule!$G$87:$G$291,Schedule!$F$11,Schedule!$I$87:$I$291,"")+SUMIFS(Schedule!W$87:W$291,Schedule!$K$87:$K$291,Arch,Schedule!V$87:V$291,K$120,Schedule!U$87:U$291,J121,Schedule!$G$87:$G$291,Schedule!$F$11,Schedule!$I$87:$I$291,"I")),(SUMIFS(Schedule!W$87:W$291,Schedule!$K$87:$K$291,Arch,Schedule!V$87:V$291,K$120,Schedule!U$87:U$291,J121,Schedule!$G$87:$G$291,Schedule!$F$9,Schedule!$I$87:$I$291,"")+SUMIFS(Schedule!W$87:W$291,Schedule!$K$87:$K$291,Arch,Schedule!V$87:V$291,K$120,Schedule!U$87:U$291,J121,Schedule!$G$87:$G$291,Schedule!$F$9,Schedule!$I$87:$I$291,"I"))+(SUMIFS(Schedule!W$87:W$291,Schedule!$K$87:$K$291,Arch,Schedule!V$87:V$291,K$120,Schedule!U$87:U$291,J121,Schedule!$G$87:$G$291,Schedule!$F$10,Schedule!$I$87:$I$291,"")+SUMIFS(Schedule!W$87:W$291,Schedule!$K$87:$K$291,Arch,Schedule!V$87:V$291,K$120,Schedule!U$87:U$291,J121,Schedule!$G$87:$G$291,Schedule!$F$10,Schedule!$I$87:$I$291,"I"))+(SUMIFS(Schedule!W$87:W$291,Schedule!$K$87:$K$291,Arch,Schedule!V$87:V$291,K$120,Schedule!U$87:U$291,J121,Schedule!$G$87:$G$291,Schedule!$F$11,Schedule!$I$87:$I$291,"")+SUMIFS(Schedule!W$87:W$291,Schedule!$K$87:$K$291,Arch,Schedule!V$87:V$291,K$120,Schedule!U$87:U$291,J121,Schedule!$G$87:$G$291,Schedule!$F$11,Schedule!$I$87:$I$291,"I"))+(SUMIFS(Schedule!W$87:W$291,Schedule!$K$87:$K$291,Arch,Schedule!V$87:V$291,K$120,Schedule!U$87:U$291,J121,Schedule!$G$87:$G$291,Schedule!$F$8,Schedule!$I$87:$I$291,"")+SUMIFS(Schedule!W$87:W$291,Schedule!$K$87:$K$291,Arch,Schedule!V$87:V$291,K$120,Schedule!U$87:U$291,J121,Schedule!$G$87:$G$291,Schedule!$F$8,Schedule!$I$87:$I$291,"I"))))</f>
        <v>0</v>
      </c>
      <c r="M121" s="289">
        <v>2</v>
      </c>
      <c r="N121" s="280"/>
      <c r="O121" s="281">
        <f>IF($C$3="",(SUMIFS(Schedule!Z$87:Z$291,Schedule!$K$87:$K$291,Arch,Schedule!Y$87:Y$291,N$120,Schedule!X$87:X$291,M121,Schedule!$G$87:$G$291,Schedule!$F$9,Schedule!$I$87:$I$291,"")+SUMIFS(Schedule!Z$87:Z$291,Schedule!$K$87:$K$291,Arch,Schedule!Y$87:Y$291,N$120,Schedule!X$87:X$291,M121,Schedule!$G$87:$G$291,Schedule!$F$9,Schedule!$I$87:$I$291,"I"))+(SUMIFS(Schedule!Z$87:Z$291,Schedule!$K$87:$K$291,Arch,Schedule!Y$87:Y$291,N$120,Schedule!X$87:X$291,M121,Schedule!$G$87:$G$291,Schedule!$F$10,Schedule!$I$87:$I$291,"")+SUMIFS(Schedule!Z$87:Z$291,Schedule!$K$87:$K$291,Arch,Schedule!Y$87:Y$291,N$120,Schedule!X$87:X$291,M121,Schedule!$G$87:$G$291,Schedule!$F$10,Schedule!$I$87:$I$291,"I"))+(SUMIFS(Schedule!Z$87:Z$291,Schedule!$K$87:$K$291,Arch,Schedule!Y$87:Y$291,N$120,Schedule!X$87:X$291,M121,Schedule!$G$87:$G$291,Schedule!$F$11,Schedule!$I$87:$I$291,"")+SUMIFS(Schedule!Z$87:Z$291,Schedule!$K$87:$K$291,Arch,Schedule!Y$87:Y$291,N$120,Schedule!X$87:X$291,M121,Schedule!$G$87:$G$291,Schedule!$F$11,Schedule!$I$87:$I$291,"I")),IF($C$3='Sum Res'!$S$5,(SUMIFS(Schedule!Z$87:Z$291,Schedule!$K$87:$K$291,Arch,Schedule!Y$87:Y$291,N$120,Schedule!X$87:X$291,M121,Schedule!$G$87:$G$291,Schedule!$F$9,Schedule!$I$87:$I$291,"")+SUMIFS(Schedule!Z$87:Z$291,Schedule!$K$87:$K$291,Arch,Schedule!Y$87:Y$291,N$120,Schedule!X$87:X$291,M121,Schedule!$G$87:$G$291,Schedule!$F$9,Schedule!$I$87:$I$291,"I"))+(SUMIFS(Schedule!Z$87:Z$291,Schedule!$K$87:$K$291,Arch,Schedule!Y$87:Y$291,N$120,Schedule!X$87:X$291,M121,Schedule!$G$87:$G$291,Schedule!$F$10,Schedule!$I$87:$I$291,"")+SUMIFS(Schedule!Z$87:Z$291,Schedule!$K$87:$K$291,Arch,Schedule!Y$87:Y$291,N$120,Schedule!X$87:X$291,M121,Schedule!$G$87:$G$291,Schedule!$F$10,Schedule!$I$87:$I$291,"I"))+(SUMIFS(Schedule!Z$87:Z$291,Schedule!$K$87:$K$291,Arch,Schedule!Y$87:Y$291,N$120,Schedule!X$87:X$291,M121,Schedule!$G$87:$G$291,Schedule!$F$11,Schedule!$I$87:$I$291,"")+SUMIFS(Schedule!Z$87:Z$291,Schedule!$K$87:$K$291,Arch,Schedule!Y$87:Y$291,N$120,Schedule!X$87:X$291,M121,Schedule!$G$87:$G$291,Schedule!$F$11,Schedule!$I$87:$I$291,"I")),(SUMIFS(Schedule!Z$87:Z$291,Schedule!$K$87:$K$291,Arch,Schedule!Y$87:Y$291,N$120,Schedule!X$87:X$291,M121,Schedule!$G$87:$G$291,Schedule!$F$9,Schedule!$I$87:$I$291,"")+SUMIFS(Schedule!Z$87:Z$291,Schedule!$K$87:$K$291,Arch,Schedule!Y$87:Y$291,N$120,Schedule!X$87:X$291,M121,Schedule!$G$87:$G$291,Schedule!$F$9,Schedule!$I$87:$I$291,"I"))+(SUMIFS(Schedule!Z$87:Z$291,Schedule!$K$87:$K$291,Arch,Schedule!Y$87:Y$291,N$120,Schedule!X$87:X$291,M121,Schedule!$G$87:$G$291,Schedule!$F$10,Schedule!$I$87:$I$291,"")+SUMIFS(Schedule!Z$87:Z$291,Schedule!$K$87:$K$291,Arch,Schedule!Y$87:Y$291,N$120,Schedule!X$87:X$291,M121,Schedule!$G$87:$G$291,Schedule!$F$10,Schedule!$I$87:$I$291,"I"))+(SUMIFS(Schedule!Z$87:Z$291,Schedule!$K$87:$K$291,Arch,Schedule!Y$87:Y$291,N$120,Schedule!X$87:X$291,M121,Schedule!$G$87:$G$291,Schedule!$F$11,Schedule!$I$87:$I$291,"")+SUMIFS(Schedule!Z$87:Z$291,Schedule!$K$87:$K$291,Arch,Schedule!Y$87:Y$291,N$120,Schedule!X$87:X$291,M121,Schedule!$G$87:$G$291,Schedule!$F$11,Schedule!$I$87:$I$291,"I"))+(SUMIFS(Schedule!Z$87:Z$291,Schedule!$K$87:$K$291,Arch,Schedule!Y$87:Y$291,N$120,Schedule!X$87:X$291,M121,Schedule!$G$87:$G$291,Schedule!$F$8,Schedule!$I$87:$I$291,"")+SUMIFS(Schedule!Z$87:Z$291,Schedule!$K$87:$K$291,Arch,Schedule!Y$87:Y$291,N$120,Schedule!X$87:X$291,M121,Schedule!$G$87:$G$291,Schedule!$F$8,Schedule!$I$87:$I$291,"I"))))</f>
        <v>0</v>
      </c>
      <c r="P121" s="289">
        <v>2</v>
      </c>
      <c r="Q121" s="280"/>
      <c r="R121" s="281">
        <f>IF($C$3="",(SUMIFS(Schedule!AC$87:AC$291,Schedule!$K$87:$K$291,Arch,Schedule!AB$87:AB$291,Q$120,Schedule!AA$87:AA$291,P121,Schedule!$G$87:$G$291,Schedule!$F$9,Schedule!$I$87:$I$291,"")+SUMIFS(Schedule!AC$87:AC$291,Schedule!$K$87:$K$291,Arch,Schedule!AB$87:AB$291,Q$120,Schedule!AA$87:AA$291,P121,Schedule!$G$87:$G$291,Schedule!$F$9,Schedule!$I$87:$I$291,"I"))+(SUMIFS(Schedule!AC$87:AC$291,Schedule!$K$87:$K$291,Arch,Schedule!AB$87:AB$291,Q$120,Schedule!AA$87:AA$291,P121,Schedule!$G$87:$G$291,Schedule!$F$10,Schedule!$I$87:$I$291,"")+SUMIFS(Schedule!AC$87:AC$291,Schedule!$K$87:$K$291,Arch,Schedule!AB$87:AB$291,Q$120,Schedule!AA$87:AA$291,P121,Schedule!$G$87:$G$291,Schedule!$F$10,Schedule!$I$87:$I$291,"I"))+(SUMIFS(Schedule!AC$87:AC$291,Schedule!$K$87:$K$291,Arch,Schedule!AB$87:AB$291,Q$120,Schedule!AA$87:AA$291,P121,Schedule!$G$87:$G$291,Schedule!$F$11,Schedule!$I$87:$I$291,"")+SUMIFS(Schedule!AC$87:AC$291,Schedule!$K$87:$K$291,Arch,Schedule!AB$87:AB$291,Q$120,Schedule!AA$87:AA$291,P121,Schedule!$G$87:$G$291,Schedule!$F$11,Schedule!$I$87:$I$291,"I")),IF($C$3='Sum Res'!$S$5,(SUMIFS(Schedule!AC$87:AC$291,Schedule!$K$87:$K$291,Arch,Schedule!AB$87:AB$291,Q$120,Schedule!AA$87:AA$291,P121,Schedule!$G$87:$G$291,Schedule!$F$9,Schedule!$I$87:$I$291,"")+SUMIFS(Schedule!AC$87:AC$291,Schedule!$K$87:$K$291,Arch,Schedule!AB$87:AB$291,Q$120,Schedule!AA$87:AA$291,P121,Schedule!$G$87:$G$291,Schedule!$F$9,Schedule!$I$87:$I$291,"I"))+(SUMIFS(Schedule!AC$87:AC$291,Schedule!$K$87:$K$291,Arch,Schedule!AB$87:AB$291,Q$120,Schedule!AA$87:AA$291,P121,Schedule!$G$87:$G$291,Schedule!$F$10,Schedule!$I$87:$I$291,"")+SUMIFS(Schedule!AC$87:AC$291,Schedule!$K$87:$K$291,Arch,Schedule!AB$87:AB$291,Q$120,Schedule!AA$87:AA$291,P121,Schedule!$G$87:$G$291,Schedule!$F$10,Schedule!$I$87:$I$291,"I"))+(SUMIFS(Schedule!AC$87:AC$291,Schedule!$K$87:$K$291,Arch,Schedule!AB$87:AB$291,Q$120,Schedule!AA$87:AA$291,P121,Schedule!$G$87:$G$291,Schedule!$F$11,Schedule!$I$87:$I$291,"")+SUMIFS(Schedule!AC$87:AC$291,Schedule!$K$87:$K$291,Arch,Schedule!AB$87:AB$291,Q$120,Schedule!AA$87:AA$291,P121,Schedule!$G$87:$G$291,Schedule!$F$11,Schedule!$I$87:$I$291,"I")),(SUMIFS(Schedule!AC$87:AC$291,Schedule!$K$87:$K$291,Arch,Schedule!AB$87:AB$291,Q$120,Schedule!AA$87:AA$291,P121,Schedule!$G$87:$G$291,Schedule!$F$9,Schedule!$I$87:$I$291,"")+SUMIFS(Schedule!AC$87:AC$291,Schedule!$K$87:$K$291,Arch,Schedule!AB$87:AB$291,Q$120,Schedule!AA$87:AA$291,P121,Schedule!$G$87:$G$291,Schedule!$F$9,Schedule!$I$87:$I$291,"I"))+(SUMIFS(Schedule!AC$87:AC$291,Schedule!$K$87:$K$291,Arch,Schedule!AB$87:AB$291,Q$120,Schedule!AA$87:AA$291,P121,Schedule!$G$87:$G$291,Schedule!$F$10,Schedule!$I$87:$I$291,"")+SUMIFS(Schedule!AC$87:AC$291,Schedule!$K$87:$K$291,Arch,Schedule!AB$87:AB$291,Q$120,Schedule!AA$87:AA$291,P121,Schedule!$G$87:$G$291,Schedule!$F$10,Schedule!$I$87:$I$291,"I"))+(SUMIFS(Schedule!AC$87:AC$291,Schedule!$K$87:$K$291,Arch,Schedule!AB$87:AB$291,Q$120,Schedule!AA$87:AA$291,P121,Schedule!$G$87:$G$291,Schedule!$F$11,Schedule!$I$87:$I$291,"")+SUMIFS(Schedule!AC$87:AC$291,Schedule!$K$87:$K$291,Arch,Schedule!AB$87:AB$291,Q$120,Schedule!AA$87:AA$291,P121,Schedule!$G$87:$G$291,Schedule!$F$11,Schedule!$I$87:$I$291,"I"))+(SUMIFS(Schedule!AC$87:AC$291,Schedule!$K$87:$K$291,Arch,Schedule!AB$87:AB$291,Q$120,Schedule!AA$87:AA$291,P121,Schedule!$G$87:$G$291,Schedule!$F$8,Schedule!$I$87:$I$291,"")+SUMIFS(Schedule!AC$87:AC$291,Schedule!$K$87:$K$291,Arch,Schedule!AB$87:AB$291,Q$120,Schedule!AA$87:AA$291,P121,Schedule!$G$87:$G$291,Schedule!$F$8,Schedule!$I$87:$I$291,"I"))))</f>
        <v>0</v>
      </c>
      <c r="S121" s="289">
        <v>2</v>
      </c>
      <c r="T121" s="280"/>
      <c r="U121" s="281">
        <f>IF($C$3="",(SUMIFS(Schedule!AF$87:AF$291,Schedule!$K$87:$K$291,Arch,Schedule!AE$87:AE$291,T$120,Schedule!AD$87:AD$291,S121,Schedule!$G$87:$G$291,Schedule!$F$9,Schedule!$I$87:$I$291,"")+SUMIFS(Schedule!AF$87:AF$291,Schedule!$K$87:$K$291,Arch,Schedule!AE$87:AE$291,T$120,Schedule!AD$87:AD$291,S121,Schedule!$G$87:$G$291,Schedule!$F$9,Schedule!$I$87:$I$291,"I"))+(SUMIFS(Schedule!AF$87:AF$291,Schedule!$K$87:$K$291,Arch,Schedule!AE$87:AE$291,T$120,Schedule!AD$87:AD$291,S121,Schedule!$G$87:$G$291,Schedule!$F$10,Schedule!$I$87:$I$291,"")+SUMIFS(Schedule!AF$87:AF$291,Schedule!$K$87:$K$291,Arch,Schedule!AE$87:AE$291,T$120,Schedule!AD$87:AD$291,S121,Schedule!$G$87:$G$291,Schedule!$F$10,Schedule!$I$87:$I$291,"I"))+(SUMIFS(Schedule!AF$87:AF$291,Schedule!$K$87:$K$291,Arch,Schedule!AE$87:AE$291,T$120,Schedule!AD$87:AD$291,S121,Schedule!$G$87:$G$291,Schedule!$F$11,Schedule!$I$87:$I$291,"")+SUMIFS(Schedule!AF$87:AF$291,Schedule!$K$87:$K$291,Arch,Schedule!AE$87:AE$291,T$120,Schedule!AD$87:AD$291,S121,Schedule!$G$87:$G$291,Schedule!$F$11,Schedule!$I$87:$I$291,"I")),IF($C$3='Sum Res'!$S$5,(SUMIFS(Schedule!AF$87:AF$291,Schedule!$K$87:$K$291,Arch,Schedule!AE$87:AE$291,T$120,Schedule!AD$87:AD$291,S121,Schedule!$G$87:$G$291,Schedule!$F$9,Schedule!$I$87:$I$291,"")+SUMIFS(Schedule!AF$87:AF$291,Schedule!$K$87:$K$291,Arch,Schedule!AE$87:AE$291,T$120,Schedule!AD$87:AD$291,S121,Schedule!$G$87:$G$291,Schedule!$F$9,Schedule!$I$87:$I$291,"I"))+(SUMIFS(Schedule!AF$87:AF$291,Schedule!$K$87:$K$291,Arch,Schedule!AE$87:AE$291,T$120,Schedule!AD$87:AD$291,S121,Schedule!$G$87:$G$291,Schedule!$F$10,Schedule!$I$87:$I$291,"")+SUMIFS(Schedule!AF$87:AF$291,Schedule!$K$87:$K$291,Arch,Schedule!AE$87:AE$291,T$120,Schedule!AD$87:AD$291,S121,Schedule!$G$87:$G$291,Schedule!$F$10,Schedule!$I$87:$I$291,"I"))+(SUMIFS(Schedule!AF$87:AF$291,Schedule!$K$87:$K$291,Arch,Schedule!AE$87:AE$291,T$120,Schedule!AD$87:AD$291,S121,Schedule!$G$87:$G$291,Schedule!$F$11,Schedule!$I$87:$I$291,"")+SUMIFS(Schedule!AF$87:AF$291,Schedule!$K$87:$K$291,Arch,Schedule!AE$87:AE$291,T$120,Schedule!AD$87:AD$291,S121,Schedule!$G$87:$G$291,Schedule!$F$11,Schedule!$I$87:$I$291,"I")),(SUMIFS(Schedule!AF$87:AF$291,Schedule!$K$87:$K$291,Arch,Schedule!AE$87:AE$291,T$120,Schedule!AD$87:AD$291,S121,Schedule!$G$87:$G$291,Schedule!$F$9,Schedule!$I$87:$I$291,"")+SUMIFS(Schedule!AF$87:AF$291,Schedule!$K$87:$K$291,Arch,Schedule!AE$87:AE$291,T$120,Schedule!AD$87:AD$291,S121,Schedule!$G$87:$G$291,Schedule!$F$9,Schedule!$I$87:$I$291,"I"))+(SUMIFS(Schedule!AF$87:AF$291,Schedule!$K$87:$K$291,Arch,Schedule!AE$87:AE$291,T$120,Schedule!AD$87:AD$291,S121,Schedule!$G$87:$G$291,Schedule!$F$10,Schedule!$I$87:$I$291,"")+SUMIFS(Schedule!AF$87:AF$291,Schedule!$K$87:$K$291,Arch,Schedule!AE$87:AE$291,T$120,Schedule!AD$87:AD$291,S121,Schedule!$G$87:$G$291,Schedule!$F$10,Schedule!$I$87:$I$291,"I"))+(SUMIFS(Schedule!AF$87:AF$291,Schedule!$K$87:$K$291,Arch,Schedule!AE$87:AE$291,T$120,Schedule!AD$87:AD$291,S121,Schedule!$G$87:$G$291,Schedule!$F$11,Schedule!$I$87:$I$291,"")+SUMIFS(Schedule!AF$87:AF$291,Schedule!$K$87:$K$291,Arch,Schedule!AE$87:AE$291,T$120,Schedule!AD$87:AD$291,S121,Schedule!$G$87:$G$291,Schedule!$F$11,Schedule!$I$87:$I$291,"I"))+(SUMIFS(Schedule!AF$87:AF$291,Schedule!$K$87:$K$291,Arch,Schedule!AE$87:AE$291,T$120,Schedule!AD$87:AD$291,S121,Schedule!$G$87:$G$291,Schedule!$F$8,Schedule!$I$87:$I$291,"")+SUMIFS(Schedule!AF$87:AF$291,Schedule!$K$87:$K$291,Arch,Schedule!AE$87:AE$291,T$120,Schedule!AD$87:AD$291,S121,Schedule!$G$87:$G$291,Schedule!$F$8,Schedule!$I$87:$I$291,"I"))))</f>
        <v>0</v>
      </c>
      <c r="V121" s="289">
        <v>2</v>
      </c>
      <c r="W121" s="280"/>
      <c r="X121" s="281">
        <f>IF($C$3="",(SUMIFS(Schedule!AI$87:AI$291,Schedule!$K$87:$K$291,Arch,Schedule!AH$87:AH$291,W$120,Schedule!AG$87:AG$291,V121,Schedule!$G$87:$G$291,Schedule!$F$9,Schedule!$I$87:$I$291,"")+SUMIFS(Schedule!AI$87:AI$291,Schedule!$K$87:$K$291,Arch,Schedule!AH$87:AH$291,W$120,Schedule!AG$87:AG$291,V121,Schedule!$G$87:$G$291,Schedule!$F$9,Schedule!$I$87:$I$291,"I"))+(SUMIFS(Schedule!AI$87:AI$291,Schedule!$K$87:$K$291,Arch,Schedule!AH$87:AH$291,W$120,Schedule!AG$87:AG$291,V121,Schedule!$G$87:$G$291,Schedule!$F$10,Schedule!$I$87:$I$291,"")+SUMIFS(Schedule!AI$87:AI$291,Schedule!$K$87:$K$291,Arch,Schedule!AH$87:AH$291,W$120,Schedule!AG$87:AG$291,V121,Schedule!$G$87:$G$291,Schedule!$F$10,Schedule!$I$87:$I$291,"I"))+(SUMIFS(Schedule!AI$87:AI$291,Schedule!$K$87:$K$291,Arch,Schedule!AH$87:AH$291,W$120,Schedule!AG$87:AG$291,V121,Schedule!$G$87:$G$291,Schedule!$F$11,Schedule!$I$87:$I$291,"")+SUMIFS(Schedule!AI$87:AI$291,Schedule!$K$87:$K$291,Arch,Schedule!AH$87:AH$291,W$120,Schedule!AG$87:AG$291,V121,Schedule!$G$87:$G$291,Schedule!$F$11,Schedule!$I$87:$I$291,"I")),IF($C$3='Sum Res'!$S$5,(SUMIFS(Schedule!AI$87:AI$291,Schedule!$K$87:$K$291,Arch,Schedule!AH$87:AH$291,W$120,Schedule!AG$87:AG$291,V121,Schedule!$G$87:$G$291,Schedule!$F$9,Schedule!$I$87:$I$291,"")+SUMIFS(Schedule!AI$87:AI$291,Schedule!$K$87:$K$291,Arch,Schedule!AH$87:AH$291,W$120,Schedule!AG$87:AG$291,V121,Schedule!$G$87:$G$291,Schedule!$F$9,Schedule!$I$87:$I$291,"I"))+(SUMIFS(Schedule!AI$87:AI$291,Schedule!$K$87:$K$291,Arch,Schedule!AH$87:AH$291,W$120,Schedule!AG$87:AG$291,V121,Schedule!$G$87:$G$291,Schedule!$F$10,Schedule!$I$87:$I$291,"")+SUMIFS(Schedule!AI$87:AI$291,Schedule!$K$87:$K$291,Arch,Schedule!AH$87:AH$291,W$120,Schedule!AG$87:AG$291,V121,Schedule!$G$87:$G$291,Schedule!$F$10,Schedule!$I$87:$I$291,"I"))+(SUMIFS(Schedule!AI$87:AI$291,Schedule!$K$87:$K$291,Arch,Schedule!AH$87:AH$291,W$120,Schedule!AG$87:AG$291,V121,Schedule!$G$87:$G$291,Schedule!$F$11,Schedule!$I$87:$I$291,"")+SUMIFS(Schedule!AI$87:AI$291,Schedule!$K$87:$K$291,Arch,Schedule!AH$87:AH$291,W$120,Schedule!AG$87:AG$291,V121,Schedule!$G$87:$G$291,Schedule!$F$11,Schedule!$I$87:$I$291,"I")),(SUMIFS(Schedule!AI$87:AI$291,Schedule!$K$87:$K$291,Arch,Schedule!AH$87:AH$291,W$120,Schedule!AG$87:AG$291,V121,Schedule!$G$87:$G$291,Schedule!$F$9,Schedule!$I$87:$I$291,"")+SUMIFS(Schedule!AI$87:AI$291,Schedule!$K$87:$K$291,Arch,Schedule!AH$87:AH$291,W$120,Schedule!AG$87:AG$291,V121,Schedule!$G$87:$G$291,Schedule!$F$9,Schedule!$I$87:$I$291,"I"))+(SUMIFS(Schedule!AI$87:AI$291,Schedule!$K$87:$K$291,Arch,Schedule!AH$87:AH$291,W$120,Schedule!AG$87:AG$291,V121,Schedule!$G$87:$G$291,Schedule!$F$10,Schedule!$I$87:$I$291,"")+SUMIFS(Schedule!AI$87:AI$291,Schedule!$K$87:$K$291,Arch,Schedule!AH$87:AH$291,W$120,Schedule!AG$87:AG$291,V121,Schedule!$G$87:$G$291,Schedule!$F$10,Schedule!$I$87:$I$291,"I"))+(SUMIFS(Schedule!AI$87:AI$291,Schedule!$K$87:$K$291,Arch,Schedule!AH$87:AH$291,W$120,Schedule!AG$87:AG$291,V121,Schedule!$G$87:$G$291,Schedule!$F$11,Schedule!$I$87:$I$291,"")+SUMIFS(Schedule!AI$87:AI$291,Schedule!$K$87:$K$291,Arch,Schedule!AH$87:AH$291,W$120,Schedule!AG$87:AG$291,V121,Schedule!$G$87:$G$291,Schedule!$F$11,Schedule!$I$87:$I$291,"I"))+(SUMIFS(Schedule!AI$87:AI$291,Schedule!$K$87:$K$291,Arch,Schedule!AH$87:AH$291,W$120,Schedule!AG$87:AG$291,V121,Schedule!$G$87:$G$291,Schedule!$F$8,Schedule!$I$87:$I$291,"")+SUMIFS(Schedule!AI$87:AI$291,Schedule!$K$87:$K$291,Arch,Schedule!AH$87:AH$291,W$120,Schedule!AG$87:AG$291,V121,Schedule!$G$87:$G$291,Schedule!$F$8,Schedule!$I$87:$I$291,"I"))))</f>
        <v>0</v>
      </c>
      <c r="Y121" s="289">
        <v>2</v>
      </c>
      <c r="Z121" s="280"/>
      <c r="AA121" s="281">
        <f>IF($C$3="",(SUMIFS(Schedule!AL$87:AL$291,Schedule!$K$87:$K$291,Arch,Schedule!AK$87:AK$291,Z$120,Schedule!AJ$87:AJ$291,Y121,Schedule!$G$87:$G$291,Schedule!$F$9,Schedule!$I$87:$I$291,"")+SUMIFS(Schedule!AL$87:AL$291,Schedule!$K$87:$K$291,Arch,Schedule!AK$87:AK$291,Z$120,Schedule!AJ$87:AJ$291,Y121,Schedule!$G$87:$G$291,Schedule!$F$9,Schedule!$I$87:$I$291,"I"))+(SUMIFS(Schedule!AL$87:AL$291,Schedule!$K$87:$K$291,Arch,Schedule!AK$87:AK$291,Z$120,Schedule!AJ$87:AJ$291,Y121,Schedule!$G$87:$G$291,Schedule!$F$10,Schedule!$I$87:$I$291,"")+SUMIFS(Schedule!AL$87:AL$291,Schedule!$K$87:$K$291,Arch,Schedule!AK$87:AK$291,Z$120,Schedule!AJ$87:AJ$291,Y121,Schedule!$G$87:$G$291,Schedule!$F$10,Schedule!$I$87:$I$291,"I"))+(SUMIFS(Schedule!AL$87:AL$291,Schedule!$K$87:$K$291,Arch,Schedule!AK$87:AK$291,Z$120,Schedule!AJ$87:AJ$291,Y121,Schedule!$G$87:$G$291,Schedule!$F$11,Schedule!$I$87:$I$291,"")+SUMIFS(Schedule!AL$87:AL$291,Schedule!$K$87:$K$291,Arch,Schedule!AK$87:AK$291,Z$120,Schedule!AJ$87:AJ$291,Y121,Schedule!$G$87:$G$291,Schedule!$F$11,Schedule!$I$87:$I$291,"I")),IF($C$3='Sum Res'!$S$5,(SUMIFS(Schedule!AL$87:AL$291,Schedule!$K$87:$K$291,Arch,Schedule!AK$87:AK$291,Z$120,Schedule!AJ$87:AJ$291,Y121,Schedule!$G$87:$G$291,Schedule!$F$9,Schedule!$I$87:$I$291,"")+SUMIFS(Schedule!AL$87:AL$291,Schedule!$K$87:$K$291,Arch,Schedule!AK$87:AK$291,Z$120,Schedule!AJ$87:AJ$291,Y121,Schedule!$G$87:$G$291,Schedule!$F$9,Schedule!$I$87:$I$291,"I"))+(SUMIFS(Schedule!AL$87:AL$291,Schedule!$K$87:$K$291,Arch,Schedule!AK$87:AK$291,Z$120,Schedule!AJ$87:AJ$291,Y121,Schedule!$G$87:$G$291,Schedule!$F$10,Schedule!$I$87:$I$291,"")+SUMIFS(Schedule!AL$87:AL$291,Schedule!$K$87:$K$291,Arch,Schedule!AK$87:AK$291,Z$120,Schedule!AJ$87:AJ$291,Y121,Schedule!$G$87:$G$291,Schedule!$F$10,Schedule!$I$87:$I$291,"I"))+(SUMIFS(Schedule!AL$87:AL$291,Schedule!$K$87:$K$291,Arch,Schedule!AK$87:AK$291,Z$120,Schedule!AJ$87:AJ$291,Y121,Schedule!$G$87:$G$291,Schedule!$F$11,Schedule!$I$87:$I$291,"")+SUMIFS(Schedule!AL$87:AL$291,Schedule!$K$87:$K$291,Arch,Schedule!AK$87:AK$291,Z$120,Schedule!AJ$87:AJ$291,Y121,Schedule!$G$87:$G$291,Schedule!$F$11,Schedule!$I$87:$I$291,"I")),(SUMIFS(Schedule!AL$87:AL$291,Schedule!$K$87:$K$291,Arch,Schedule!AK$87:AK$291,Z$120,Schedule!AJ$87:AJ$291,Y121,Schedule!$G$87:$G$291,Schedule!$F$9,Schedule!$I$87:$I$291,"")+SUMIFS(Schedule!AL$87:AL$291,Schedule!$K$87:$K$291,Arch,Schedule!AK$87:AK$291,Z$120,Schedule!AJ$87:AJ$291,Y121,Schedule!$G$87:$G$291,Schedule!$F$9,Schedule!$I$87:$I$291,"I"))+(SUMIFS(Schedule!AL$87:AL$291,Schedule!$K$87:$K$291,Arch,Schedule!AK$87:AK$291,Z$120,Schedule!AJ$87:AJ$291,Y121,Schedule!$G$87:$G$291,Schedule!$F$10,Schedule!$I$87:$I$291,"")+SUMIFS(Schedule!AL$87:AL$291,Schedule!$K$87:$K$291,Arch,Schedule!AK$87:AK$291,Z$120,Schedule!AJ$87:AJ$291,Y121,Schedule!$G$87:$G$291,Schedule!$F$10,Schedule!$I$87:$I$291,"I"))+(SUMIFS(Schedule!AL$87:AL$291,Schedule!$K$87:$K$291,Arch,Schedule!AK$87:AK$291,Z$120,Schedule!AJ$87:AJ$291,Y121,Schedule!$G$87:$G$291,Schedule!$F$11,Schedule!$I$87:$I$291,"")+SUMIFS(Schedule!AL$87:AL$291,Schedule!$K$87:$K$291,Arch,Schedule!AK$87:AK$291,Z$120,Schedule!AJ$87:AJ$291,Y121,Schedule!$G$87:$G$291,Schedule!$F$11,Schedule!$I$87:$I$291,"I"))+(SUMIFS(Schedule!AL$87:AL$291,Schedule!$K$87:$K$291,Arch,Schedule!AK$87:AK$291,Z$120,Schedule!AJ$87:AJ$291,Y121,Schedule!$G$87:$G$291,Schedule!$F$8,Schedule!$I$87:$I$291,"")+SUMIFS(Schedule!AL$87:AL$291,Schedule!$K$87:$K$291,Arch,Schedule!AK$87:AK$291,Z$120,Schedule!AJ$87:AJ$291,Y121,Schedule!$G$87:$G$291,Schedule!$F$8,Schedule!$I$87:$I$291,"I"))))</f>
        <v>0</v>
      </c>
      <c r="AB121" s="289">
        <v>2</v>
      </c>
      <c r="AC121" s="280"/>
      <c r="AD121" s="281">
        <f>IF($C$3="",(SUMIFS(Schedule!AO$87:AO$291,Schedule!$K$87:$K$291,Arch,Schedule!AN$87:AN$291,AC$120,Schedule!AM$87:AM$291,AB121,Schedule!$G$87:$G$291,Schedule!$F$9,Schedule!$I$87:$I$291,"")+SUMIFS(Schedule!AO$87:AO$291,Schedule!$K$87:$K$291,Arch,Schedule!AN$87:AN$291,AC$120,Schedule!AM$87:AM$291,AB121,Schedule!$G$87:$G$291,Schedule!$F$9,Schedule!$I$87:$I$291,"I"))+(SUMIFS(Schedule!AO$87:AO$291,Schedule!$K$87:$K$291,Arch,Schedule!AN$87:AN$291,AC$120,Schedule!AM$87:AM$291,AB121,Schedule!$G$87:$G$291,Schedule!$F$10,Schedule!$I$87:$I$291,"")+SUMIFS(Schedule!AO$87:AO$291,Schedule!$K$87:$K$291,Arch,Schedule!AN$87:AN$291,AC$120,Schedule!AM$87:AM$291,AB121,Schedule!$G$87:$G$291,Schedule!$F$10,Schedule!$I$87:$I$291,"I"))+(SUMIFS(Schedule!AO$87:AO$291,Schedule!$K$87:$K$291,Arch,Schedule!AN$87:AN$291,AC$120,Schedule!AM$87:AM$291,AB121,Schedule!$G$87:$G$291,Schedule!$F$11,Schedule!$I$87:$I$291,"")+SUMIFS(Schedule!AO$87:AO$291,Schedule!$K$87:$K$291,Arch,Schedule!AN$87:AN$291,AC$120,Schedule!AM$87:AM$291,AB121,Schedule!$G$87:$G$291,Schedule!$F$11,Schedule!$I$87:$I$291,"I")),IF($C$3='Sum Res'!$S$5,(SUMIFS(Schedule!AO$87:AO$291,Schedule!$K$87:$K$291,Arch,Schedule!AN$87:AN$291,AC$120,Schedule!AM$87:AM$291,AB121,Schedule!$G$87:$G$291,Schedule!$F$9,Schedule!$I$87:$I$291,"")+SUMIFS(Schedule!AO$87:AO$291,Schedule!$K$87:$K$291,Arch,Schedule!AN$87:AN$291,AC$120,Schedule!AM$87:AM$291,AB121,Schedule!$G$87:$G$291,Schedule!$F$9,Schedule!$I$87:$I$291,"I"))+(SUMIFS(Schedule!AO$87:AO$291,Schedule!$K$87:$K$291,Arch,Schedule!AN$87:AN$291,AC$120,Schedule!AM$87:AM$291,AB121,Schedule!$G$87:$G$291,Schedule!$F$10,Schedule!$I$87:$I$291,"")+SUMIFS(Schedule!AO$87:AO$291,Schedule!$K$87:$K$291,Arch,Schedule!AN$87:AN$291,AC$120,Schedule!AM$87:AM$291,AB121,Schedule!$G$87:$G$291,Schedule!$F$10,Schedule!$I$87:$I$291,"I"))+(SUMIFS(Schedule!AO$87:AO$291,Schedule!$K$87:$K$291,Arch,Schedule!AN$87:AN$291,AC$120,Schedule!AM$87:AM$291,AB121,Schedule!$G$87:$G$291,Schedule!$F$11,Schedule!$I$87:$I$291,"")+SUMIFS(Schedule!AO$87:AO$291,Schedule!$K$87:$K$291,Arch,Schedule!AN$87:AN$291,AC$120,Schedule!AM$87:AM$291,AB121,Schedule!$G$87:$G$291,Schedule!$F$11,Schedule!$I$87:$I$291,"I")),(SUMIFS(Schedule!AO$87:AO$291,Schedule!$K$87:$K$291,Arch,Schedule!AN$87:AN$291,AC$120,Schedule!AM$87:AM$291,AB121,Schedule!$G$87:$G$291,Schedule!$F$9,Schedule!$I$87:$I$291,"")+SUMIFS(Schedule!AO$87:AO$291,Schedule!$K$87:$K$291,Arch,Schedule!AN$87:AN$291,AC$120,Schedule!AM$87:AM$291,AB121,Schedule!$G$87:$G$291,Schedule!$F$9,Schedule!$I$87:$I$291,"I"))+(SUMIFS(Schedule!AO$87:AO$291,Schedule!$K$87:$K$291,Arch,Schedule!AN$87:AN$291,AC$120,Schedule!AM$87:AM$291,AB121,Schedule!$G$87:$G$291,Schedule!$F$10,Schedule!$I$87:$I$291,"")+SUMIFS(Schedule!AO$87:AO$291,Schedule!$K$87:$K$291,Arch,Schedule!AN$87:AN$291,AC$120,Schedule!AM$87:AM$291,AB121,Schedule!$G$87:$G$291,Schedule!$F$10,Schedule!$I$87:$I$291,"I"))+(SUMIFS(Schedule!AO$87:AO$291,Schedule!$K$87:$K$291,Arch,Schedule!AN$87:AN$291,AC$120,Schedule!AM$87:AM$291,AB121,Schedule!$G$87:$G$291,Schedule!$F$11,Schedule!$I$87:$I$291,"")+SUMIFS(Schedule!AO$87:AO$291,Schedule!$K$87:$K$291,Arch,Schedule!AN$87:AN$291,AC$120,Schedule!AM$87:AM$291,AB121,Schedule!$G$87:$G$291,Schedule!$F$11,Schedule!$I$87:$I$291,"I"))+(SUMIFS(Schedule!AO$87:AO$291,Schedule!$K$87:$K$291,Arch,Schedule!AN$87:AN$291,AC$120,Schedule!AM$87:AM$291,AB121,Schedule!$G$87:$G$291,Schedule!$F$8,Schedule!$I$87:$I$291,"")+SUMIFS(Schedule!AO$87:AO$291,Schedule!$K$87:$K$291,Arch,Schedule!AN$87:AN$291,AC$120,Schedule!AM$87:AM$291,AB121,Schedule!$G$87:$G$291,Schedule!$F$8,Schedule!$I$87:$I$291,"I"))))</f>
        <v>0</v>
      </c>
      <c r="AE121" s="282">
        <f t="shared" si="28"/>
        <v>0</v>
      </c>
      <c r="AF121" s="283">
        <f t="shared" si="27"/>
        <v>0</v>
      </c>
    </row>
    <row r="122" spans="2:32" ht="15" x14ac:dyDescent="0.2">
      <c r="B122" s="580"/>
      <c r="C122" s="583"/>
      <c r="D122" s="284">
        <v>3</v>
      </c>
      <c r="E122" s="285"/>
      <c r="F122" s="286">
        <f>IF($C$3="",(SUMIFS(Schedule!Q$87:Q$291,Schedule!$K$87:$K$291,Arch,Schedule!P$87:P$291,E$120,Schedule!O$87:O$291,D122,Schedule!$G$87:$G$291,Schedule!$F$9,Schedule!$I$87:$I$291,"")+SUMIFS(Schedule!Q$87:Q$291,Schedule!$K$87:$K$291,Arch,Schedule!P$87:P$291,E$120,Schedule!O$87:O$291,D122,Schedule!$G$87:$G$291,Schedule!$F$9,Schedule!$I$87:$I$291,"I"))+(SUMIFS(Schedule!Q$87:Q$291,Schedule!$K$87:$K$291,Arch,Schedule!P$87:P$291,E$120,Schedule!O$87:O$291,D122,Schedule!$G$87:$G$291,Schedule!$F$10,Schedule!$I$87:$I$291,"")+SUMIFS(Schedule!Q$87:Q$291,Schedule!$K$87:$K$291,Arch,Schedule!P$87:P$291,E$120,Schedule!O$87:O$291,D122,Schedule!$G$87:$G$291,Schedule!$F$10,Schedule!$I$87:$I$291,"I"))+(SUMIFS(Schedule!Q$87:Q$291,Schedule!$K$87:$K$291,Arch,Schedule!P$87:P$291,E$120,Schedule!O$87:O$291,D122,Schedule!$G$87:$G$291,Schedule!$F$11,Schedule!$I$87:$I$291,"")+SUMIFS(Schedule!Q$87:Q$291,Schedule!$K$87:$K$291,Arch,Schedule!P$87:P$291,E$120,Schedule!O$87:O$291,D122,Schedule!$G$87:$G$291,Schedule!$F$11,Schedule!$I$87:$I$291,"I")),IF($C$3='Sum Res'!$S$5,(SUMIFS(Schedule!Q$87:Q$291,Schedule!$K$87:$K$291,Arch,Schedule!P$87:P$291,E$120,Schedule!O$87:O$291,D122,Schedule!$G$87:$G$291,Schedule!$F$9,Schedule!$I$87:$I$291,"")+SUMIFS(Schedule!Q$87:Q$291,Schedule!$K$87:$K$291,Arch,Schedule!P$87:P$291,E$120,Schedule!O$87:O$291,D122,Schedule!$G$87:$G$291,Schedule!$F$9,Schedule!$I$87:$I$291,"I"))+(SUMIFS(Schedule!Q$87:Q$291,Schedule!$K$87:$K$291,Arch,Schedule!P$87:P$291,E$120,Schedule!O$87:O$291,D122,Schedule!$G$87:$G$291,Schedule!$F$10,Schedule!$I$87:$I$291,"")+SUMIFS(Schedule!Q$87:Q$291,Schedule!$K$87:$K$291,Arch,Schedule!P$87:P$291,E$120,Schedule!O$87:O$291,D122,Schedule!$G$87:$G$291,Schedule!$F$10,Schedule!$I$87:$I$291,"I"))+(SUMIFS(Schedule!Q$87:Q$291,Schedule!$K$87:$K$291,Arch,Schedule!P$87:P$291,E$120,Schedule!O$87:O$291,D122,Schedule!$G$87:$G$291,Schedule!$F$11,Schedule!$I$87:$I$291,"")+SUMIFS(Schedule!Q$87:Q$291,Schedule!$K$87:$K$291,Arch,Schedule!P$87:P$291,E$120,Schedule!O$87:O$291,D122,Schedule!$G$87:$G$291,Schedule!$F$11,Schedule!$I$87:$I$291,"I")),(SUMIFS(Schedule!Q$87:Q$291,Schedule!$K$87:$K$291,Arch,Schedule!P$87:P$291,E$120,Schedule!O$87:O$291,D122,Schedule!$G$87:$G$291,Schedule!$F$9,Schedule!$I$87:$I$291,"")+SUMIFS(Schedule!Q$87:Q$291,Schedule!$K$87:$K$291,Arch,Schedule!P$87:P$291,E$120,Schedule!O$87:O$291,D122,Schedule!$G$87:$G$291,Schedule!$F$9,Schedule!$I$87:$I$291,"I"))+(SUMIFS(Schedule!Q$87:Q$291,Schedule!$K$87:$K$291,Arch,Schedule!P$87:P$291,E$120,Schedule!O$87:O$291,D122,Schedule!$G$87:$G$291,Schedule!$F$10,Schedule!$I$87:$I$291,"")+SUMIFS(Schedule!Q$87:Q$291,Schedule!$K$87:$K$291,Arch,Schedule!P$87:P$291,E$120,Schedule!O$87:O$291,D122,Schedule!$G$87:$G$291,Schedule!$F$10,Schedule!$I$87:$I$291,"I"))+(SUMIFS(Schedule!Q$87:Q$291,Schedule!$K$87:$K$291,Arch,Schedule!P$87:P$291,E$120,Schedule!O$87:O$291,D122,Schedule!$G$87:$G$291,Schedule!$F$11,Schedule!$I$87:$I$291,"")+SUMIFS(Schedule!Q$87:Q$291,Schedule!$K$87:$K$291,Arch,Schedule!P$87:P$291,E$120,Schedule!O$87:O$291,D122,Schedule!$G$87:$G$291,Schedule!$F$11,Schedule!$I$87:$I$291,"I"))+(SUMIFS(Schedule!Q$87:Q$291,Schedule!$K$87:$K$291,Arch,Schedule!P$87:P$291,E$120,Schedule!O$87:O$291,D122,Schedule!$G$87:$G$291,Schedule!$F$8,Schedule!$I$87:$I$291,"")+SUMIFS(Schedule!Q$87:Q$291,Schedule!$K$87:$K$291,Arch,Schedule!P$87:P$291,E$120,Schedule!O$87:O$291,D122,Schedule!$G$87:$G$291,Schedule!$F$8,Schedule!$I$87:$I$291,"I"))))</f>
        <v>0</v>
      </c>
      <c r="G122" s="284">
        <v>3</v>
      </c>
      <c r="H122" s="285"/>
      <c r="I122" s="286">
        <f>IF($C$3="",(SUMIFS(Schedule!T$87:T$291,Schedule!$K$87:$K$291,Arch,Schedule!S$87:S$291,H$120,Schedule!R$87:R$291,G122,Schedule!$G$87:$G$291,Schedule!$F$9,Schedule!$I$87:$I$291,"")+SUMIFS(Schedule!T$87:T$291,Schedule!$K$87:$K$291,Arch,Schedule!S$87:S$291,H$120,Schedule!R$87:R$291,G122,Schedule!$G$87:$G$291,Schedule!$F$9,Schedule!$I$87:$I$291,"I"))+(SUMIFS(Schedule!T$87:T$291,Schedule!$K$87:$K$291,Arch,Schedule!S$87:S$291,H$120,Schedule!R$87:R$291,G122,Schedule!$G$87:$G$291,Schedule!$F$10,Schedule!$I$87:$I$291,"")+SUMIFS(Schedule!T$87:T$291,Schedule!$K$87:$K$291,Arch,Schedule!S$87:S$291,H$120,Schedule!R$87:R$291,G122,Schedule!$G$87:$G$291,Schedule!$F$10,Schedule!$I$87:$I$291,"I"))+(SUMIFS(Schedule!T$87:T$291,Schedule!$K$87:$K$291,Arch,Schedule!S$87:S$291,H$120,Schedule!R$87:R$291,G122,Schedule!$G$87:$G$291,Schedule!$F$11,Schedule!$I$87:$I$291,"")+SUMIFS(Schedule!T$87:T$291,Schedule!$K$87:$K$291,Arch,Schedule!S$87:S$291,H$120,Schedule!R$87:R$291,G122,Schedule!$G$87:$G$291,Schedule!$F$11,Schedule!$I$87:$I$291,"I")),IF($C$3='Sum Res'!$S$5,(SUMIFS(Schedule!T$87:T$291,Schedule!$K$87:$K$291,Arch,Schedule!S$87:S$291,H$120,Schedule!R$87:R$291,G122,Schedule!$G$87:$G$291,Schedule!$F$9,Schedule!$I$87:$I$291,"")+SUMIFS(Schedule!T$87:T$291,Schedule!$K$87:$K$291,Arch,Schedule!S$87:S$291,H$120,Schedule!R$87:R$291,G122,Schedule!$G$87:$G$291,Schedule!$F$9,Schedule!$I$87:$I$291,"I"))+(SUMIFS(Schedule!T$87:T$291,Schedule!$K$87:$K$291,Arch,Schedule!S$87:S$291,H$120,Schedule!R$87:R$291,G122,Schedule!$G$87:$G$291,Schedule!$F$10,Schedule!$I$87:$I$291,"")+SUMIFS(Schedule!T$87:T$291,Schedule!$K$87:$K$291,Arch,Schedule!S$87:S$291,H$120,Schedule!R$87:R$291,G122,Schedule!$G$87:$G$291,Schedule!$F$10,Schedule!$I$87:$I$291,"I"))+(SUMIFS(Schedule!T$87:T$291,Schedule!$K$87:$K$291,Arch,Schedule!S$87:S$291,H$120,Schedule!R$87:R$291,G122,Schedule!$G$87:$G$291,Schedule!$F$11,Schedule!$I$87:$I$291,"")+SUMIFS(Schedule!T$87:T$291,Schedule!$K$87:$K$291,Arch,Schedule!S$87:S$291,H$120,Schedule!R$87:R$291,G122,Schedule!$G$87:$G$291,Schedule!$F$11,Schedule!$I$87:$I$291,"I")),(SUMIFS(Schedule!T$87:T$291,Schedule!$K$87:$K$291,Arch,Schedule!S$87:S$291,H$120,Schedule!R$87:R$291,G122,Schedule!$G$87:$G$291,Schedule!$F$9,Schedule!$I$87:$I$291,"")+SUMIFS(Schedule!T$87:T$291,Schedule!$K$87:$K$291,Arch,Schedule!S$87:S$291,H$120,Schedule!R$87:R$291,G122,Schedule!$G$87:$G$291,Schedule!$F$9,Schedule!$I$87:$I$291,"I"))+(SUMIFS(Schedule!T$87:T$291,Schedule!$K$87:$K$291,Arch,Schedule!S$87:S$291,H$120,Schedule!R$87:R$291,G122,Schedule!$G$87:$G$291,Schedule!$F$10,Schedule!$I$87:$I$291,"")+SUMIFS(Schedule!T$87:T$291,Schedule!$K$87:$K$291,Arch,Schedule!S$87:S$291,H$120,Schedule!R$87:R$291,G122,Schedule!$G$87:$G$291,Schedule!$F$10,Schedule!$I$87:$I$291,"I"))+(SUMIFS(Schedule!T$87:T$291,Schedule!$K$87:$K$291,Arch,Schedule!S$87:S$291,H$120,Schedule!R$87:R$291,G122,Schedule!$G$87:$G$291,Schedule!$F$11,Schedule!$I$87:$I$291,"")+SUMIFS(Schedule!T$87:T$291,Schedule!$K$87:$K$291,Arch,Schedule!S$87:S$291,H$120,Schedule!R$87:R$291,G122,Schedule!$G$87:$G$291,Schedule!$F$11,Schedule!$I$87:$I$291,"I"))+(SUMIFS(Schedule!T$87:T$291,Schedule!$K$87:$K$291,Arch,Schedule!S$87:S$291,H$120,Schedule!R$87:R$291,G122,Schedule!$G$87:$G$291,Schedule!$F$8,Schedule!$I$87:$I$291,"")+SUMIFS(Schedule!T$87:T$291,Schedule!$K$87:$K$291,Arch,Schedule!S$87:S$291,H$120,Schedule!R$87:R$291,G122,Schedule!$G$87:$G$291,Schedule!$F$8,Schedule!$I$87:$I$291,"I"))))</f>
        <v>0</v>
      </c>
      <c r="J122" s="284">
        <v>3</v>
      </c>
      <c r="K122" s="285"/>
      <c r="L122" s="286">
        <f>IF($C$3="",(SUMIFS(Schedule!W$87:W$291,Schedule!$K$87:$K$291,Arch,Schedule!V$87:V$291,K$120,Schedule!U$87:U$291,J122,Schedule!$G$87:$G$291,Schedule!$F$9,Schedule!$I$87:$I$291,"")+SUMIFS(Schedule!W$87:W$291,Schedule!$K$87:$K$291,Arch,Schedule!V$87:V$291,K$120,Schedule!U$87:U$291,J122,Schedule!$G$87:$G$291,Schedule!$F$9,Schedule!$I$87:$I$291,"I"))+(SUMIFS(Schedule!W$87:W$291,Schedule!$K$87:$K$291,Arch,Schedule!V$87:V$291,K$120,Schedule!U$87:U$291,J122,Schedule!$G$87:$G$291,Schedule!$F$10,Schedule!$I$87:$I$291,"")+SUMIFS(Schedule!W$87:W$291,Schedule!$K$87:$K$291,Arch,Schedule!V$87:V$291,K$120,Schedule!U$87:U$291,J122,Schedule!$G$87:$G$291,Schedule!$F$10,Schedule!$I$87:$I$291,"I"))+(SUMIFS(Schedule!W$87:W$291,Schedule!$K$87:$K$291,Arch,Schedule!V$87:V$291,K$120,Schedule!U$87:U$291,J122,Schedule!$G$87:$G$291,Schedule!$F$11,Schedule!$I$87:$I$291,"")+SUMIFS(Schedule!W$87:W$291,Schedule!$K$87:$K$291,Arch,Schedule!V$87:V$291,K$120,Schedule!U$87:U$291,J122,Schedule!$G$87:$G$291,Schedule!$F$11,Schedule!$I$87:$I$291,"I")),IF($C$3='Sum Res'!$S$5,(SUMIFS(Schedule!W$87:W$291,Schedule!$K$87:$K$291,Arch,Schedule!V$87:V$291,K$120,Schedule!U$87:U$291,J122,Schedule!$G$87:$G$291,Schedule!$F$9,Schedule!$I$87:$I$291,"")+SUMIFS(Schedule!W$87:W$291,Schedule!$K$87:$K$291,Arch,Schedule!V$87:V$291,K$120,Schedule!U$87:U$291,J122,Schedule!$G$87:$G$291,Schedule!$F$9,Schedule!$I$87:$I$291,"I"))+(SUMIFS(Schedule!W$87:W$291,Schedule!$K$87:$K$291,Arch,Schedule!V$87:V$291,K$120,Schedule!U$87:U$291,J122,Schedule!$G$87:$G$291,Schedule!$F$10,Schedule!$I$87:$I$291,"")+SUMIFS(Schedule!W$87:W$291,Schedule!$K$87:$K$291,Arch,Schedule!V$87:V$291,K$120,Schedule!U$87:U$291,J122,Schedule!$G$87:$G$291,Schedule!$F$10,Schedule!$I$87:$I$291,"I"))+(SUMIFS(Schedule!W$87:W$291,Schedule!$K$87:$K$291,Arch,Schedule!V$87:V$291,K$120,Schedule!U$87:U$291,J122,Schedule!$G$87:$G$291,Schedule!$F$11,Schedule!$I$87:$I$291,"")+SUMIFS(Schedule!W$87:W$291,Schedule!$K$87:$K$291,Arch,Schedule!V$87:V$291,K$120,Schedule!U$87:U$291,J122,Schedule!$G$87:$G$291,Schedule!$F$11,Schedule!$I$87:$I$291,"I")),(SUMIFS(Schedule!W$87:W$291,Schedule!$K$87:$K$291,Arch,Schedule!V$87:V$291,K$120,Schedule!U$87:U$291,J122,Schedule!$G$87:$G$291,Schedule!$F$9,Schedule!$I$87:$I$291,"")+SUMIFS(Schedule!W$87:W$291,Schedule!$K$87:$K$291,Arch,Schedule!V$87:V$291,K$120,Schedule!U$87:U$291,J122,Schedule!$G$87:$G$291,Schedule!$F$9,Schedule!$I$87:$I$291,"I"))+(SUMIFS(Schedule!W$87:W$291,Schedule!$K$87:$K$291,Arch,Schedule!V$87:V$291,K$120,Schedule!U$87:U$291,J122,Schedule!$G$87:$G$291,Schedule!$F$10,Schedule!$I$87:$I$291,"")+SUMIFS(Schedule!W$87:W$291,Schedule!$K$87:$K$291,Arch,Schedule!V$87:V$291,K$120,Schedule!U$87:U$291,J122,Schedule!$G$87:$G$291,Schedule!$F$10,Schedule!$I$87:$I$291,"I"))+(SUMIFS(Schedule!W$87:W$291,Schedule!$K$87:$K$291,Arch,Schedule!V$87:V$291,K$120,Schedule!U$87:U$291,J122,Schedule!$G$87:$G$291,Schedule!$F$11,Schedule!$I$87:$I$291,"")+SUMIFS(Schedule!W$87:W$291,Schedule!$K$87:$K$291,Arch,Schedule!V$87:V$291,K$120,Schedule!U$87:U$291,J122,Schedule!$G$87:$G$291,Schedule!$F$11,Schedule!$I$87:$I$291,"I"))+(SUMIFS(Schedule!W$87:W$291,Schedule!$K$87:$K$291,Arch,Schedule!V$87:V$291,K$120,Schedule!U$87:U$291,J122,Schedule!$G$87:$G$291,Schedule!$F$8,Schedule!$I$87:$I$291,"")+SUMIFS(Schedule!W$87:W$291,Schedule!$K$87:$K$291,Arch,Schedule!V$87:V$291,K$120,Schedule!U$87:U$291,J122,Schedule!$G$87:$G$291,Schedule!$F$8,Schedule!$I$87:$I$291,"I"))))</f>
        <v>0</v>
      </c>
      <c r="M122" s="284">
        <v>3</v>
      </c>
      <c r="N122" s="285"/>
      <c r="O122" s="286">
        <f>IF($C$3="",(SUMIFS(Schedule!Z$87:Z$291,Schedule!$K$87:$K$291,Arch,Schedule!Y$87:Y$291,N$120,Schedule!X$87:X$291,M122,Schedule!$G$87:$G$291,Schedule!$F$9,Schedule!$I$87:$I$291,"")+SUMIFS(Schedule!Z$87:Z$291,Schedule!$K$87:$K$291,Arch,Schedule!Y$87:Y$291,N$120,Schedule!X$87:X$291,M122,Schedule!$G$87:$G$291,Schedule!$F$9,Schedule!$I$87:$I$291,"I"))+(SUMIFS(Schedule!Z$87:Z$291,Schedule!$K$87:$K$291,Arch,Schedule!Y$87:Y$291,N$120,Schedule!X$87:X$291,M122,Schedule!$G$87:$G$291,Schedule!$F$10,Schedule!$I$87:$I$291,"")+SUMIFS(Schedule!Z$87:Z$291,Schedule!$K$87:$K$291,Arch,Schedule!Y$87:Y$291,N$120,Schedule!X$87:X$291,M122,Schedule!$G$87:$G$291,Schedule!$F$10,Schedule!$I$87:$I$291,"I"))+(SUMIFS(Schedule!Z$87:Z$291,Schedule!$K$87:$K$291,Arch,Schedule!Y$87:Y$291,N$120,Schedule!X$87:X$291,M122,Schedule!$G$87:$G$291,Schedule!$F$11,Schedule!$I$87:$I$291,"")+SUMIFS(Schedule!Z$87:Z$291,Schedule!$K$87:$K$291,Arch,Schedule!Y$87:Y$291,N$120,Schedule!X$87:X$291,M122,Schedule!$G$87:$G$291,Schedule!$F$11,Schedule!$I$87:$I$291,"I")),IF($C$3='Sum Res'!$S$5,(SUMIFS(Schedule!Z$87:Z$291,Schedule!$K$87:$K$291,Arch,Schedule!Y$87:Y$291,N$120,Schedule!X$87:X$291,M122,Schedule!$G$87:$G$291,Schedule!$F$9,Schedule!$I$87:$I$291,"")+SUMIFS(Schedule!Z$87:Z$291,Schedule!$K$87:$K$291,Arch,Schedule!Y$87:Y$291,N$120,Schedule!X$87:X$291,M122,Schedule!$G$87:$G$291,Schedule!$F$9,Schedule!$I$87:$I$291,"I"))+(SUMIFS(Schedule!Z$87:Z$291,Schedule!$K$87:$K$291,Arch,Schedule!Y$87:Y$291,N$120,Schedule!X$87:X$291,M122,Schedule!$G$87:$G$291,Schedule!$F$10,Schedule!$I$87:$I$291,"")+SUMIFS(Schedule!Z$87:Z$291,Schedule!$K$87:$K$291,Arch,Schedule!Y$87:Y$291,N$120,Schedule!X$87:X$291,M122,Schedule!$G$87:$G$291,Schedule!$F$10,Schedule!$I$87:$I$291,"I"))+(SUMIFS(Schedule!Z$87:Z$291,Schedule!$K$87:$K$291,Arch,Schedule!Y$87:Y$291,N$120,Schedule!X$87:X$291,M122,Schedule!$G$87:$G$291,Schedule!$F$11,Schedule!$I$87:$I$291,"")+SUMIFS(Schedule!Z$87:Z$291,Schedule!$K$87:$K$291,Arch,Schedule!Y$87:Y$291,N$120,Schedule!X$87:X$291,M122,Schedule!$G$87:$G$291,Schedule!$F$11,Schedule!$I$87:$I$291,"I")),(SUMIFS(Schedule!Z$87:Z$291,Schedule!$K$87:$K$291,Arch,Schedule!Y$87:Y$291,N$120,Schedule!X$87:X$291,M122,Schedule!$G$87:$G$291,Schedule!$F$9,Schedule!$I$87:$I$291,"")+SUMIFS(Schedule!Z$87:Z$291,Schedule!$K$87:$K$291,Arch,Schedule!Y$87:Y$291,N$120,Schedule!X$87:X$291,M122,Schedule!$G$87:$G$291,Schedule!$F$9,Schedule!$I$87:$I$291,"I"))+(SUMIFS(Schedule!Z$87:Z$291,Schedule!$K$87:$K$291,Arch,Schedule!Y$87:Y$291,N$120,Schedule!X$87:X$291,M122,Schedule!$G$87:$G$291,Schedule!$F$10,Schedule!$I$87:$I$291,"")+SUMIFS(Schedule!Z$87:Z$291,Schedule!$K$87:$K$291,Arch,Schedule!Y$87:Y$291,N$120,Schedule!X$87:X$291,M122,Schedule!$G$87:$G$291,Schedule!$F$10,Schedule!$I$87:$I$291,"I"))+(SUMIFS(Schedule!Z$87:Z$291,Schedule!$K$87:$K$291,Arch,Schedule!Y$87:Y$291,N$120,Schedule!X$87:X$291,M122,Schedule!$G$87:$G$291,Schedule!$F$11,Schedule!$I$87:$I$291,"")+SUMIFS(Schedule!Z$87:Z$291,Schedule!$K$87:$K$291,Arch,Schedule!Y$87:Y$291,N$120,Schedule!X$87:X$291,M122,Schedule!$G$87:$G$291,Schedule!$F$11,Schedule!$I$87:$I$291,"I"))+(SUMIFS(Schedule!Z$87:Z$291,Schedule!$K$87:$K$291,Arch,Schedule!Y$87:Y$291,N$120,Schedule!X$87:X$291,M122,Schedule!$G$87:$G$291,Schedule!$F$8,Schedule!$I$87:$I$291,"")+SUMIFS(Schedule!Z$87:Z$291,Schedule!$K$87:$K$291,Arch,Schedule!Y$87:Y$291,N$120,Schedule!X$87:X$291,M122,Schedule!$G$87:$G$291,Schedule!$F$8,Schedule!$I$87:$I$291,"I"))))</f>
        <v>0</v>
      </c>
      <c r="P122" s="284">
        <v>3</v>
      </c>
      <c r="Q122" s="285"/>
      <c r="R122" s="286">
        <f>IF($C$3="",(SUMIFS(Schedule!AC$87:AC$291,Schedule!$K$87:$K$291,Arch,Schedule!AB$87:AB$291,Q$120,Schedule!AA$87:AA$291,P122,Schedule!$G$87:$G$291,Schedule!$F$9,Schedule!$I$87:$I$291,"")+SUMIFS(Schedule!AC$87:AC$291,Schedule!$K$87:$K$291,Arch,Schedule!AB$87:AB$291,Q$120,Schedule!AA$87:AA$291,P122,Schedule!$G$87:$G$291,Schedule!$F$9,Schedule!$I$87:$I$291,"I"))+(SUMIFS(Schedule!AC$87:AC$291,Schedule!$K$87:$K$291,Arch,Schedule!AB$87:AB$291,Q$120,Schedule!AA$87:AA$291,P122,Schedule!$G$87:$G$291,Schedule!$F$10,Schedule!$I$87:$I$291,"")+SUMIFS(Schedule!AC$87:AC$291,Schedule!$K$87:$K$291,Arch,Schedule!AB$87:AB$291,Q$120,Schedule!AA$87:AA$291,P122,Schedule!$G$87:$G$291,Schedule!$F$10,Schedule!$I$87:$I$291,"I"))+(SUMIFS(Schedule!AC$87:AC$291,Schedule!$K$87:$K$291,Arch,Schedule!AB$87:AB$291,Q$120,Schedule!AA$87:AA$291,P122,Schedule!$G$87:$G$291,Schedule!$F$11,Schedule!$I$87:$I$291,"")+SUMIFS(Schedule!AC$87:AC$291,Schedule!$K$87:$K$291,Arch,Schedule!AB$87:AB$291,Q$120,Schedule!AA$87:AA$291,P122,Schedule!$G$87:$G$291,Schedule!$F$11,Schedule!$I$87:$I$291,"I")),IF($C$3='Sum Res'!$S$5,(SUMIFS(Schedule!AC$87:AC$291,Schedule!$K$87:$K$291,Arch,Schedule!AB$87:AB$291,Q$120,Schedule!AA$87:AA$291,P122,Schedule!$G$87:$G$291,Schedule!$F$9,Schedule!$I$87:$I$291,"")+SUMIFS(Schedule!AC$87:AC$291,Schedule!$K$87:$K$291,Arch,Schedule!AB$87:AB$291,Q$120,Schedule!AA$87:AA$291,P122,Schedule!$G$87:$G$291,Schedule!$F$9,Schedule!$I$87:$I$291,"I"))+(SUMIFS(Schedule!AC$87:AC$291,Schedule!$K$87:$K$291,Arch,Schedule!AB$87:AB$291,Q$120,Schedule!AA$87:AA$291,P122,Schedule!$G$87:$G$291,Schedule!$F$10,Schedule!$I$87:$I$291,"")+SUMIFS(Schedule!AC$87:AC$291,Schedule!$K$87:$K$291,Arch,Schedule!AB$87:AB$291,Q$120,Schedule!AA$87:AA$291,P122,Schedule!$G$87:$G$291,Schedule!$F$10,Schedule!$I$87:$I$291,"I"))+(SUMIFS(Schedule!AC$87:AC$291,Schedule!$K$87:$K$291,Arch,Schedule!AB$87:AB$291,Q$120,Schedule!AA$87:AA$291,P122,Schedule!$G$87:$G$291,Schedule!$F$11,Schedule!$I$87:$I$291,"")+SUMIFS(Schedule!AC$87:AC$291,Schedule!$K$87:$K$291,Arch,Schedule!AB$87:AB$291,Q$120,Schedule!AA$87:AA$291,P122,Schedule!$G$87:$G$291,Schedule!$F$11,Schedule!$I$87:$I$291,"I")),(SUMIFS(Schedule!AC$87:AC$291,Schedule!$K$87:$K$291,Arch,Schedule!AB$87:AB$291,Q$120,Schedule!AA$87:AA$291,P122,Schedule!$G$87:$G$291,Schedule!$F$9,Schedule!$I$87:$I$291,"")+SUMIFS(Schedule!AC$87:AC$291,Schedule!$K$87:$K$291,Arch,Schedule!AB$87:AB$291,Q$120,Schedule!AA$87:AA$291,P122,Schedule!$G$87:$G$291,Schedule!$F$9,Schedule!$I$87:$I$291,"I"))+(SUMIFS(Schedule!AC$87:AC$291,Schedule!$K$87:$K$291,Arch,Schedule!AB$87:AB$291,Q$120,Schedule!AA$87:AA$291,P122,Schedule!$G$87:$G$291,Schedule!$F$10,Schedule!$I$87:$I$291,"")+SUMIFS(Schedule!AC$87:AC$291,Schedule!$K$87:$K$291,Arch,Schedule!AB$87:AB$291,Q$120,Schedule!AA$87:AA$291,P122,Schedule!$G$87:$G$291,Schedule!$F$10,Schedule!$I$87:$I$291,"I"))+(SUMIFS(Schedule!AC$87:AC$291,Schedule!$K$87:$K$291,Arch,Schedule!AB$87:AB$291,Q$120,Schedule!AA$87:AA$291,P122,Schedule!$G$87:$G$291,Schedule!$F$11,Schedule!$I$87:$I$291,"")+SUMIFS(Schedule!AC$87:AC$291,Schedule!$K$87:$K$291,Arch,Schedule!AB$87:AB$291,Q$120,Schedule!AA$87:AA$291,P122,Schedule!$G$87:$G$291,Schedule!$F$11,Schedule!$I$87:$I$291,"I"))+(SUMIFS(Schedule!AC$87:AC$291,Schedule!$K$87:$K$291,Arch,Schedule!AB$87:AB$291,Q$120,Schedule!AA$87:AA$291,P122,Schedule!$G$87:$G$291,Schedule!$F$8,Schedule!$I$87:$I$291,"")+SUMIFS(Schedule!AC$87:AC$291,Schedule!$K$87:$K$291,Arch,Schedule!AB$87:AB$291,Q$120,Schedule!AA$87:AA$291,P122,Schedule!$G$87:$G$291,Schedule!$F$8,Schedule!$I$87:$I$291,"I"))))</f>
        <v>0</v>
      </c>
      <c r="S122" s="284">
        <v>3</v>
      </c>
      <c r="T122" s="285"/>
      <c r="U122" s="286">
        <f>IF($C$3="",(SUMIFS(Schedule!AF$87:AF$291,Schedule!$K$87:$K$291,Arch,Schedule!AE$87:AE$291,T$120,Schedule!AD$87:AD$291,S122,Schedule!$G$87:$G$291,Schedule!$F$9,Schedule!$I$87:$I$291,"")+SUMIFS(Schedule!AF$87:AF$291,Schedule!$K$87:$K$291,Arch,Schedule!AE$87:AE$291,T$120,Schedule!AD$87:AD$291,S122,Schedule!$G$87:$G$291,Schedule!$F$9,Schedule!$I$87:$I$291,"I"))+(SUMIFS(Schedule!AF$87:AF$291,Schedule!$K$87:$K$291,Arch,Schedule!AE$87:AE$291,T$120,Schedule!AD$87:AD$291,S122,Schedule!$G$87:$G$291,Schedule!$F$10,Schedule!$I$87:$I$291,"")+SUMIFS(Schedule!AF$87:AF$291,Schedule!$K$87:$K$291,Arch,Schedule!AE$87:AE$291,T$120,Schedule!AD$87:AD$291,S122,Schedule!$G$87:$G$291,Schedule!$F$10,Schedule!$I$87:$I$291,"I"))+(SUMIFS(Schedule!AF$87:AF$291,Schedule!$K$87:$K$291,Arch,Schedule!AE$87:AE$291,T$120,Schedule!AD$87:AD$291,S122,Schedule!$G$87:$G$291,Schedule!$F$11,Schedule!$I$87:$I$291,"")+SUMIFS(Schedule!AF$87:AF$291,Schedule!$K$87:$K$291,Arch,Schedule!AE$87:AE$291,T$120,Schedule!AD$87:AD$291,S122,Schedule!$G$87:$G$291,Schedule!$F$11,Schedule!$I$87:$I$291,"I")),IF($C$3='Sum Res'!$S$5,(SUMIFS(Schedule!AF$87:AF$291,Schedule!$K$87:$K$291,Arch,Schedule!AE$87:AE$291,T$120,Schedule!AD$87:AD$291,S122,Schedule!$G$87:$G$291,Schedule!$F$9,Schedule!$I$87:$I$291,"")+SUMIFS(Schedule!AF$87:AF$291,Schedule!$K$87:$K$291,Arch,Schedule!AE$87:AE$291,T$120,Schedule!AD$87:AD$291,S122,Schedule!$G$87:$G$291,Schedule!$F$9,Schedule!$I$87:$I$291,"I"))+(SUMIFS(Schedule!AF$87:AF$291,Schedule!$K$87:$K$291,Arch,Schedule!AE$87:AE$291,T$120,Schedule!AD$87:AD$291,S122,Schedule!$G$87:$G$291,Schedule!$F$10,Schedule!$I$87:$I$291,"")+SUMIFS(Schedule!AF$87:AF$291,Schedule!$K$87:$K$291,Arch,Schedule!AE$87:AE$291,T$120,Schedule!AD$87:AD$291,S122,Schedule!$G$87:$G$291,Schedule!$F$10,Schedule!$I$87:$I$291,"I"))+(SUMIFS(Schedule!AF$87:AF$291,Schedule!$K$87:$K$291,Arch,Schedule!AE$87:AE$291,T$120,Schedule!AD$87:AD$291,S122,Schedule!$G$87:$G$291,Schedule!$F$11,Schedule!$I$87:$I$291,"")+SUMIFS(Schedule!AF$87:AF$291,Schedule!$K$87:$K$291,Arch,Schedule!AE$87:AE$291,T$120,Schedule!AD$87:AD$291,S122,Schedule!$G$87:$G$291,Schedule!$F$11,Schedule!$I$87:$I$291,"I")),(SUMIFS(Schedule!AF$87:AF$291,Schedule!$K$87:$K$291,Arch,Schedule!AE$87:AE$291,T$120,Schedule!AD$87:AD$291,S122,Schedule!$G$87:$G$291,Schedule!$F$9,Schedule!$I$87:$I$291,"")+SUMIFS(Schedule!AF$87:AF$291,Schedule!$K$87:$K$291,Arch,Schedule!AE$87:AE$291,T$120,Schedule!AD$87:AD$291,S122,Schedule!$G$87:$G$291,Schedule!$F$9,Schedule!$I$87:$I$291,"I"))+(SUMIFS(Schedule!AF$87:AF$291,Schedule!$K$87:$K$291,Arch,Schedule!AE$87:AE$291,T$120,Schedule!AD$87:AD$291,S122,Schedule!$G$87:$G$291,Schedule!$F$10,Schedule!$I$87:$I$291,"")+SUMIFS(Schedule!AF$87:AF$291,Schedule!$K$87:$K$291,Arch,Schedule!AE$87:AE$291,T$120,Schedule!AD$87:AD$291,S122,Schedule!$G$87:$G$291,Schedule!$F$10,Schedule!$I$87:$I$291,"I"))+(SUMIFS(Schedule!AF$87:AF$291,Schedule!$K$87:$K$291,Arch,Schedule!AE$87:AE$291,T$120,Schedule!AD$87:AD$291,S122,Schedule!$G$87:$G$291,Schedule!$F$11,Schedule!$I$87:$I$291,"")+SUMIFS(Schedule!AF$87:AF$291,Schedule!$K$87:$K$291,Arch,Schedule!AE$87:AE$291,T$120,Schedule!AD$87:AD$291,S122,Schedule!$G$87:$G$291,Schedule!$F$11,Schedule!$I$87:$I$291,"I"))+(SUMIFS(Schedule!AF$87:AF$291,Schedule!$K$87:$K$291,Arch,Schedule!AE$87:AE$291,T$120,Schedule!AD$87:AD$291,S122,Schedule!$G$87:$G$291,Schedule!$F$8,Schedule!$I$87:$I$291,"")+SUMIFS(Schedule!AF$87:AF$291,Schedule!$K$87:$K$291,Arch,Schedule!AE$87:AE$291,T$120,Schedule!AD$87:AD$291,S122,Schedule!$G$87:$G$291,Schedule!$F$8,Schedule!$I$87:$I$291,"I"))))</f>
        <v>0</v>
      </c>
      <c r="V122" s="284">
        <v>3</v>
      </c>
      <c r="W122" s="285"/>
      <c r="X122" s="286">
        <f>IF($C$3="",(SUMIFS(Schedule!AI$87:AI$291,Schedule!$K$87:$K$291,Arch,Schedule!AH$87:AH$291,W$120,Schedule!AG$87:AG$291,V122,Schedule!$G$87:$G$291,Schedule!$F$9,Schedule!$I$87:$I$291,"")+SUMIFS(Schedule!AI$87:AI$291,Schedule!$K$87:$K$291,Arch,Schedule!AH$87:AH$291,W$120,Schedule!AG$87:AG$291,V122,Schedule!$G$87:$G$291,Schedule!$F$9,Schedule!$I$87:$I$291,"I"))+(SUMIFS(Schedule!AI$87:AI$291,Schedule!$K$87:$K$291,Arch,Schedule!AH$87:AH$291,W$120,Schedule!AG$87:AG$291,V122,Schedule!$G$87:$G$291,Schedule!$F$10,Schedule!$I$87:$I$291,"")+SUMIFS(Schedule!AI$87:AI$291,Schedule!$K$87:$K$291,Arch,Schedule!AH$87:AH$291,W$120,Schedule!AG$87:AG$291,V122,Schedule!$G$87:$G$291,Schedule!$F$10,Schedule!$I$87:$I$291,"I"))+(SUMIFS(Schedule!AI$87:AI$291,Schedule!$K$87:$K$291,Arch,Schedule!AH$87:AH$291,W$120,Schedule!AG$87:AG$291,V122,Schedule!$G$87:$G$291,Schedule!$F$11,Schedule!$I$87:$I$291,"")+SUMIFS(Schedule!AI$87:AI$291,Schedule!$K$87:$K$291,Arch,Schedule!AH$87:AH$291,W$120,Schedule!AG$87:AG$291,V122,Schedule!$G$87:$G$291,Schedule!$F$11,Schedule!$I$87:$I$291,"I")),IF($C$3='Sum Res'!$S$5,(SUMIFS(Schedule!AI$87:AI$291,Schedule!$K$87:$K$291,Arch,Schedule!AH$87:AH$291,W$120,Schedule!AG$87:AG$291,V122,Schedule!$G$87:$G$291,Schedule!$F$9,Schedule!$I$87:$I$291,"")+SUMIFS(Schedule!AI$87:AI$291,Schedule!$K$87:$K$291,Arch,Schedule!AH$87:AH$291,W$120,Schedule!AG$87:AG$291,V122,Schedule!$G$87:$G$291,Schedule!$F$9,Schedule!$I$87:$I$291,"I"))+(SUMIFS(Schedule!AI$87:AI$291,Schedule!$K$87:$K$291,Arch,Schedule!AH$87:AH$291,W$120,Schedule!AG$87:AG$291,V122,Schedule!$G$87:$G$291,Schedule!$F$10,Schedule!$I$87:$I$291,"")+SUMIFS(Schedule!AI$87:AI$291,Schedule!$K$87:$K$291,Arch,Schedule!AH$87:AH$291,W$120,Schedule!AG$87:AG$291,V122,Schedule!$G$87:$G$291,Schedule!$F$10,Schedule!$I$87:$I$291,"I"))+(SUMIFS(Schedule!AI$87:AI$291,Schedule!$K$87:$K$291,Arch,Schedule!AH$87:AH$291,W$120,Schedule!AG$87:AG$291,V122,Schedule!$G$87:$G$291,Schedule!$F$11,Schedule!$I$87:$I$291,"")+SUMIFS(Schedule!AI$87:AI$291,Schedule!$K$87:$K$291,Arch,Schedule!AH$87:AH$291,W$120,Schedule!AG$87:AG$291,V122,Schedule!$G$87:$G$291,Schedule!$F$11,Schedule!$I$87:$I$291,"I")),(SUMIFS(Schedule!AI$87:AI$291,Schedule!$K$87:$K$291,Arch,Schedule!AH$87:AH$291,W$120,Schedule!AG$87:AG$291,V122,Schedule!$G$87:$G$291,Schedule!$F$9,Schedule!$I$87:$I$291,"")+SUMIFS(Schedule!AI$87:AI$291,Schedule!$K$87:$K$291,Arch,Schedule!AH$87:AH$291,W$120,Schedule!AG$87:AG$291,V122,Schedule!$G$87:$G$291,Schedule!$F$9,Schedule!$I$87:$I$291,"I"))+(SUMIFS(Schedule!AI$87:AI$291,Schedule!$K$87:$K$291,Arch,Schedule!AH$87:AH$291,W$120,Schedule!AG$87:AG$291,V122,Schedule!$G$87:$G$291,Schedule!$F$10,Schedule!$I$87:$I$291,"")+SUMIFS(Schedule!AI$87:AI$291,Schedule!$K$87:$K$291,Arch,Schedule!AH$87:AH$291,W$120,Schedule!AG$87:AG$291,V122,Schedule!$G$87:$G$291,Schedule!$F$10,Schedule!$I$87:$I$291,"I"))+(SUMIFS(Schedule!AI$87:AI$291,Schedule!$K$87:$K$291,Arch,Schedule!AH$87:AH$291,W$120,Schedule!AG$87:AG$291,V122,Schedule!$G$87:$G$291,Schedule!$F$11,Schedule!$I$87:$I$291,"")+SUMIFS(Schedule!AI$87:AI$291,Schedule!$K$87:$K$291,Arch,Schedule!AH$87:AH$291,W$120,Schedule!AG$87:AG$291,V122,Schedule!$G$87:$G$291,Schedule!$F$11,Schedule!$I$87:$I$291,"I"))+(SUMIFS(Schedule!AI$87:AI$291,Schedule!$K$87:$K$291,Arch,Schedule!AH$87:AH$291,W$120,Schedule!AG$87:AG$291,V122,Schedule!$G$87:$G$291,Schedule!$F$8,Schedule!$I$87:$I$291,"")+SUMIFS(Schedule!AI$87:AI$291,Schedule!$K$87:$K$291,Arch,Schedule!AH$87:AH$291,W$120,Schedule!AG$87:AG$291,V122,Schedule!$G$87:$G$291,Schedule!$F$8,Schedule!$I$87:$I$291,"I"))))</f>
        <v>0</v>
      </c>
      <c r="Y122" s="284">
        <v>3</v>
      </c>
      <c r="Z122" s="285"/>
      <c r="AA122" s="286">
        <f>IF($C$3="",(SUMIFS(Schedule!AL$87:AL$291,Schedule!$K$87:$K$291,Arch,Schedule!AK$87:AK$291,Z$120,Schedule!AJ$87:AJ$291,Y122,Schedule!$G$87:$G$291,Schedule!$F$9,Schedule!$I$87:$I$291,"")+SUMIFS(Schedule!AL$87:AL$291,Schedule!$K$87:$K$291,Arch,Schedule!AK$87:AK$291,Z$120,Schedule!AJ$87:AJ$291,Y122,Schedule!$G$87:$G$291,Schedule!$F$9,Schedule!$I$87:$I$291,"I"))+(SUMIFS(Schedule!AL$87:AL$291,Schedule!$K$87:$K$291,Arch,Schedule!AK$87:AK$291,Z$120,Schedule!AJ$87:AJ$291,Y122,Schedule!$G$87:$G$291,Schedule!$F$10,Schedule!$I$87:$I$291,"")+SUMIFS(Schedule!AL$87:AL$291,Schedule!$K$87:$K$291,Arch,Schedule!AK$87:AK$291,Z$120,Schedule!AJ$87:AJ$291,Y122,Schedule!$G$87:$G$291,Schedule!$F$10,Schedule!$I$87:$I$291,"I"))+(SUMIFS(Schedule!AL$87:AL$291,Schedule!$K$87:$K$291,Arch,Schedule!AK$87:AK$291,Z$120,Schedule!AJ$87:AJ$291,Y122,Schedule!$G$87:$G$291,Schedule!$F$11,Schedule!$I$87:$I$291,"")+SUMIFS(Schedule!AL$87:AL$291,Schedule!$K$87:$K$291,Arch,Schedule!AK$87:AK$291,Z$120,Schedule!AJ$87:AJ$291,Y122,Schedule!$G$87:$G$291,Schedule!$F$11,Schedule!$I$87:$I$291,"I")),IF($C$3='Sum Res'!$S$5,(SUMIFS(Schedule!AL$87:AL$291,Schedule!$K$87:$K$291,Arch,Schedule!AK$87:AK$291,Z$120,Schedule!AJ$87:AJ$291,Y122,Schedule!$G$87:$G$291,Schedule!$F$9,Schedule!$I$87:$I$291,"")+SUMIFS(Schedule!AL$87:AL$291,Schedule!$K$87:$K$291,Arch,Schedule!AK$87:AK$291,Z$120,Schedule!AJ$87:AJ$291,Y122,Schedule!$G$87:$G$291,Schedule!$F$9,Schedule!$I$87:$I$291,"I"))+(SUMIFS(Schedule!AL$87:AL$291,Schedule!$K$87:$K$291,Arch,Schedule!AK$87:AK$291,Z$120,Schedule!AJ$87:AJ$291,Y122,Schedule!$G$87:$G$291,Schedule!$F$10,Schedule!$I$87:$I$291,"")+SUMIFS(Schedule!AL$87:AL$291,Schedule!$K$87:$K$291,Arch,Schedule!AK$87:AK$291,Z$120,Schedule!AJ$87:AJ$291,Y122,Schedule!$G$87:$G$291,Schedule!$F$10,Schedule!$I$87:$I$291,"I"))+(SUMIFS(Schedule!AL$87:AL$291,Schedule!$K$87:$K$291,Arch,Schedule!AK$87:AK$291,Z$120,Schedule!AJ$87:AJ$291,Y122,Schedule!$G$87:$G$291,Schedule!$F$11,Schedule!$I$87:$I$291,"")+SUMIFS(Schedule!AL$87:AL$291,Schedule!$K$87:$K$291,Arch,Schedule!AK$87:AK$291,Z$120,Schedule!AJ$87:AJ$291,Y122,Schedule!$G$87:$G$291,Schedule!$F$11,Schedule!$I$87:$I$291,"I")),(SUMIFS(Schedule!AL$87:AL$291,Schedule!$K$87:$K$291,Arch,Schedule!AK$87:AK$291,Z$120,Schedule!AJ$87:AJ$291,Y122,Schedule!$G$87:$G$291,Schedule!$F$9,Schedule!$I$87:$I$291,"")+SUMIFS(Schedule!AL$87:AL$291,Schedule!$K$87:$K$291,Arch,Schedule!AK$87:AK$291,Z$120,Schedule!AJ$87:AJ$291,Y122,Schedule!$G$87:$G$291,Schedule!$F$9,Schedule!$I$87:$I$291,"I"))+(SUMIFS(Schedule!AL$87:AL$291,Schedule!$K$87:$K$291,Arch,Schedule!AK$87:AK$291,Z$120,Schedule!AJ$87:AJ$291,Y122,Schedule!$G$87:$G$291,Schedule!$F$10,Schedule!$I$87:$I$291,"")+SUMIFS(Schedule!AL$87:AL$291,Schedule!$K$87:$K$291,Arch,Schedule!AK$87:AK$291,Z$120,Schedule!AJ$87:AJ$291,Y122,Schedule!$G$87:$G$291,Schedule!$F$10,Schedule!$I$87:$I$291,"I"))+(SUMIFS(Schedule!AL$87:AL$291,Schedule!$K$87:$K$291,Arch,Schedule!AK$87:AK$291,Z$120,Schedule!AJ$87:AJ$291,Y122,Schedule!$G$87:$G$291,Schedule!$F$11,Schedule!$I$87:$I$291,"")+SUMIFS(Schedule!AL$87:AL$291,Schedule!$K$87:$K$291,Arch,Schedule!AK$87:AK$291,Z$120,Schedule!AJ$87:AJ$291,Y122,Schedule!$G$87:$G$291,Schedule!$F$11,Schedule!$I$87:$I$291,"I"))+(SUMIFS(Schedule!AL$87:AL$291,Schedule!$K$87:$K$291,Arch,Schedule!AK$87:AK$291,Z$120,Schedule!AJ$87:AJ$291,Y122,Schedule!$G$87:$G$291,Schedule!$F$8,Schedule!$I$87:$I$291,"")+SUMIFS(Schedule!AL$87:AL$291,Schedule!$K$87:$K$291,Arch,Schedule!AK$87:AK$291,Z$120,Schedule!AJ$87:AJ$291,Y122,Schedule!$G$87:$G$291,Schedule!$F$8,Schedule!$I$87:$I$291,"I"))))</f>
        <v>0</v>
      </c>
      <c r="AB122" s="284">
        <v>3</v>
      </c>
      <c r="AC122" s="285"/>
      <c r="AD122" s="286">
        <f>IF($C$3="",(SUMIFS(Schedule!AO$87:AO$291,Schedule!$K$87:$K$291,Arch,Schedule!AN$87:AN$291,AC$120,Schedule!AM$87:AM$291,AB122,Schedule!$G$87:$G$291,Schedule!$F$9,Schedule!$I$87:$I$291,"")+SUMIFS(Schedule!AO$87:AO$291,Schedule!$K$87:$K$291,Arch,Schedule!AN$87:AN$291,AC$120,Schedule!AM$87:AM$291,AB122,Schedule!$G$87:$G$291,Schedule!$F$9,Schedule!$I$87:$I$291,"I"))+(SUMIFS(Schedule!AO$87:AO$291,Schedule!$K$87:$K$291,Arch,Schedule!AN$87:AN$291,AC$120,Schedule!AM$87:AM$291,AB122,Schedule!$G$87:$G$291,Schedule!$F$10,Schedule!$I$87:$I$291,"")+SUMIFS(Schedule!AO$87:AO$291,Schedule!$K$87:$K$291,Arch,Schedule!AN$87:AN$291,AC$120,Schedule!AM$87:AM$291,AB122,Schedule!$G$87:$G$291,Schedule!$F$10,Schedule!$I$87:$I$291,"I"))+(SUMIFS(Schedule!AO$87:AO$291,Schedule!$K$87:$K$291,Arch,Schedule!AN$87:AN$291,AC$120,Schedule!AM$87:AM$291,AB122,Schedule!$G$87:$G$291,Schedule!$F$11,Schedule!$I$87:$I$291,"")+SUMIFS(Schedule!AO$87:AO$291,Schedule!$K$87:$K$291,Arch,Schedule!AN$87:AN$291,AC$120,Schedule!AM$87:AM$291,AB122,Schedule!$G$87:$G$291,Schedule!$F$11,Schedule!$I$87:$I$291,"I")),IF($C$3='Sum Res'!$S$5,(SUMIFS(Schedule!AO$87:AO$291,Schedule!$K$87:$K$291,Arch,Schedule!AN$87:AN$291,AC$120,Schedule!AM$87:AM$291,AB122,Schedule!$G$87:$G$291,Schedule!$F$9,Schedule!$I$87:$I$291,"")+SUMIFS(Schedule!AO$87:AO$291,Schedule!$K$87:$K$291,Arch,Schedule!AN$87:AN$291,AC$120,Schedule!AM$87:AM$291,AB122,Schedule!$G$87:$G$291,Schedule!$F$9,Schedule!$I$87:$I$291,"I"))+(SUMIFS(Schedule!AO$87:AO$291,Schedule!$K$87:$K$291,Arch,Schedule!AN$87:AN$291,AC$120,Schedule!AM$87:AM$291,AB122,Schedule!$G$87:$G$291,Schedule!$F$10,Schedule!$I$87:$I$291,"")+SUMIFS(Schedule!AO$87:AO$291,Schedule!$K$87:$K$291,Arch,Schedule!AN$87:AN$291,AC$120,Schedule!AM$87:AM$291,AB122,Schedule!$G$87:$G$291,Schedule!$F$10,Schedule!$I$87:$I$291,"I"))+(SUMIFS(Schedule!AO$87:AO$291,Schedule!$K$87:$K$291,Arch,Schedule!AN$87:AN$291,AC$120,Schedule!AM$87:AM$291,AB122,Schedule!$G$87:$G$291,Schedule!$F$11,Schedule!$I$87:$I$291,"")+SUMIFS(Schedule!AO$87:AO$291,Schedule!$K$87:$K$291,Arch,Schedule!AN$87:AN$291,AC$120,Schedule!AM$87:AM$291,AB122,Schedule!$G$87:$G$291,Schedule!$F$11,Schedule!$I$87:$I$291,"I")),(SUMIFS(Schedule!AO$87:AO$291,Schedule!$K$87:$K$291,Arch,Schedule!AN$87:AN$291,AC$120,Schedule!AM$87:AM$291,AB122,Schedule!$G$87:$G$291,Schedule!$F$9,Schedule!$I$87:$I$291,"")+SUMIFS(Schedule!AO$87:AO$291,Schedule!$K$87:$K$291,Arch,Schedule!AN$87:AN$291,AC$120,Schedule!AM$87:AM$291,AB122,Schedule!$G$87:$G$291,Schedule!$F$9,Schedule!$I$87:$I$291,"I"))+(SUMIFS(Schedule!AO$87:AO$291,Schedule!$K$87:$K$291,Arch,Schedule!AN$87:AN$291,AC$120,Schedule!AM$87:AM$291,AB122,Schedule!$G$87:$G$291,Schedule!$F$10,Schedule!$I$87:$I$291,"")+SUMIFS(Schedule!AO$87:AO$291,Schedule!$K$87:$K$291,Arch,Schedule!AN$87:AN$291,AC$120,Schedule!AM$87:AM$291,AB122,Schedule!$G$87:$G$291,Schedule!$F$10,Schedule!$I$87:$I$291,"I"))+(SUMIFS(Schedule!AO$87:AO$291,Schedule!$K$87:$K$291,Arch,Schedule!AN$87:AN$291,AC$120,Schedule!AM$87:AM$291,AB122,Schedule!$G$87:$G$291,Schedule!$F$11,Schedule!$I$87:$I$291,"")+SUMIFS(Schedule!AO$87:AO$291,Schedule!$K$87:$K$291,Arch,Schedule!AN$87:AN$291,AC$120,Schedule!AM$87:AM$291,AB122,Schedule!$G$87:$G$291,Schedule!$F$11,Schedule!$I$87:$I$291,"I"))+(SUMIFS(Schedule!AO$87:AO$291,Schedule!$K$87:$K$291,Arch,Schedule!AN$87:AN$291,AC$120,Schedule!AM$87:AM$291,AB122,Schedule!$G$87:$G$291,Schedule!$F$8,Schedule!$I$87:$I$291,"")+SUMIFS(Schedule!AO$87:AO$291,Schedule!$K$87:$K$291,Arch,Schedule!AN$87:AN$291,AC$120,Schedule!AM$87:AM$291,AB122,Schedule!$G$87:$G$291,Schedule!$F$8,Schedule!$I$87:$I$291,"I"))))</f>
        <v>0</v>
      </c>
      <c r="AE122" s="287">
        <f t="shared" si="28"/>
        <v>0</v>
      </c>
      <c r="AF122" s="288">
        <f t="shared" si="27"/>
        <v>0</v>
      </c>
    </row>
    <row r="123" spans="2:32" ht="15" x14ac:dyDescent="0.2">
      <c r="B123" s="580"/>
      <c r="C123" s="583"/>
      <c r="D123" s="289">
        <v>4</v>
      </c>
      <c r="E123" s="280"/>
      <c r="F123" s="281">
        <f>IF($C$3="",(SUMIFS(Schedule!Q$87:Q$291,Schedule!$K$87:$K$291,Arch,Schedule!P$87:P$291,E$120,Schedule!O$87:O$291,D123,Schedule!$G$87:$G$291,Schedule!$F$9,Schedule!$I$87:$I$291,"")+SUMIFS(Schedule!Q$87:Q$291,Schedule!$K$87:$K$291,Arch,Schedule!P$87:P$291,E$120,Schedule!O$87:O$291,D123,Schedule!$G$87:$G$291,Schedule!$F$9,Schedule!$I$87:$I$291,"I"))+(SUMIFS(Schedule!Q$87:Q$291,Schedule!$K$87:$K$291,Arch,Schedule!P$87:P$291,E$120,Schedule!O$87:O$291,D123,Schedule!$G$87:$G$291,Schedule!$F$10,Schedule!$I$87:$I$291,"")+SUMIFS(Schedule!Q$87:Q$291,Schedule!$K$87:$K$291,Arch,Schedule!P$87:P$291,E$120,Schedule!O$87:O$291,D123,Schedule!$G$87:$G$291,Schedule!$F$10,Schedule!$I$87:$I$291,"I"))+(SUMIFS(Schedule!Q$87:Q$291,Schedule!$K$87:$K$291,Arch,Schedule!P$87:P$291,E$120,Schedule!O$87:O$291,D123,Schedule!$G$87:$G$291,Schedule!$F$11,Schedule!$I$87:$I$291,"")+SUMIFS(Schedule!Q$87:Q$291,Schedule!$K$87:$K$291,Arch,Schedule!P$87:P$291,E$120,Schedule!O$87:O$291,D123,Schedule!$G$87:$G$291,Schedule!$F$11,Schedule!$I$87:$I$291,"I")),IF($C$3='Sum Res'!$S$5,(SUMIFS(Schedule!Q$87:Q$291,Schedule!$K$87:$K$291,Arch,Schedule!P$87:P$291,E$120,Schedule!O$87:O$291,D123,Schedule!$G$87:$G$291,Schedule!$F$9,Schedule!$I$87:$I$291,"")+SUMIFS(Schedule!Q$87:Q$291,Schedule!$K$87:$K$291,Arch,Schedule!P$87:P$291,E$120,Schedule!O$87:O$291,D123,Schedule!$G$87:$G$291,Schedule!$F$9,Schedule!$I$87:$I$291,"I"))+(SUMIFS(Schedule!Q$87:Q$291,Schedule!$K$87:$K$291,Arch,Schedule!P$87:P$291,E$120,Schedule!O$87:O$291,D123,Schedule!$G$87:$G$291,Schedule!$F$10,Schedule!$I$87:$I$291,"")+SUMIFS(Schedule!Q$87:Q$291,Schedule!$K$87:$K$291,Arch,Schedule!P$87:P$291,E$120,Schedule!O$87:O$291,D123,Schedule!$G$87:$G$291,Schedule!$F$10,Schedule!$I$87:$I$291,"I"))+(SUMIFS(Schedule!Q$87:Q$291,Schedule!$K$87:$K$291,Arch,Schedule!P$87:P$291,E$120,Schedule!O$87:O$291,D123,Schedule!$G$87:$G$291,Schedule!$F$11,Schedule!$I$87:$I$291,"")+SUMIFS(Schedule!Q$87:Q$291,Schedule!$K$87:$K$291,Arch,Schedule!P$87:P$291,E$120,Schedule!O$87:O$291,D123,Schedule!$G$87:$G$291,Schedule!$F$11,Schedule!$I$87:$I$291,"I")),(SUMIFS(Schedule!Q$87:Q$291,Schedule!$K$87:$K$291,Arch,Schedule!P$87:P$291,E$120,Schedule!O$87:O$291,D123,Schedule!$G$87:$G$291,Schedule!$F$9,Schedule!$I$87:$I$291,"")+SUMIFS(Schedule!Q$87:Q$291,Schedule!$K$87:$K$291,Arch,Schedule!P$87:P$291,E$120,Schedule!O$87:O$291,D123,Schedule!$G$87:$G$291,Schedule!$F$9,Schedule!$I$87:$I$291,"I"))+(SUMIFS(Schedule!Q$87:Q$291,Schedule!$K$87:$K$291,Arch,Schedule!P$87:P$291,E$120,Schedule!O$87:O$291,D123,Schedule!$G$87:$G$291,Schedule!$F$10,Schedule!$I$87:$I$291,"")+SUMIFS(Schedule!Q$87:Q$291,Schedule!$K$87:$K$291,Arch,Schedule!P$87:P$291,E$120,Schedule!O$87:O$291,D123,Schedule!$G$87:$G$291,Schedule!$F$10,Schedule!$I$87:$I$291,"I"))+(SUMIFS(Schedule!Q$87:Q$291,Schedule!$K$87:$K$291,Arch,Schedule!P$87:P$291,E$120,Schedule!O$87:O$291,D123,Schedule!$G$87:$G$291,Schedule!$F$11,Schedule!$I$87:$I$291,"")+SUMIFS(Schedule!Q$87:Q$291,Schedule!$K$87:$K$291,Arch,Schedule!P$87:P$291,E$120,Schedule!O$87:O$291,D123,Schedule!$G$87:$G$291,Schedule!$F$11,Schedule!$I$87:$I$291,"I"))+(SUMIFS(Schedule!Q$87:Q$291,Schedule!$K$87:$K$291,Arch,Schedule!P$87:P$291,E$120,Schedule!O$87:O$291,D123,Schedule!$G$87:$G$291,Schedule!$F$8,Schedule!$I$87:$I$291,"")+SUMIFS(Schedule!Q$87:Q$291,Schedule!$K$87:$K$291,Arch,Schedule!P$87:P$291,E$120,Schedule!O$87:O$291,D123,Schedule!$G$87:$G$291,Schedule!$F$8,Schedule!$I$87:$I$291,"I"))))</f>
        <v>0</v>
      </c>
      <c r="G123" s="289">
        <v>4</v>
      </c>
      <c r="H123" s="280"/>
      <c r="I123" s="281">
        <f>IF($C$3="",(SUMIFS(Schedule!T$87:T$291,Schedule!$K$87:$K$291,Arch,Schedule!S$87:S$291,H$120,Schedule!R$87:R$291,G123,Schedule!$G$87:$G$291,Schedule!$F$9,Schedule!$I$87:$I$291,"")+SUMIFS(Schedule!T$87:T$291,Schedule!$K$87:$K$291,Arch,Schedule!S$87:S$291,H$120,Schedule!R$87:R$291,G123,Schedule!$G$87:$G$291,Schedule!$F$9,Schedule!$I$87:$I$291,"I"))+(SUMIFS(Schedule!T$87:T$291,Schedule!$K$87:$K$291,Arch,Schedule!S$87:S$291,H$120,Schedule!R$87:R$291,G123,Schedule!$G$87:$G$291,Schedule!$F$10,Schedule!$I$87:$I$291,"")+SUMIFS(Schedule!T$87:T$291,Schedule!$K$87:$K$291,Arch,Schedule!S$87:S$291,H$120,Schedule!R$87:R$291,G123,Schedule!$G$87:$G$291,Schedule!$F$10,Schedule!$I$87:$I$291,"I"))+(SUMIFS(Schedule!T$87:T$291,Schedule!$K$87:$K$291,Arch,Schedule!S$87:S$291,H$120,Schedule!R$87:R$291,G123,Schedule!$G$87:$G$291,Schedule!$F$11,Schedule!$I$87:$I$291,"")+SUMIFS(Schedule!T$87:T$291,Schedule!$K$87:$K$291,Arch,Schedule!S$87:S$291,H$120,Schedule!R$87:R$291,G123,Schedule!$G$87:$G$291,Schedule!$F$11,Schedule!$I$87:$I$291,"I")),IF($C$3='Sum Res'!$S$5,(SUMIFS(Schedule!T$87:T$291,Schedule!$K$87:$K$291,Arch,Schedule!S$87:S$291,H$120,Schedule!R$87:R$291,G123,Schedule!$G$87:$G$291,Schedule!$F$9,Schedule!$I$87:$I$291,"")+SUMIFS(Schedule!T$87:T$291,Schedule!$K$87:$K$291,Arch,Schedule!S$87:S$291,H$120,Schedule!R$87:R$291,G123,Schedule!$G$87:$G$291,Schedule!$F$9,Schedule!$I$87:$I$291,"I"))+(SUMIFS(Schedule!T$87:T$291,Schedule!$K$87:$K$291,Arch,Schedule!S$87:S$291,H$120,Schedule!R$87:R$291,G123,Schedule!$G$87:$G$291,Schedule!$F$10,Schedule!$I$87:$I$291,"")+SUMIFS(Schedule!T$87:T$291,Schedule!$K$87:$K$291,Arch,Schedule!S$87:S$291,H$120,Schedule!R$87:R$291,G123,Schedule!$G$87:$G$291,Schedule!$F$10,Schedule!$I$87:$I$291,"I"))+(SUMIFS(Schedule!T$87:T$291,Schedule!$K$87:$K$291,Arch,Schedule!S$87:S$291,H$120,Schedule!R$87:R$291,G123,Schedule!$G$87:$G$291,Schedule!$F$11,Schedule!$I$87:$I$291,"")+SUMIFS(Schedule!T$87:T$291,Schedule!$K$87:$K$291,Arch,Schedule!S$87:S$291,H$120,Schedule!R$87:R$291,G123,Schedule!$G$87:$G$291,Schedule!$F$11,Schedule!$I$87:$I$291,"I")),(SUMIFS(Schedule!T$87:T$291,Schedule!$K$87:$K$291,Arch,Schedule!S$87:S$291,H$120,Schedule!R$87:R$291,G123,Schedule!$G$87:$G$291,Schedule!$F$9,Schedule!$I$87:$I$291,"")+SUMIFS(Schedule!T$87:T$291,Schedule!$K$87:$K$291,Arch,Schedule!S$87:S$291,H$120,Schedule!R$87:R$291,G123,Schedule!$G$87:$G$291,Schedule!$F$9,Schedule!$I$87:$I$291,"I"))+(SUMIFS(Schedule!T$87:T$291,Schedule!$K$87:$K$291,Arch,Schedule!S$87:S$291,H$120,Schedule!R$87:R$291,G123,Schedule!$G$87:$G$291,Schedule!$F$10,Schedule!$I$87:$I$291,"")+SUMIFS(Schedule!T$87:T$291,Schedule!$K$87:$K$291,Arch,Schedule!S$87:S$291,H$120,Schedule!R$87:R$291,G123,Schedule!$G$87:$G$291,Schedule!$F$10,Schedule!$I$87:$I$291,"I"))+(SUMIFS(Schedule!T$87:T$291,Schedule!$K$87:$K$291,Arch,Schedule!S$87:S$291,H$120,Schedule!R$87:R$291,G123,Schedule!$G$87:$G$291,Schedule!$F$11,Schedule!$I$87:$I$291,"")+SUMIFS(Schedule!T$87:T$291,Schedule!$K$87:$K$291,Arch,Schedule!S$87:S$291,H$120,Schedule!R$87:R$291,G123,Schedule!$G$87:$G$291,Schedule!$F$11,Schedule!$I$87:$I$291,"I"))+(SUMIFS(Schedule!T$87:T$291,Schedule!$K$87:$K$291,Arch,Schedule!S$87:S$291,H$120,Schedule!R$87:R$291,G123,Schedule!$G$87:$G$291,Schedule!$F$8,Schedule!$I$87:$I$291,"")+SUMIFS(Schedule!T$87:T$291,Schedule!$K$87:$K$291,Arch,Schedule!S$87:S$291,H$120,Schedule!R$87:R$291,G123,Schedule!$G$87:$G$291,Schedule!$F$8,Schedule!$I$87:$I$291,"I"))))</f>
        <v>0</v>
      </c>
      <c r="J123" s="289">
        <v>4</v>
      </c>
      <c r="K123" s="280"/>
      <c r="L123" s="281">
        <f>IF($C$3="",(SUMIFS(Schedule!W$87:W$291,Schedule!$K$87:$K$291,Arch,Schedule!V$87:V$291,K$120,Schedule!U$87:U$291,J123,Schedule!$G$87:$G$291,Schedule!$F$9,Schedule!$I$87:$I$291,"")+SUMIFS(Schedule!W$87:W$291,Schedule!$K$87:$K$291,Arch,Schedule!V$87:V$291,K$120,Schedule!U$87:U$291,J123,Schedule!$G$87:$G$291,Schedule!$F$9,Schedule!$I$87:$I$291,"I"))+(SUMIFS(Schedule!W$87:W$291,Schedule!$K$87:$K$291,Arch,Schedule!V$87:V$291,K$120,Schedule!U$87:U$291,J123,Schedule!$G$87:$G$291,Schedule!$F$10,Schedule!$I$87:$I$291,"")+SUMIFS(Schedule!W$87:W$291,Schedule!$K$87:$K$291,Arch,Schedule!V$87:V$291,K$120,Schedule!U$87:U$291,J123,Schedule!$G$87:$G$291,Schedule!$F$10,Schedule!$I$87:$I$291,"I"))+(SUMIFS(Schedule!W$87:W$291,Schedule!$K$87:$K$291,Arch,Schedule!V$87:V$291,K$120,Schedule!U$87:U$291,J123,Schedule!$G$87:$G$291,Schedule!$F$11,Schedule!$I$87:$I$291,"")+SUMIFS(Schedule!W$87:W$291,Schedule!$K$87:$K$291,Arch,Schedule!V$87:V$291,K$120,Schedule!U$87:U$291,J123,Schedule!$G$87:$G$291,Schedule!$F$11,Schedule!$I$87:$I$291,"I")),IF($C$3='Sum Res'!$S$5,(SUMIFS(Schedule!W$87:W$291,Schedule!$K$87:$K$291,Arch,Schedule!V$87:V$291,K$120,Schedule!U$87:U$291,J123,Schedule!$G$87:$G$291,Schedule!$F$9,Schedule!$I$87:$I$291,"")+SUMIFS(Schedule!W$87:W$291,Schedule!$K$87:$K$291,Arch,Schedule!V$87:V$291,K$120,Schedule!U$87:U$291,J123,Schedule!$G$87:$G$291,Schedule!$F$9,Schedule!$I$87:$I$291,"I"))+(SUMIFS(Schedule!W$87:W$291,Schedule!$K$87:$K$291,Arch,Schedule!V$87:V$291,K$120,Schedule!U$87:U$291,J123,Schedule!$G$87:$G$291,Schedule!$F$10,Schedule!$I$87:$I$291,"")+SUMIFS(Schedule!W$87:W$291,Schedule!$K$87:$K$291,Arch,Schedule!V$87:V$291,K$120,Schedule!U$87:U$291,J123,Schedule!$G$87:$G$291,Schedule!$F$10,Schedule!$I$87:$I$291,"I"))+(SUMIFS(Schedule!W$87:W$291,Schedule!$K$87:$K$291,Arch,Schedule!V$87:V$291,K$120,Schedule!U$87:U$291,J123,Schedule!$G$87:$G$291,Schedule!$F$11,Schedule!$I$87:$I$291,"")+SUMIFS(Schedule!W$87:W$291,Schedule!$K$87:$K$291,Arch,Schedule!V$87:V$291,K$120,Schedule!U$87:U$291,J123,Schedule!$G$87:$G$291,Schedule!$F$11,Schedule!$I$87:$I$291,"I")),(SUMIFS(Schedule!W$87:W$291,Schedule!$K$87:$K$291,Arch,Schedule!V$87:V$291,K$120,Schedule!U$87:U$291,J123,Schedule!$G$87:$G$291,Schedule!$F$9,Schedule!$I$87:$I$291,"")+SUMIFS(Schedule!W$87:W$291,Schedule!$K$87:$K$291,Arch,Schedule!V$87:V$291,K$120,Schedule!U$87:U$291,J123,Schedule!$G$87:$G$291,Schedule!$F$9,Schedule!$I$87:$I$291,"I"))+(SUMIFS(Schedule!W$87:W$291,Schedule!$K$87:$K$291,Arch,Schedule!V$87:V$291,K$120,Schedule!U$87:U$291,J123,Schedule!$G$87:$G$291,Schedule!$F$10,Schedule!$I$87:$I$291,"")+SUMIFS(Schedule!W$87:W$291,Schedule!$K$87:$K$291,Arch,Schedule!V$87:V$291,K$120,Schedule!U$87:U$291,J123,Schedule!$G$87:$G$291,Schedule!$F$10,Schedule!$I$87:$I$291,"I"))+(SUMIFS(Schedule!W$87:W$291,Schedule!$K$87:$K$291,Arch,Schedule!V$87:V$291,K$120,Schedule!U$87:U$291,J123,Schedule!$G$87:$G$291,Schedule!$F$11,Schedule!$I$87:$I$291,"")+SUMIFS(Schedule!W$87:W$291,Schedule!$K$87:$K$291,Arch,Schedule!V$87:V$291,K$120,Schedule!U$87:U$291,J123,Schedule!$G$87:$G$291,Schedule!$F$11,Schedule!$I$87:$I$291,"I"))+(SUMIFS(Schedule!W$87:W$291,Schedule!$K$87:$K$291,Arch,Schedule!V$87:V$291,K$120,Schedule!U$87:U$291,J123,Schedule!$G$87:$G$291,Schedule!$F$8,Schedule!$I$87:$I$291,"")+SUMIFS(Schedule!W$87:W$291,Schedule!$K$87:$K$291,Arch,Schedule!V$87:V$291,K$120,Schedule!U$87:U$291,J123,Schedule!$G$87:$G$291,Schedule!$F$8,Schedule!$I$87:$I$291,"I"))))</f>
        <v>0</v>
      </c>
      <c r="M123" s="289">
        <v>4</v>
      </c>
      <c r="N123" s="280"/>
      <c r="O123" s="281">
        <f>IF($C$3="",(SUMIFS(Schedule!Z$87:Z$291,Schedule!$K$87:$K$291,Arch,Schedule!Y$87:Y$291,N$120,Schedule!X$87:X$291,M123,Schedule!$G$87:$G$291,Schedule!$F$9,Schedule!$I$87:$I$291,"")+SUMIFS(Schedule!Z$87:Z$291,Schedule!$K$87:$K$291,Arch,Schedule!Y$87:Y$291,N$120,Schedule!X$87:X$291,M123,Schedule!$G$87:$G$291,Schedule!$F$9,Schedule!$I$87:$I$291,"I"))+(SUMIFS(Schedule!Z$87:Z$291,Schedule!$K$87:$K$291,Arch,Schedule!Y$87:Y$291,N$120,Schedule!X$87:X$291,M123,Schedule!$G$87:$G$291,Schedule!$F$10,Schedule!$I$87:$I$291,"")+SUMIFS(Schedule!Z$87:Z$291,Schedule!$K$87:$K$291,Arch,Schedule!Y$87:Y$291,N$120,Schedule!X$87:X$291,M123,Schedule!$G$87:$G$291,Schedule!$F$10,Schedule!$I$87:$I$291,"I"))+(SUMIFS(Schedule!Z$87:Z$291,Schedule!$K$87:$K$291,Arch,Schedule!Y$87:Y$291,N$120,Schedule!X$87:X$291,M123,Schedule!$G$87:$G$291,Schedule!$F$11,Schedule!$I$87:$I$291,"")+SUMIFS(Schedule!Z$87:Z$291,Schedule!$K$87:$K$291,Arch,Schedule!Y$87:Y$291,N$120,Schedule!X$87:X$291,M123,Schedule!$G$87:$G$291,Schedule!$F$11,Schedule!$I$87:$I$291,"I")),IF($C$3='Sum Res'!$S$5,(SUMIFS(Schedule!Z$87:Z$291,Schedule!$K$87:$K$291,Arch,Schedule!Y$87:Y$291,N$120,Schedule!X$87:X$291,M123,Schedule!$G$87:$G$291,Schedule!$F$9,Schedule!$I$87:$I$291,"")+SUMIFS(Schedule!Z$87:Z$291,Schedule!$K$87:$K$291,Arch,Schedule!Y$87:Y$291,N$120,Schedule!X$87:X$291,M123,Schedule!$G$87:$G$291,Schedule!$F$9,Schedule!$I$87:$I$291,"I"))+(SUMIFS(Schedule!Z$87:Z$291,Schedule!$K$87:$K$291,Arch,Schedule!Y$87:Y$291,N$120,Schedule!X$87:X$291,M123,Schedule!$G$87:$G$291,Schedule!$F$10,Schedule!$I$87:$I$291,"")+SUMIFS(Schedule!Z$87:Z$291,Schedule!$K$87:$K$291,Arch,Schedule!Y$87:Y$291,N$120,Schedule!X$87:X$291,M123,Schedule!$G$87:$G$291,Schedule!$F$10,Schedule!$I$87:$I$291,"I"))+(SUMIFS(Schedule!Z$87:Z$291,Schedule!$K$87:$K$291,Arch,Schedule!Y$87:Y$291,N$120,Schedule!X$87:X$291,M123,Schedule!$G$87:$G$291,Schedule!$F$11,Schedule!$I$87:$I$291,"")+SUMIFS(Schedule!Z$87:Z$291,Schedule!$K$87:$K$291,Arch,Schedule!Y$87:Y$291,N$120,Schedule!X$87:X$291,M123,Schedule!$G$87:$G$291,Schedule!$F$11,Schedule!$I$87:$I$291,"I")),(SUMIFS(Schedule!Z$87:Z$291,Schedule!$K$87:$K$291,Arch,Schedule!Y$87:Y$291,N$120,Schedule!X$87:X$291,M123,Schedule!$G$87:$G$291,Schedule!$F$9,Schedule!$I$87:$I$291,"")+SUMIFS(Schedule!Z$87:Z$291,Schedule!$K$87:$K$291,Arch,Schedule!Y$87:Y$291,N$120,Schedule!X$87:X$291,M123,Schedule!$G$87:$G$291,Schedule!$F$9,Schedule!$I$87:$I$291,"I"))+(SUMIFS(Schedule!Z$87:Z$291,Schedule!$K$87:$K$291,Arch,Schedule!Y$87:Y$291,N$120,Schedule!X$87:X$291,M123,Schedule!$G$87:$G$291,Schedule!$F$10,Schedule!$I$87:$I$291,"")+SUMIFS(Schedule!Z$87:Z$291,Schedule!$K$87:$K$291,Arch,Schedule!Y$87:Y$291,N$120,Schedule!X$87:X$291,M123,Schedule!$G$87:$G$291,Schedule!$F$10,Schedule!$I$87:$I$291,"I"))+(SUMIFS(Schedule!Z$87:Z$291,Schedule!$K$87:$K$291,Arch,Schedule!Y$87:Y$291,N$120,Schedule!X$87:X$291,M123,Schedule!$G$87:$G$291,Schedule!$F$11,Schedule!$I$87:$I$291,"")+SUMIFS(Schedule!Z$87:Z$291,Schedule!$K$87:$K$291,Arch,Schedule!Y$87:Y$291,N$120,Schedule!X$87:X$291,M123,Schedule!$G$87:$G$291,Schedule!$F$11,Schedule!$I$87:$I$291,"I"))+(SUMIFS(Schedule!Z$87:Z$291,Schedule!$K$87:$K$291,Arch,Schedule!Y$87:Y$291,N$120,Schedule!X$87:X$291,M123,Schedule!$G$87:$G$291,Schedule!$F$8,Schedule!$I$87:$I$291,"")+SUMIFS(Schedule!Z$87:Z$291,Schedule!$K$87:$K$291,Arch,Schedule!Y$87:Y$291,N$120,Schedule!X$87:X$291,M123,Schedule!$G$87:$G$291,Schedule!$F$8,Schedule!$I$87:$I$291,"I"))))</f>
        <v>0</v>
      </c>
      <c r="P123" s="289">
        <v>4</v>
      </c>
      <c r="Q123" s="280"/>
      <c r="R123" s="281">
        <f>IF($C$3="",(SUMIFS(Schedule!AC$87:AC$291,Schedule!$K$87:$K$291,Arch,Schedule!AB$87:AB$291,Q$120,Schedule!AA$87:AA$291,P123,Schedule!$G$87:$G$291,Schedule!$F$9,Schedule!$I$87:$I$291,"")+SUMIFS(Schedule!AC$87:AC$291,Schedule!$K$87:$K$291,Arch,Schedule!AB$87:AB$291,Q$120,Schedule!AA$87:AA$291,P123,Schedule!$G$87:$G$291,Schedule!$F$9,Schedule!$I$87:$I$291,"I"))+(SUMIFS(Schedule!AC$87:AC$291,Schedule!$K$87:$K$291,Arch,Schedule!AB$87:AB$291,Q$120,Schedule!AA$87:AA$291,P123,Schedule!$G$87:$G$291,Schedule!$F$10,Schedule!$I$87:$I$291,"")+SUMIFS(Schedule!AC$87:AC$291,Schedule!$K$87:$K$291,Arch,Schedule!AB$87:AB$291,Q$120,Schedule!AA$87:AA$291,P123,Schedule!$G$87:$G$291,Schedule!$F$10,Schedule!$I$87:$I$291,"I"))+(SUMIFS(Schedule!AC$87:AC$291,Schedule!$K$87:$K$291,Arch,Schedule!AB$87:AB$291,Q$120,Schedule!AA$87:AA$291,P123,Schedule!$G$87:$G$291,Schedule!$F$11,Schedule!$I$87:$I$291,"")+SUMIFS(Schedule!AC$87:AC$291,Schedule!$K$87:$K$291,Arch,Schedule!AB$87:AB$291,Q$120,Schedule!AA$87:AA$291,P123,Schedule!$G$87:$G$291,Schedule!$F$11,Schedule!$I$87:$I$291,"I")),IF($C$3='Sum Res'!$S$5,(SUMIFS(Schedule!AC$87:AC$291,Schedule!$K$87:$K$291,Arch,Schedule!AB$87:AB$291,Q$120,Schedule!AA$87:AA$291,P123,Schedule!$G$87:$G$291,Schedule!$F$9,Schedule!$I$87:$I$291,"")+SUMIFS(Schedule!AC$87:AC$291,Schedule!$K$87:$K$291,Arch,Schedule!AB$87:AB$291,Q$120,Schedule!AA$87:AA$291,P123,Schedule!$G$87:$G$291,Schedule!$F$9,Schedule!$I$87:$I$291,"I"))+(SUMIFS(Schedule!AC$87:AC$291,Schedule!$K$87:$K$291,Arch,Schedule!AB$87:AB$291,Q$120,Schedule!AA$87:AA$291,P123,Schedule!$G$87:$G$291,Schedule!$F$10,Schedule!$I$87:$I$291,"")+SUMIFS(Schedule!AC$87:AC$291,Schedule!$K$87:$K$291,Arch,Schedule!AB$87:AB$291,Q$120,Schedule!AA$87:AA$291,P123,Schedule!$G$87:$G$291,Schedule!$F$10,Schedule!$I$87:$I$291,"I"))+(SUMIFS(Schedule!AC$87:AC$291,Schedule!$K$87:$K$291,Arch,Schedule!AB$87:AB$291,Q$120,Schedule!AA$87:AA$291,P123,Schedule!$G$87:$G$291,Schedule!$F$11,Schedule!$I$87:$I$291,"")+SUMIFS(Schedule!AC$87:AC$291,Schedule!$K$87:$K$291,Arch,Schedule!AB$87:AB$291,Q$120,Schedule!AA$87:AA$291,P123,Schedule!$G$87:$G$291,Schedule!$F$11,Schedule!$I$87:$I$291,"I")),(SUMIFS(Schedule!AC$87:AC$291,Schedule!$K$87:$K$291,Arch,Schedule!AB$87:AB$291,Q$120,Schedule!AA$87:AA$291,P123,Schedule!$G$87:$G$291,Schedule!$F$9,Schedule!$I$87:$I$291,"")+SUMIFS(Schedule!AC$87:AC$291,Schedule!$K$87:$K$291,Arch,Schedule!AB$87:AB$291,Q$120,Schedule!AA$87:AA$291,P123,Schedule!$G$87:$G$291,Schedule!$F$9,Schedule!$I$87:$I$291,"I"))+(SUMIFS(Schedule!AC$87:AC$291,Schedule!$K$87:$K$291,Arch,Schedule!AB$87:AB$291,Q$120,Schedule!AA$87:AA$291,P123,Schedule!$G$87:$G$291,Schedule!$F$10,Schedule!$I$87:$I$291,"")+SUMIFS(Schedule!AC$87:AC$291,Schedule!$K$87:$K$291,Arch,Schedule!AB$87:AB$291,Q$120,Schedule!AA$87:AA$291,P123,Schedule!$G$87:$G$291,Schedule!$F$10,Schedule!$I$87:$I$291,"I"))+(SUMIFS(Schedule!AC$87:AC$291,Schedule!$K$87:$K$291,Arch,Schedule!AB$87:AB$291,Q$120,Schedule!AA$87:AA$291,P123,Schedule!$G$87:$G$291,Schedule!$F$11,Schedule!$I$87:$I$291,"")+SUMIFS(Schedule!AC$87:AC$291,Schedule!$K$87:$K$291,Arch,Schedule!AB$87:AB$291,Q$120,Schedule!AA$87:AA$291,P123,Schedule!$G$87:$G$291,Schedule!$F$11,Schedule!$I$87:$I$291,"I"))+(SUMIFS(Schedule!AC$87:AC$291,Schedule!$K$87:$K$291,Arch,Schedule!AB$87:AB$291,Q$120,Schedule!AA$87:AA$291,P123,Schedule!$G$87:$G$291,Schedule!$F$8,Schedule!$I$87:$I$291,"")+SUMIFS(Schedule!AC$87:AC$291,Schedule!$K$87:$K$291,Arch,Schedule!AB$87:AB$291,Q$120,Schedule!AA$87:AA$291,P123,Schedule!$G$87:$G$291,Schedule!$F$8,Schedule!$I$87:$I$291,"I"))))</f>
        <v>0</v>
      </c>
      <c r="S123" s="289">
        <v>4</v>
      </c>
      <c r="T123" s="280"/>
      <c r="U123" s="281">
        <f>IF($C$3="",(SUMIFS(Schedule!AF$87:AF$291,Schedule!$K$87:$K$291,Arch,Schedule!AE$87:AE$291,T$120,Schedule!AD$87:AD$291,S123,Schedule!$G$87:$G$291,Schedule!$F$9,Schedule!$I$87:$I$291,"")+SUMIFS(Schedule!AF$87:AF$291,Schedule!$K$87:$K$291,Arch,Schedule!AE$87:AE$291,T$120,Schedule!AD$87:AD$291,S123,Schedule!$G$87:$G$291,Schedule!$F$9,Schedule!$I$87:$I$291,"I"))+(SUMIFS(Schedule!AF$87:AF$291,Schedule!$K$87:$K$291,Arch,Schedule!AE$87:AE$291,T$120,Schedule!AD$87:AD$291,S123,Schedule!$G$87:$G$291,Schedule!$F$10,Schedule!$I$87:$I$291,"")+SUMIFS(Schedule!AF$87:AF$291,Schedule!$K$87:$K$291,Arch,Schedule!AE$87:AE$291,T$120,Schedule!AD$87:AD$291,S123,Schedule!$G$87:$G$291,Schedule!$F$10,Schedule!$I$87:$I$291,"I"))+(SUMIFS(Schedule!AF$87:AF$291,Schedule!$K$87:$K$291,Arch,Schedule!AE$87:AE$291,T$120,Schedule!AD$87:AD$291,S123,Schedule!$G$87:$G$291,Schedule!$F$11,Schedule!$I$87:$I$291,"")+SUMIFS(Schedule!AF$87:AF$291,Schedule!$K$87:$K$291,Arch,Schedule!AE$87:AE$291,T$120,Schedule!AD$87:AD$291,S123,Schedule!$G$87:$G$291,Schedule!$F$11,Schedule!$I$87:$I$291,"I")),IF($C$3='Sum Res'!$S$5,(SUMIFS(Schedule!AF$87:AF$291,Schedule!$K$87:$K$291,Arch,Schedule!AE$87:AE$291,T$120,Schedule!AD$87:AD$291,S123,Schedule!$G$87:$G$291,Schedule!$F$9,Schedule!$I$87:$I$291,"")+SUMIFS(Schedule!AF$87:AF$291,Schedule!$K$87:$K$291,Arch,Schedule!AE$87:AE$291,T$120,Schedule!AD$87:AD$291,S123,Schedule!$G$87:$G$291,Schedule!$F$9,Schedule!$I$87:$I$291,"I"))+(SUMIFS(Schedule!AF$87:AF$291,Schedule!$K$87:$K$291,Arch,Schedule!AE$87:AE$291,T$120,Schedule!AD$87:AD$291,S123,Schedule!$G$87:$G$291,Schedule!$F$10,Schedule!$I$87:$I$291,"")+SUMIFS(Schedule!AF$87:AF$291,Schedule!$K$87:$K$291,Arch,Schedule!AE$87:AE$291,T$120,Schedule!AD$87:AD$291,S123,Schedule!$G$87:$G$291,Schedule!$F$10,Schedule!$I$87:$I$291,"I"))+(SUMIFS(Schedule!AF$87:AF$291,Schedule!$K$87:$K$291,Arch,Schedule!AE$87:AE$291,T$120,Schedule!AD$87:AD$291,S123,Schedule!$G$87:$G$291,Schedule!$F$11,Schedule!$I$87:$I$291,"")+SUMIFS(Schedule!AF$87:AF$291,Schedule!$K$87:$K$291,Arch,Schedule!AE$87:AE$291,T$120,Schedule!AD$87:AD$291,S123,Schedule!$G$87:$G$291,Schedule!$F$11,Schedule!$I$87:$I$291,"I")),(SUMIFS(Schedule!AF$87:AF$291,Schedule!$K$87:$K$291,Arch,Schedule!AE$87:AE$291,T$120,Schedule!AD$87:AD$291,S123,Schedule!$G$87:$G$291,Schedule!$F$9,Schedule!$I$87:$I$291,"")+SUMIFS(Schedule!AF$87:AF$291,Schedule!$K$87:$K$291,Arch,Schedule!AE$87:AE$291,T$120,Schedule!AD$87:AD$291,S123,Schedule!$G$87:$G$291,Schedule!$F$9,Schedule!$I$87:$I$291,"I"))+(SUMIFS(Schedule!AF$87:AF$291,Schedule!$K$87:$K$291,Arch,Schedule!AE$87:AE$291,T$120,Schedule!AD$87:AD$291,S123,Schedule!$G$87:$G$291,Schedule!$F$10,Schedule!$I$87:$I$291,"")+SUMIFS(Schedule!AF$87:AF$291,Schedule!$K$87:$K$291,Arch,Schedule!AE$87:AE$291,T$120,Schedule!AD$87:AD$291,S123,Schedule!$G$87:$G$291,Schedule!$F$10,Schedule!$I$87:$I$291,"I"))+(SUMIFS(Schedule!AF$87:AF$291,Schedule!$K$87:$K$291,Arch,Schedule!AE$87:AE$291,T$120,Schedule!AD$87:AD$291,S123,Schedule!$G$87:$G$291,Schedule!$F$11,Schedule!$I$87:$I$291,"")+SUMIFS(Schedule!AF$87:AF$291,Schedule!$K$87:$K$291,Arch,Schedule!AE$87:AE$291,T$120,Schedule!AD$87:AD$291,S123,Schedule!$G$87:$G$291,Schedule!$F$11,Schedule!$I$87:$I$291,"I"))+(SUMIFS(Schedule!AF$87:AF$291,Schedule!$K$87:$K$291,Arch,Schedule!AE$87:AE$291,T$120,Schedule!AD$87:AD$291,S123,Schedule!$G$87:$G$291,Schedule!$F$8,Schedule!$I$87:$I$291,"")+SUMIFS(Schedule!AF$87:AF$291,Schedule!$K$87:$K$291,Arch,Schedule!AE$87:AE$291,T$120,Schedule!AD$87:AD$291,S123,Schedule!$G$87:$G$291,Schedule!$F$8,Schedule!$I$87:$I$291,"I"))))</f>
        <v>0</v>
      </c>
      <c r="V123" s="289">
        <v>4</v>
      </c>
      <c r="W123" s="280"/>
      <c r="X123" s="281">
        <f>IF($C$3="",(SUMIFS(Schedule!AI$87:AI$291,Schedule!$K$87:$K$291,Arch,Schedule!AH$87:AH$291,W$120,Schedule!AG$87:AG$291,V123,Schedule!$G$87:$G$291,Schedule!$F$9,Schedule!$I$87:$I$291,"")+SUMIFS(Schedule!AI$87:AI$291,Schedule!$K$87:$K$291,Arch,Schedule!AH$87:AH$291,W$120,Schedule!AG$87:AG$291,V123,Schedule!$G$87:$G$291,Schedule!$F$9,Schedule!$I$87:$I$291,"I"))+(SUMIFS(Schedule!AI$87:AI$291,Schedule!$K$87:$K$291,Arch,Schedule!AH$87:AH$291,W$120,Schedule!AG$87:AG$291,V123,Schedule!$G$87:$G$291,Schedule!$F$10,Schedule!$I$87:$I$291,"")+SUMIFS(Schedule!AI$87:AI$291,Schedule!$K$87:$K$291,Arch,Schedule!AH$87:AH$291,W$120,Schedule!AG$87:AG$291,V123,Schedule!$G$87:$G$291,Schedule!$F$10,Schedule!$I$87:$I$291,"I"))+(SUMIFS(Schedule!AI$87:AI$291,Schedule!$K$87:$K$291,Arch,Schedule!AH$87:AH$291,W$120,Schedule!AG$87:AG$291,V123,Schedule!$G$87:$G$291,Schedule!$F$11,Schedule!$I$87:$I$291,"")+SUMIFS(Schedule!AI$87:AI$291,Schedule!$K$87:$K$291,Arch,Schedule!AH$87:AH$291,W$120,Schedule!AG$87:AG$291,V123,Schedule!$G$87:$G$291,Schedule!$F$11,Schedule!$I$87:$I$291,"I")),IF($C$3='Sum Res'!$S$5,(SUMIFS(Schedule!AI$87:AI$291,Schedule!$K$87:$K$291,Arch,Schedule!AH$87:AH$291,W$120,Schedule!AG$87:AG$291,V123,Schedule!$G$87:$G$291,Schedule!$F$9,Schedule!$I$87:$I$291,"")+SUMIFS(Schedule!AI$87:AI$291,Schedule!$K$87:$K$291,Arch,Schedule!AH$87:AH$291,W$120,Schedule!AG$87:AG$291,V123,Schedule!$G$87:$G$291,Schedule!$F$9,Schedule!$I$87:$I$291,"I"))+(SUMIFS(Schedule!AI$87:AI$291,Schedule!$K$87:$K$291,Arch,Schedule!AH$87:AH$291,W$120,Schedule!AG$87:AG$291,V123,Schedule!$G$87:$G$291,Schedule!$F$10,Schedule!$I$87:$I$291,"")+SUMIFS(Schedule!AI$87:AI$291,Schedule!$K$87:$K$291,Arch,Schedule!AH$87:AH$291,W$120,Schedule!AG$87:AG$291,V123,Schedule!$G$87:$G$291,Schedule!$F$10,Schedule!$I$87:$I$291,"I"))+(SUMIFS(Schedule!AI$87:AI$291,Schedule!$K$87:$K$291,Arch,Schedule!AH$87:AH$291,W$120,Schedule!AG$87:AG$291,V123,Schedule!$G$87:$G$291,Schedule!$F$11,Schedule!$I$87:$I$291,"")+SUMIFS(Schedule!AI$87:AI$291,Schedule!$K$87:$K$291,Arch,Schedule!AH$87:AH$291,W$120,Schedule!AG$87:AG$291,V123,Schedule!$G$87:$G$291,Schedule!$F$11,Schedule!$I$87:$I$291,"I")),(SUMIFS(Schedule!AI$87:AI$291,Schedule!$K$87:$K$291,Arch,Schedule!AH$87:AH$291,W$120,Schedule!AG$87:AG$291,V123,Schedule!$G$87:$G$291,Schedule!$F$9,Schedule!$I$87:$I$291,"")+SUMIFS(Schedule!AI$87:AI$291,Schedule!$K$87:$K$291,Arch,Schedule!AH$87:AH$291,W$120,Schedule!AG$87:AG$291,V123,Schedule!$G$87:$G$291,Schedule!$F$9,Schedule!$I$87:$I$291,"I"))+(SUMIFS(Schedule!AI$87:AI$291,Schedule!$K$87:$K$291,Arch,Schedule!AH$87:AH$291,W$120,Schedule!AG$87:AG$291,V123,Schedule!$G$87:$G$291,Schedule!$F$10,Schedule!$I$87:$I$291,"")+SUMIFS(Schedule!AI$87:AI$291,Schedule!$K$87:$K$291,Arch,Schedule!AH$87:AH$291,W$120,Schedule!AG$87:AG$291,V123,Schedule!$G$87:$G$291,Schedule!$F$10,Schedule!$I$87:$I$291,"I"))+(SUMIFS(Schedule!AI$87:AI$291,Schedule!$K$87:$K$291,Arch,Schedule!AH$87:AH$291,W$120,Schedule!AG$87:AG$291,V123,Schedule!$G$87:$G$291,Schedule!$F$11,Schedule!$I$87:$I$291,"")+SUMIFS(Schedule!AI$87:AI$291,Schedule!$K$87:$K$291,Arch,Schedule!AH$87:AH$291,W$120,Schedule!AG$87:AG$291,V123,Schedule!$G$87:$G$291,Schedule!$F$11,Schedule!$I$87:$I$291,"I"))+(SUMIFS(Schedule!AI$87:AI$291,Schedule!$K$87:$K$291,Arch,Schedule!AH$87:AH$291,W$120,Schedule!AG$87:AG$291,V123,Schedule!$G$87:$G$291,Schedule!$F$8,Schedule!$I$87:$I$291,"")+SUMIFS(Schedule!AI$87:AI$291,Schedule!$K$87:$K$291,Arch,Schedule!AH$87:AH$291,W$120,Schedule!AG$87:AG$291,V123,Schedule!$G$87:$G$291,Schedule!$F$8,Schedule!$I$87:$I$291,"I"))))</f>
        <v>0</v>
      </c>
      <c r="Y123" s="289">
        <v>4</v>
      </c>
      <c r="Z123" s="280"/>
      <c r="AA123" s="281">
        <f>IF($C$3="",(SUMIFS(Schedule!AL$87:AL$291,Schedule!$K$87:$K$291,Arch,Schedule!AK$87:AK$291,Z$120,Schedule!AJ$87:AJ$291,Y123,Schedule!$G$87:$G$291,Schedule!$F$9,Schedule!$I$87:$I$291,"")+SUMIFS(Schedule!AL$87:AL$291,Schedule!$K$87:$K$291,Arch,Schedule!AK$87:AK$291,Z$120,Schedule!AJ$87:AJ$291,Y123,Schedule!$G$87:$G$291,Schedule!$F$9,Schedule!$I$87:$I$291,"I"))+(SUMIFS(Schedule!AL$87:AL$291,Schedule!$K$87:$K$291,Arch,Schedule!AK$87:AK$291,Z$120,Schedule!AJ$87:AJ$291,Y123,Schedule!$G$87:$G$291,Schedule!$F$10,Schedule!$I$87:$I$291,"")+SUMIFS(Schedule!AL$87:AL$291,Schedule!$K$87:$K$291,Arch,Schedule!AK$87:AK$291,Z$120,Schedule!AJ$87:AJ$291,Y123,Schedule!$G$87:$G$291,Schedule!$F$10,Schedule!$I$87:$I$291,"I"))+(SUMIFS(Schedule!AL$87:AL$291,Schedule!$K$87:$K$291,Arch,Schedule!AK$87:AK$291,Z$120,Schedule!AJ$87:AJ$291,Y123,Schedule!$G$87:$G$291,Schedule!$F$11,Schedule!$I$87:$I$291,"")+SUMIFS(Schedule!AL$87:AL$291,Schedule!$K$87:$K$291,Arch,Schedule!AK$87:AK$291,Z$120,Schedule!AJ$87:AJ$291,Y123,Schedule!$G$87:$G$291,Schedule!$F$11,Schedule!$I$87:$I$291,"I")),IF($C$3='Sum Res'!$S$5,(SUMIFS(Schedule!AL$87:AL$291,Schedule!$K$87:$K$291,Arch,Schedule!AK$87:AK$291,Z$120,Schedule!AJ$87:AJ$291,Y123,Schedule!$G$87:$G$291,Schedule!$F$9,Schedule!$I$87:$I$291,"")+SUMIFS(Schedule!AL$87:AL$291,Schedule!$K$87:$K$291,Arch,Schedule!AK$87:AK$291,Z$120,Schedule!AJ$87:AJ$291,Y123,Schedule!$G$87:$G$291,Schedule!$F$9,Schedule!$I$87:$I$291,"I"))+(SUMIFS(Schedule!AL$87:AL$291,Schedule!$K$87:$K$291,Arch,Schedule!AK$87:AK$291,Z$120,Schedule!AJ$87:AJ$291,Y123,Schedule!$G$87:$G$291,Schedule!$F$10,Schedule!$I$87:$I$291,"")+SUMIFS(Schedule!AL$87:AL$291,Schedule!$K$87:$K$291,Arch,Schedule!AK$87:AK$291,Z$120,Schedule!AJ$87:AJ$291,Y123,Schedule!$G$87:$G$291,Schedule!$F$10,Schedule!$I$87:$I$291,"I"))+(SUMIFS(Schedule!AL$87:AL$291,Schedule!$K$87:$K$291,Arch,Schedule!AK$87:AK$291,Z$120,Schedule!AJ$87:AJ$291,Y123,Schedule!$G$87:$G$291,Schedule!$F$11,Schedule!$I$87:$I$291,"")+SUMIFS(Schedule!AL$87:AL$291,Schedule!$K$87:$K$291,Arch,Schedule!AK$87:AK$291,Z$120,Schedule!AJ$87:AJ$291,Y123,Schedule!$G$87:$G$291,Schedule!$F$11,Schedule!$I$87:$I$291,"I")),(SUMIFS(Schedule!AL$87:AL$291,Schedule!$K$87:$K$291,Arch,Schedule!AK$87:AK$291,Z$120,Schedule!AJ$87:AJ$291,Y123,Schedule!$G$87:$G$291,Schedule!$F$9,Schedule!$I$87:$I$291,"")+SUMIFS(Schedule!AL$87:AL$291,Schedule!$K$87:$K$291,Arch,Schedule!AK$87:AK$291,Z$120,Schedule!AJ$87:AJ$291,Y123,Schedule!$G$87:$G$291,Schedule!$F$9,Schedule!$I$87:$I$291,"I"))+(SUMIFS(Schedule!AL$87:AL$291,Schedule!$K$87:$K$291,Arch,Schedule!AK$87:AK$291,Z$120,Schedule!AJ$87:AJ$291,Y123,Schedule!$G$87:$G$291,Schedule!$F$10,Schedule!$I$87:$I$291,"")+SUMIFS(Schedule!AL$87:AL$291,Schedule!$K$87:$K$291,Arch,Schedule!AK$87:AK$291,Z$120,Schedule!AJ$87:AJ$291,Y123,Schedule!$G$87:$G$291,Schedule!$F$10,Schedule!$I$87:$I$291,"I"))+(SUMIFS(Schedule!AL$87:AL$291,Schedule!$K$87:$K$291,Arch,Schedule!AK$87:AK$291,Z$120,Schedule!AJ$87:AJ$291,Y123,Schedule!$G$87:$G$291,Schedule!$F$11,Schedule!$I$87:$I$291,"")+SUMIFS(Schedule!AL$87:AL$291,Schedule!$K$87:$K$291,Arch,Schedule!AK$87:AK$291,Z$120,Schedule!AJ$87:AJ$291,Y123,Schedule!$G$87:$G$291,Schedule!$F$11,Schedule!$I$87:$I$291,"I"))+(SUMIFS(Schedule!AL$87:AL$291,Schedule!$K$87:$K$291,Arch,Schedule!AK$87:AK$291,Z$120,Schedule!AJ$87:AJ$291,Y123,Schedule!$G$87:$G$291,Schedule!$F$8,Schedule!$I$87:$I$291,"")+SUMIFS(Schedule!AL$87:AL$291,Schedule!$K$87:$K$291,Arch,Schedule!AK$87:AK$291,Z$120,Schedule!AJ$87:AJ$291,Y123,Schedule!$G$87:$G$291,Schedule!$F$8,Schedule!$I$87:$I$291,"I"))))</f>
        <v>0</v>
      </c>
      <c r="AB123" s="289">
        <v>4</v>
      </c>
      <c r="AC123" s="280"/>
      <c r="AD123" s="281">
        <f>IF($C$3="",(SUMIFS(Schedule!AO$87:AO$291,Schedule!$K$87:$K$291,Arch,Schedule!AN$87:AN$291,AC$120,Schedule!AM$87:AM$291,AB123,Schedule!$G$87:$G$291,Schedule!$F$9,Schedule!$I$87:$I$291,"")+SUMIFS(Schedule!AO$87:AO$291,Schedule!$K$87:$K$291,Arch,Schedule!AN$87:AN$291,AC$120,Schedule!AM$87:AM$291,AB123,Schedule!$G$87:$G$291,Schedule!$F$9,Schedule!$I$87:$I$291,"I"))+(SUMIFS(Schedule!AO$87:AO$291,Schedule!$K$87:$K$291,Arch,Schedule!AN$87:AN$291,AC$120,Schedule!AM$87:AM$291,AB123,Schedule!$G$87:$G$291,Schedule!$F$10,Schedule!$I$87:$I$291,"")+SUMIFS(Schedule!AO$87:AO$291,Schedule!$K$87:$K$291,Arch,Schedule!AN$87:AN$291,AC$120,Schedule!AM$87:AM$291,AB123,Schedule!$G$87:$G$291,Schedule!$F$10,Schedule!$I$87:$I$291,"I"))+(SUMIFS(Schedule!AO$87:AO$291,Schedule!$K$87:$K$291,Arch,Schedule!AN$87:AN$291,AC$120,Schedule!AM$87:AM$291,AB123,Schedule!$G$87:$G$291,Schedule!$F$11,Schedule!$I$87:$I$291,"")+SUMIFS(Schedule!AO$87:AO$291,Schedule!$K$87:$K$291,Arch,Schedule!AN$87:AN$291,AC$120,Schedule!AM$87:AM$291,AB123,Schedule!$G$87:$G$291,Schedule!$F$11,Schedule!$I$87:$I$291,"I")),IF($C$3='Sum Res'!$S$5,(SUMIFS(Schedule!AO$87:AO$291,Schedule!$K$87:$K$291,Arch,Schedule!AN$87:AN$291,AC$120,Schedule!AM$87:AM$291,AB123,Schedule!$G$87:$G$291,Schedule!$F$9,Schedule!$I$87:$I$291,"")+SUMIFS(Schedule!AO$87:AO$291,Schedule!$K$87:$K$291,Arch,Schedule!AN$87:AN$291,AC$120,Schedule!AM$87:AM$291,AB123,Schedule!$G$87:$G$291,Schedule!$F$9,Schedule!$I$87:$I$291,"I"))+(SUMIFS(Schedule!AO$87:AO$291,Schedule!$K$87:$K$291,Arch,Schedule!AN$87:AN$291,AC$120,Schedule!AM$87:AM$291,AB123,Schedule!$G$87:$G$291,Schedule!$F$10,Schedule!$I$87:$I$291,"")+SUMIFS(Schedule!AO$87:AO$291,Schedule!$K$87:$K$291,Arch,Schedule!AN$87:AN$291,AC$120,Schedule!AM$87:AM$291,AB123,Schedule!$G$87:$G$291,Schedule!$F$10,Schedule!$I$87:$I$291,"I"))+(SUMIFS(Schedule!AO$87:AO$291,Schedule!$K$87:$K$291,Arch,Schedule!AN$87:AN$291,AC$120,Schedule!AM$87:AM$291,AB123,Schedule!$G$87:$G$291,Schedule!$F$11,Schedule!$I$87:$I$291,"")+SUMIFS(Schedule!AO$87:AO$291,Schedule!$K$87:$K$291,Arch,Schedule!AN$87:AN$291,AC$120,Schedule!AM$87:AM$291,AB123,Schedule!$G$87:$G$291,Schedule!$F$11,Schedule!$I$87:$I$291,"I")),(SUMIFS(Schedule!AO$87:AO$291,Schedule!$K$87:$K$291,Arch,Schedule!AN$87:AN$291,AC$120,Schedule!AM$87:AM$291,AB123,Schedule!$G$87:$G$291,Schedule!$F$9,Schedule!$I$87:$I$291,"")+SUMIFS(Schedule!AO$87:AO$291,Schedule!$K$87:$K$291,Arch,Schedule!AN$87:AN$291,AC$120,Schedule!AM$87:AM$291,AB123,Schedule!$G$87:$G$291,Schedule!$F$9,Schedule!$I$87:$I$291,"I"))+(SUMIFS(Schedule!AO$87:AO$291,Schedule!$K$87:$K$291,Arch,Schedule!AN$87:AN$291,AC$120,Schedule!AM$87:AM$291,AB123,Schedule!$G$87:$G$291,Schedule!$F$10,Schedule!$I$87:$I$291,"")+SUMIFS(Schedule!AO$87:AO$291,Schedule!$K$87:$K$291,Arch,Schedule!AN$87:AN$291,AC$120,Schedule!AM$87:AM$291,AB123,Schedule!$G$87:$G$291,Schedule!$F$10,Schedule!$I$87:$I$291,"I"))+(SUMIFS(Schedule!AO$87:AO$291,Schedule!$K$87:$K$291,Arch,Schedule!AN$87:AN$291,AC$120,Schedule!AM$87:AM$291,AB123,Schedule!$G$87:$G$291,Schedule!$F$11,Schedule!$I$87:$I$291,"")+SUMIFS(Schedule!AO$87:AO$291,Schedule!$K$87:$K$291,Arch,Schedule!AN$87:AN$291,AC$120,Schedule!AM$87:AM$291,AB123,Schedule!$G$87:$G$291,Schedule!$F$11,Schedule!$I$87:$I$291,"I"))+(SUMIFS(Schedule!AO$87:AO$291,Schedule!$K$87:$K$291,Arch,Schedule!AN$87:AN$291,AC$120,Schedule!AM$87:AM$291,AB123,Schedule!$G$87:$G$291,Schedule!$F$8,Schedule!$I$87:$I$291,"")+SUMIFS(Schedule!AO$87:AO$291,Schedule!$K$87:$K$291,Arch,Schedule!AN$87:AN$291,AC$120,Schedule!AM$87:AM$291,AB123,Schedule!$G$87:$G$291,Schedule!$F$8,Schedule!$I$87:$I$291,"I"))))</f>
        <v>0</v>
      </c>
      <c r="AE123" s="282">
        <f t="shared" si="28"/>
        <v>0</v>
      </c>
      <c r="AF123" s="283">
        <f t="shared" si="27"/>
        <v>0</v>
      </c>
    </row>
    <row r="124" spans="2:32" ht="15.75" thickBot="1" x14ac:dyDescent="0.25">
      <c r="B124" s="580"/>
      <c r="C124" s="584"/>
      <c r="D124" s="290">
        <v>5</v>
      </c>
      <c r="E124" s="291"/>
      <c r="F124" s="292">
        <f>IF($C$3="",(SUMIFS(Schedule!Q$87:Q$291,Schedule!$K$87:$K$291,Arch,Schedule!P$87:P$291,E$120,Schedule!O$87:O$291,D124,Schedule!$G$87:$G$291,Schedule!$F$9,Schedule!$I$87:$I$291,"")+SUMIFS(Schedule!Q$87:Q$291,Schedule!$K$87:$K$291,Arch,Schedule!P$87:P$291,E$120,Schedule!O$87:O$291,D124,Schedule!$G$87:$G$291,Schedule!$F$9,Schedule!$I$87:$I$291,"I"))+(SUMIFS(Schedule!Q$87:Q$291,Schedule!$K$87:$K$291,Arch,Schedule!P$87:P$291,E$120,Schedule!O$87:O$291,D124,Schedule!$G$87:$G$291,Schedule!$F$10,Schedule!$I$87:$I$291,"")+SUMIFS(Schedule!Q$87:Q$291,Schedule!$K$87:$K$291,Arch,Schedule!P$87:P$291,E$120,Schedule!O$87:O$291,D124,Schedule!$G$87:$G$291,Schedule!$F$10,Schedule!$I$87:$I$291,"I"))+(SUMIFS(Schedule!Q$87:Q$291,Schedule!$K$87:$K$291,Arch,Schedule!P$87:P$291,E$120,Schedule!O$87:O$291,D124,Schedule!$G$87:$G$291,Schedule!$F$11,Schedule!$I$87:$I$291,"")+SUMIFS(Schedule!Q$87:Q$291,Schedule!$K$87:$K$291,Arch,Schedule!P$87:P$291,E$120,Schedule!O$87:O$291,D124,Schedule!$G$87:$G$291,Schedule!$F$11,Schedule!$I$87:$I$291,"I")),IF($C$3='Sum Res'!$S$5,(SUMIFS(Schedule!Q$87:Q$291,Schedule!$K$87:$K$291,Arch,Schedule!P$87:P$291,E$120,Schedule!O$87:O$291,D124,Schedule!$G$87:$G$291,Schedule!$F$9,Schedule!$I$87:$I$291,"")+SUMIFS(Schedule!Q$87:Q$291,Schedule!$K$87:$K$291,Arch,Schedule!P$87:P$291,E$120,Schedule!O$87:O$291,D124,Schedule!$G$87:$G$291,Schedule!$F$9,Schedule!$I$87:$I$291,"I"))+(SUMIFS(Schedule!Q$87:Q$291,Schedule!$K$87:$K$291,Arch,Schedule!P$87:P$291,E$120,Schedule!O$87:O$291,D124,Schedule!$G$87:$G$291,Schedule!$F$10,Schedule!$I$87:$I$291,"")+SUMIFS(Schedule!Q$87:Q$291,Schedule!$K$87:$K$291,Arch,Schedule!P$87:P$291,E$120,Schedule!O$87:O$291,D124,Schedule!$G$87:$G$291,Schedule!$F$10,Schedule!$I$87:$I$291,"I"))+(SUMIFS(Schedule!Q$87:Q$291,Schedule!$K$87:$K$291,Arch,Schedule!P$87:P$291,E$120,Schedule!O$87:O$291,D124,Schedule!$G$87:$G$291,Schedule!$F$11,Schedule!$I$87:$I$291,"")+SUMIFS(Schedule!Q$87:Q$291,Schedule!$K$87:$K$291,Arch,Schedule!P$87:P$291,E$120,Schedule!O$87:O$291,D124,Schedule!$G$87:$G$291,Schedule!$F$11,Schedule!$I$87:$I$291,"I")),(SUMIFS(Schedule!Q$87:Q$291,Schedule!$K$87:$K$291,Arch,Schedule!P$87:P$291,E$120,Schedule!O$87:O$291,D124,Schedule!$G$87:$G$291,Schedule!$F$9,Schedule!$I$87:$I$291,"")+SUMIFS(Schedule!Q$87:Q$291,Schedule!$K$87:$K$291,Arch,Schedule!P$87:P$291,E$120,Schedule!O$87:O$291,D124,Schedule!$G$87:$G$291,Schedule!$F$9,Schedule!$I$87:$I$291,"I"))+(SUMIFS(Schedule!Q$87:Q$291,Schedule!$K$87:$K$291,Arch,Schedule!P$87:P$291,E$120,Schedule!O$87:O$291,D124,Schedule!$G$87:$G$291,Schedule!$F$10,Schedule!$I$87:$I$291,"")+SUMIFS(Schedule!Q$87:Q$291,Schedule!$K$87:$K$291,Arch,Schedule!P$87:P$291,E$120,Schedule!O$87:O$291,D124,Schedule!$G$87:$G$291,Schedule!$F$10,Schedule!$I$87:$I$291,"I"))+(SUMIFS(Schedule!Q$87:Q$291,Schedule!$K$87:$K$291,Arch,Schedule!P$87:P$291,E$120,Schedule!O$87:O$291,D124,Schedule!$G$87:$G$291,Schedule!$F$11,Schedule!$I$87:$I$291,"")+SUMIFS(Schedule!Q$87:Q$291,Schedule!$K$87:$K$291,Arch,Schedule!P$87:P$291,E$120,Schedule!O$87:O$291,D124,Schedule!$G$87:$G$291,Schedule!$F$11,Schedule!$I$87:$I$291,"I"))+(SUMIFS(Schedule!Q$87:Q$291,Schedule!$K$87:$K$291,Arch,Schedule!P$87:P$291,E$120,Schedule!O$87:O$291,D124,Schedule!$G$87:$G$291,Schedule!$F$8,Schedule!$I$87:$I$291,"")+SUMIFS(Schedule!Q$87:Q$291,Schedule!$K$87:$K$291,Arch,Schedule!P$87:P$291,E$120,Schedule!O$87:O$291,D124,Schedule!$G$87:$G$291,Schedule!$F$8,Schedule!$I$87:$I$291,"I"))))</f>
        <v>0</v>
      </c>
      <c r="G124" s="290">
        <v>5</v>
      </c>
      <c r="H124" s="291"/>
      <c r="I124" s="292">
        <f>IF($C$3="",(SUMIFS(Schedule!T$87:T$291,Schedule!$K$87:$K$291,Arch,Schedule!S$87:S$291,H$120,Schedule!R$87:R$291,G124,Schedule!$G$87:$G$291,Schedule!$F$9,Schedule!$I$87:$I$291,"")+SUMIFS(Schedule!T$87:T$291,Schedule!$K$87:$K$291,Arch,Schedule!S$87:S$291,H$120,Schedule!R$87:R$291,G124,Schedule!$G$87:$G$291,Schedule!$F$9,Schedule!$I$87:$I$291,"I"))+(SUMIFS(Schedule!T$87:T$291,Schedule!$K$87:$K$291,Arch,Schedule!S$87:S$291,H$120,Schedule!R$87:R$291,G124,Schedule!$G$87:$G$291,Schedule!$F$10,Schedule!$I$87:$I$291,"")+SUMIFS(Schedule!T$87:T$291,Schedule!$K$87:$K$291,Arch,Schedule!S$87:S$291,H$120,Schedule!R$87:R$291,G124,Schedule!$G$87:$G$291,Schedule!$F$10,Schedule!$I$87:$I$291,"I"))+(SUMIFS(Schedule!T$87:T$291,Schedule!$K$87:$K$291,Arch,Schedule!S$87:S$291,H$120,Schedule!R$87:R$291,G124,Schedule!$G$87:$G$291,Schedule!$F$11,Schedule!$I$87:$I$291,"")+SUMIFS(Schedule!T$87:T$291,Schedule!$K$87:$K$291,Arch,Schedule!S$87:S$291,H$120,Schedule!R$87:R$291,G124,Schedule!$G$87:$G$291,Schedule!$F$11,Schedule!$I$87:$I$291,"I")),IF($C$3='Sum Res'!$S$5,(SUMIFS(Schedule!T$87:T$291,Schedule!$K$87:$K$291,Arch,Schedule!S$87:S$291,H$120,Schedule!R$87:R$291,G124,Schedule!$G$87:$G$291,Schedule!$F$9,Schedule!$I$87:$I$291,"")+SUMIFS(Schedule!T$87:T$291,Schedule!$K$87:$K$291,Arch,Schedule!S$87:S$291,H$120,Schedule!R$87:R$291,G124,Schedule!$G$87:$G$291,Schedule!$F$9,Schedule!$I$87:$I$291,"I"))+(SUMIFS(Schedule!T$87:T$291,Schedule!$K$87:$K$291,Arch,Schedule!S$87:S$291,H$120,Schedule!R$87:R$291,G124,Schedule!$G$87:$G$291,Schedule!$F$10,Schedule!$I$87:$I$291,"")+SUMIFS(Schedule!T$87:T$291,Schedule!$K$87:$K$291,Arch,Schedule!S$87:S$291,H$120,Schedule!R$87:R$291,G124,Schedule!$G$87:$G$291,Schedule!$F$10,Schedule!$I$87:$I$291,"I"))+(SUMIFS(Schedule!T$87:T$291,Schedule!$K$87:$K$291,Arch,Schedule!S$87:S$291,H$120,Schedule!R$87:R$291,G124,Schedule!$G$87:$G$291,Schedule!$F$11,Schedule!$I$87:$I$291,"")+SUMIFS(Schedule!T$87:T$291,Schedule!$K$87:$K$291,Arch,Schedule!S$87:S$291,H$120,Schedule!R$87:R$291,G124,Schedule!$G$87:$G$291,Schedule!$F$11,Schedule!$I$87:$I$291,"I")),(SUMIFS(Schedule!T$87:T$291,Schedule!$K$87:$K$291,Arch,Schedule!S$87:S$291,H$120,Schedule!R$87:R$291,G124,Schedule!$G$87:$G$291,Schedule!$F$9,Schedule!$I$87:$I$291,"")+SUMIFS(Schedule!T$87:T$291,Schedule!$K$87:$K$291,Arch,Schedule!S$87:S$291,H$120,Schedule!R$87:R$291,G124,Schedule!$G$87:$G$291,Schedule!$F$9,Schedule!$I$87:$I$291,"I"))+(SUMIFS(Schedule!T$87:T$291,Schedule!$K$87:$K$291,Arch,Schedule!S$87:S$291,H$120,Schedule!R$87:R$291,G124,Schedule!$G$87:$G$291,Schedule!$F$10,Schedule!$I$87:$I$291,"")+SUMIFS(Schedule!T$87:T$291,Schedule!$K$87:$K$291,Arch,Schedule!S$87:S$291,H$120,Schedule!R$87:R$291,G124,Schedule!$G$87:$G$291,Schedule!$F$10,Schedule!$I$87:$I$291,"I"))+(SUMIFS(Schedule!T$87:T$291,Schedule!$K$87:$K$291,Arch,Schedule!S$87:S$291,H$120,Schedule!R$87:R$291,G124,Schedule!$G$87:$G$291,Schedule!$F$11,Schedule!$I$87:$I$291,"")+SUMIFS(Schedule!T$87:T$291,Schedule!$K$87:$K$291,Arch,Schedule!S$87:S$291,H$120,Schedule!R$87:R$291,G124,Schedule!$G$87:$G$291,Schedule!$F$11,Schedule!$I$87:$I$291,"I"))+(SUMIFS(Schedule!T$87:T$291,Schedule!$K$87:$K$291,Arch,Schedule!S$87:S$291,H$120,Schedule!R$87:R$291,G124,Schedule!$G$87:$G$291,Schedule!$F$8,Schedule!$I$87:$I$291,"")+SUMIFS(Schedule!T$87:T$291,Schedule!$K$87:$K$291,Arch,Schedule!S$87:S$291,H$120,Schedule!R$87:R$291,G124,Schedule!$G$87:$G$291,Schedule!$F$8,Schedule!$I$87:$I$291,"I"))))</f>
        <v>0</v>
      </c>
      <c r="J124" s="290">
        <v>5</v>
      </c>
      <c r="K124" s="291"/>
      <c r="L124" s="292">
        <f>IF($C$3="",(SUMIFS(Schedule!W$87:W$291,Schedule!$K$87:$K$291,Arch,Schedule!V$87:V$291,K$120,Schedule!U$87:U$291,J124,Schedule!$G$87:$G$291,Schedule!$F$9,Schedule!$I$87:$I$291,"")+SUMIFS(Schedule!W$87:W$291,Schedule!$K$87:$K$291,Arch,Schedule!V$87:V$291,K$120,Schedule!U$87:U$291,J124,Schedule!$G$87:$G$291,Schedule!$F$9,Schedule!$I$87:$I$291,"I"))+(SUMIFS(Schedule!W$87:W$291,Schedule!$K$87:$K$291,Arch,Schedule!V$87:V$291,K$120,Schedule!U$87:U$291,J124,Schedule!$G$87:$G$291,Schedule!$F$10,Schedule!$I$87:$I$291,"")+SUMIFS(Schedule!W$87:W$291,Schedule!$K$87:$K$291,Arch,Schedule!V$87:V$291,K$120,Schedule!U$87:U$291,J124,Schedule!$G$87:$G$291,Schedule!$F$10,Schedule!$I$87:$I$291,"I"))+(SUMIFS(Schedule!W$87:W$291,Schedule!$K$87:$K$291,Arch,Schedule!V$87:V$291,K$120,Schedule!U$87:U$291,J124,Schedule!$G$87:$G$291,Schedule!$F$11,Schedule!$I$87:$I$291,"")+SUMIFS(Schedule!W$87:W$291,Schedule!$K$87:$K$291,Arch,Schedule!V$87:V$291,K$120,Schedule!U$87:U$291,J124,Schedule!$G$87:$G$291,Schedule!$F$11,Schedule!$I$87:$I$291,"I")),IF($C$3='Sum Res'!$S$5,(SUMIFS(Schedule!W$87:W$291,Schedule!$K$87:$K$291,Arch,Schedule!V$87:V$291,K$120,Schedule!U$87:U$291,J124,Schedule!$G$87:$G$291,Schedule!$F$9,Schedule!$I$87:$I$291,"")+SUMIFS(Schedule!W$87:W$291,Schedule!$K$87:$K$291,Arch,Schedule!V$87:V$291,K$120,Schedule!U$87:U$291,J124,Schedule!$G$87:$G$291,Schedule!$F$9,Schedule!$I$87:$I$291,"I"))+(SUMIFS(Schedule!W$87:W$291,Schedule!$K$87:$K$291,Arch,Schedule!V$87:V$291,K$120,Schedule!U$87:U$291,J124,Schedule!$G$87:$G$291,Schedule!$F$10,Schedule!$I$87:$I$291,"")+SUMIFS(Schedule!W$87:W$291,Schedule!$K$87:$K$291,Arch,Schedule!V$87:V$291,K$120,Schedule!U$87:U$291,J124,Schedule!$G$87:$G$291,Schedule!$F$10,Schedule!$I$87:$I$291,"I"))+(SUMIFS(Schedule!W$87:W$291,Schedule!$K$87:$K$291,Arch,Schedule!V$87:V$291,K$120,Schedule!U$87:U$291,J124,Schedule!$G$87:$G$291,Schedule!$F$11,Schedule!$I$87:$I$291,"")+SUMIFS(Schedule!W$87:W$291,Schedule!$K$87:$K$291,Arch,Schedule!V$87:V$291,K$120,Schedule!U$87:U$291,J124,Schedule!$G$87:$G$291,Schedule!$F$11,Schedule!$I$87:$I$291,"I")),(SUMIFS(Schedule!W$87:W$291,Schedule!$K$87:$K$291,Arch,Schedule!V$87:V$291,K$120,Schedule!U$87:U$291,J124,Schedule!$G$87:$G$291,Schedule!$F$9,Schedule!$I$87:$I$291,"")+SUMIFS(Schedule!W$87:W$291,Schedule!$K$87:$K$291,Arch,Schedule!V$87:V$291,K$120,Schedule!U$87:U$291,J124,Schedule!$G$87:$G$291,Schedule!$F$9,Schedule!$I$87:$I$291,"I"))+(SUMIFS(Schedule!W$87:W$291,Schedule!$K$87:$K$291,Arch,Schedule!V$87:V$291,K$120,Schedule!U$87:U$291,J124,Schedule!$G$87:$G$291,Schedule!$F$10,Schedule!$I$87:$I$291,"")+SUMIFS(Schedule!W$87:W$291,Schedule!$K$87:$K$291,Arch,Schedule!V$87:V$291,K$120,Schedule!U$87:U$291,J124,Schedule!$G$87:$G$291,Schedule!$F$10,Schedule!$I$87:$I$291,"I"))+(SUMIFS(Schedule!W$87:W$291,Schedule!$K$87:$K$291,Arch,Schedule!V$87:V$291,K$120,Schedule!U$87:U$291,J124,Schedule!$G$87:$G$291,Schedule!$F$11,Schedule!$I$87:$I$291,"")+SUMIFS(Schedule!W$87:W$291,Schedule!$K$87:$K$291,Arch,Schedule!V$87:V$291,K$120,Schedule!U$87:U$291,J124,Schedule!$G$87:$G$291,Schedule!$F$11,Schedule!$I$87:$I$291,"I"))+(SUMIFS(Schedule!W$87:W$291,Schedule!$K$87:$K$291,Arch,Schedule!V$87:V$291,K$120,Schedule!U$87:U$291,J124,Schedule!$G$87:$G$291,Schedule!$F$8,Schedule!$I$87:$I$291,"")+SUMIFS(Schedule!W$87:W$291,Schedule!$K$87:$K$291,Arch,Schedule!V$87:V$291,K$120,Schedule!U$87:U$291,J124,Schedule!$G$87:$G$291,Schedule!$F$8,Schedule!$I$87:$I$291,"I"))))</f>
        <v>0</v>
      </c>
      <c r="M124" s="290">
        <v>5</v>
      </c>
      <c r="N124" s="291"/>
      <c r="O124" s="292">
        <f>IF($C$3="",(SUMIFS(Schedule!Z$87:Z$291,Schedule!$K$87:$K$291,Arch,Schedule!Y$87:Y$291,N$120,Schedule!X$87:X$291,M124,Schedule!$G$87:$G$291,Schedule!$F$9,Schedule!$I$87:$I$291,"")+SUMIFS(Schedule!Z$87:Z$291,Schedule!$K$87:$K$291,Arch,Schedule!Y$87:Y$291,N$120,Schedule!X$87:X$291,M124,Schedule!$G$87:$G$291,Schedule!$F$9,Schedule!$I$87:$I$291,"I"))+(SUMIFS(Schedule!Z$87:Z$291,Schedule!$K$87:$K$291,Arch,Schedule!Y$87:Y$291,N$120,Schedule!X$87:X$291,M124,Schedule!$G$87:$G$291,Schedule!$F$10,Schedule!$I$87:$I$291,"")+SUMIFS(Schedule!Z$87:Z$291,Schedule!$K$87:$K$291,Arch,Schedule!Y$87:Y$291,N$120,Schedule!X$87:X$291,M124,Schedule!$G$87:$G$291,Schedule!$F$10,Schedule!$I$87:$I$291,"I"))+(SUMIFS(Schedule!Z$87:Z$291,Schedule!$K$87:$K$291,Arch,Schedule!Y$87:Y$291,N$120,Schedule!X$87:X$291,M124,Schedule!$G$87:$G$291,Schedule!$F$11,Schedule!$I$87:$I$291,"")+SUMIFS(Schedule!Z$87:Z$291,Schedule!$K$87:$K$291,Arch,Schedule!Y$87:Y$291,N$120,Schedule!X$87:X$291,M124,Schedule!$G$87:$G$291,Schedule!$F$11,Schedule!$I$87:$I$291,"I")),IF($C$3='Sum Res'!$S$5,(SUMIFS(Schedule!Z$87:Z$291,Schedule!$K$87:$K$291,Arch,Schedule!Y$87:Y$291,N$120,Schedule!X$87:X$291,M124,Schedule!$G$87:$G$291,Schedule!$F$9,Schedule!$I$87:$I$291,"")+SUMIFS(Schedule!Z$87:Z$291,Schedule!$K$87:$K$291,Arch,Schedule!Y$87:Y$291,N$120,Schedule!X$87:X$291,M124,Schedule!$G$87:$G$291,Schedule!$F$9,Schedule!$I$87:$I$291,"I"))+(SUMIFS(Schedule!Z$87:Z$291,Schedule!$K$87:$K$291,Arch,Schedule!Y$87:Y$291,N$120,Schedule!X$87:X$291,M124,Schedule!$G$87:$G$291,Schedule!$F$10,Schedule!$I$87:$I$291,"")+SUMIFS(Schedule!Z$87:Z$291,Schedule!$K$87:$K$291,Arch,Schedule!Y$87:Y$291,N$120,Schedule!X$87:X$291,M124,Schedule!$G$87:$G$291,Schedule!$F$10,Schedule!$I$87:$I$291,"I"))+(SUMIFS(Schedule!Z$87:Z$291,Schedule!$K$87:$K$291,Arch,Schedule!Y$87:Y$291,N$120,Schedule!X$87:X$291,M124,Schedule!$G$87:$G$291,Schedule!$F$11,Schedule!$I$87:$I$291,"")+SUMIFS(Schedule!Z$87:Z$291,Schedule!$K$87:$K$291,Arch,Schedule!Y$87:Y$291,N$120,Schedule!X$87:X$291,M124,Schedule!$G$87:$G$291,Schedule!$F$11,Schedule!$I$87:$I$291,"I")),(SUMIFS(Schedule!Z$87:Z$291,Schedule!$K$87:$K$291,Arch,Schedule!Y$87:Y$291,N$120,Schedule!X$87:X$291,M124,Schedule!$G$87:$G$291,Schedule!$F$9,Schedule!$I$87:$I$291,"")+SUMIFS(Schedule!Z$87:Z$291,Schedule!$K$87:$K$291,Arch,Schedule!Y$87:Y$291,N$120,Schedule!X$87:X$291,M124,Schedule!$G$87:$G$291,Schedule!$F$9,Schedule!$I$87:$I$291,"I"))+(SUMIFS(Schedule!Z$87:Z$291,Schedule!$K$87:$K$291,Arch,Schedule!Y$87:Y$291,N$120,Schedule!X$87:X$291,M124,Schedule!$G$87:$G$291,Schedule!$F$10,Schedule!$I$87:$I$291,"")+SUMIFS(Schedule!Z$87:Z$291,Schedule!$K$87:$K$291,Arch,Schedule!Y$87:Y$291,N$120,Schedule!X$87:X$291,M124,Schedule!$G$87:$G$291,Schedule!$F$10,Schedule!$I$87:$I$291,"I"))+(SUMIFS(Schedule!Z$87:Z$291,Schedule!$K$87:$K$291,Arch,Schedule!Y$87:Y$291,N$120,Schedule!X$87:X$291,M124,Schedule!$G$87:$G$291,Schedule!$F$11,Schedule!$I$87:$I$291,"")+SUMIFS(Schedule!Z$87:Z$291,Schedule!$K$87:$K$291,Arch,Schedule!Y$87:Y$291,N$120,Schedule!X$87:X$291,M124,Schedule!$G$87:$G$291,Schedule!$F$11,Schedule!$I$87:$I$291,"I"))+(SUMIFS(Schedule!Z$87:Z$291,Schedule!$K$87:$K$291,Arch,Schedule!Y$87:Y$291,N$120,Schedule!X$87:X$291,M124,Schedule!$G$87:$G$291,Schedule!$F$8,Schedule!$I$87:$I$291,"")+SUMIFS(Schedule!Z$87:Z$291,Schedule!$K$87:$K$291,Arch,Schedule!Y$87:Y$291,N$120,Schedule!X$87:X$291,M124,Schedule!$G$87:$G$291,Schedule!$F$8,Schedule!$I$87:$I$291,"I"))))</f>
        <v>0</v>
      </c>
      <c r="P124" s="290">
        <v>5</v>
      </c>
      <c r="Q124" s="291"/>
      <c r="R124" s="292">
        <f>IF($C$3="",(SUMIFS(Schedule!AC$87:AC$291,Schedule!$K$87:$K$291,Arch,Schedule!AB$87:AB$291,Q$120,Schedule!AA$87:AA$291,P124,Schedule!$G$87:$G$291,Schedule!$F$9,Schedule!$I$87:$I$291,"")+SUMIFS(Schedule!AC$87:AC$291,Schedule!$K$87:$K$291,Arch,Schedule!AB$87:AB$291,Q$120,Schedule!AA$87:AA$291,P124,Schedule!$G$87:$G$291,Schedule!$F$9,Schedule!$I$87:$I$291,"I"))+(SUMIFS(Schedule!AC$87:AC$291,Schedule!$K$87:$K$291,Arch,Schedule!AB$87:AB$291,Q$120,Schedule!AA$87:AA$291,P124,Schedule!$G$87:$G$291,Schedule!$F$10,Schedule!$I$87:$I$291,"")+SUMIFS(Schedule!AC$87:AC$291,Schedule!$K$87:$K$291,Arch,Schedule!AB$87:AB$291,Q$120,Schedule!AA$87:AA$291,P124,Schedule!$G$87:$G$291,Schedule!$F$10,Schedule!$I$87:$I$291,"I"))+(SUMIFS(Schedule!AC$87:AC$291,Schedule!$K$87:$K$291,Arch,Schedule!AB$87:AB$291,Q$120,Schedule!AA$87:AA$291,P124,Schedule!$G$87:$G$291,Schedule!$F$11,Schedule!$I$87:$I$291,"")+SUMIFS(Schedule!AC$87:AC$291,Schedule!$K$87:$K$291,Arch,Schedule!AB$87:AB$291,Q$120,Schedule!AA$87:AA$291,P124,Schedule!$G$87:$G$291,Schedule!$F$11,Schedule!$I$87:$I$291,"I")),IF($C$3='Sum Res'!$S$5,(SUMIFS(Schedule!AC$87:AC$291,Schedule!$K$87:$K$291,Arch,Schedule!AB$87:AB$291,Q$120,Schedule!AA$87:AA$291,P124,Schedule!$G$87:$G$291,Schedule!$F$9,Schedule!$I$87:$I$291,"")+SUMIFS(Schedule!AC$87:AC$291,Schedule!$K$87:$K$291,Arch,Schedule!AB$87:AB$291,Q$120,Schedule!AA$87:AA$291,P124,Schedule!$G$87:$G$291,Schedule!$F$9,Schedule!$I$87:$I$291,"I"))+(SUMIFS(Schedule!AC$87:AC$291,Schedule!$K$87:$K$291,Arch,Schedule!AB$87:AB$291,Q$120,Schedule!AA$87:AA$291,P124,Schedule!$G$87:$G$291,Schedule!$F$10,Schedule!$I$87:$I$291,"")+SUMIFS(Schedule!AC$87:AC$291,Schedule!$K$87:$K$291,Arch,Schedule!AB$87:AB$291,Q$120,Schedule!AA$87:AA$291,P124,Schedule!$G$87:$G$291,Schedule!$F$10,Schedule!$I$87:$I$291,"I"))+(SUMIFS(Schedule!AC$87:AC$291,Schedule!$K$87:$K$291,Arch,Schedule!AB$87:AB$291,Q$120,Schedule!AA$87:AA$291,P124,Schedule!$G$87:$G$291,Schedule!$F$11,Schedule!$I$87:$I$291,"")+SUMIFS(Schedule!AC$87:AC$291,Schedule!$K$87:$K$291,Arch,Schedule!AB$87:AB$291,Q$120,Schedule!AA$87:AA$291,P124,Schedule!$G$87:$G$291,Schedule!$F$11,Schedule!$I$87:$I$291,"I")),(SUMIFS(Schedule!AC$87:AC$291,Schedule!$K$87:$K$291,Arch,Schedule!AB$87:AB$291,Q$120,Schedule!AA$87:AA$291,P124,Schedule!$G$87:$G$291,Schedule!$F$9,Schedule!$I$87:$I$291,"")+SUMIFS(Schedule!AC$87:AC$291,Schedule!$K$87:$K$291,Arch,Schedule!AB$87:AB$291,Q$120,Schedule!AA$87:AA$291,P124,Schedule!$G$87:$G$291,Schedule!$F$9,Schedule!$I$87:$I$291,"I"))+(SUMIFS(Schedule!AC$87:AC$291,Schedule!$K$87:$K$291,Arch,Schedule!AB$87:AB$291,Q$120,Schedule!AA$87:AA$291,P124,Schedule!$G$87:$G$291,Schedule!$F$10,Schedule!$I$87:$I$291,"")+SUMIFS(Schedule!AC$87:AC$291,Schedule!$K$87:$K$291,Arch,Schedule!AB$87:AB$291,Q$120,Schedule!AA$87:AA$291,P124,Schedule!$G$87:$G$291,Schedule!$F$10,Schedule!$I$87:$I$291,"I"))+(SUMIFS(Schedule!AC$87:AC$291,Schedule!$K$87:$K$291,Arch,Schedule!AB$87:AB$291,Q$120,Schedule!AA$87:AA$291,P124,Schedule!$G$87:$G$291,Schedule!$F$11,Schedule!$I$87:$I$291,"")+SUMIFS(Schedule!AC$87:AC$291,Schedule!$K$87:$K$291,Arch,Schedule!AB$87:AB$291,Q$120,Schedule!AA$87:AA$291,P124,Schedule!$G$87:$G$291,Schedule!$F$11,Schedule!$I$87:$I$291,"I"))+(SUMIFS(Schedule!AC$87:AC$291,Schedule!$K$87:$K$291,Arch,Schedule!AB$87:AB$291,Q$120,Schedule!AA$87:AA$291,P124,Schedule!$G$87:$G$291,Schedule!$F$8,Schedule!$I$87:$I$291,"")+SUMIFS(Schedule!AC$87:AC$291,Schedule!$K$87:$K$291,Arch,Schedule!AB$87:AB$291,Q$120,Schedule!AA$87:AA$291,P124,Schedule!$G$87:$G$291,Schedule!$F$8,Schedule!$I$87:$I$291,"I"))))</f>
        <v>0</v>
      </c>
      <c r="S124" s="290">
        <v>5</v>
      </c>
      <c r="T124" s="291"/>
      <c r="U124" s="292">
        <f>IF($C$3="",(SUMIFS(Schedule!AF$87:AF$291,Schedule!$K$87:$K$291,Arch,Schedule!AE$87:AE$291,T$120,Schedule!AD$87:AD$291,S124,Schedule!$G$87:$G$291,Schedule!$F$9,Schedule!$I$87:$I$291,"")+SUMIFS(Schedule!AF$87:AF$291,Schedule!$K$87:$K$291,Arch,Schedule!AE$87:AE$291,T$120,Schedule!AD$87:AD$291,S124,Schedule!$G$87:$G$291,Schedule!$F$9,Schedule!$I$87:$I$291,"I"))+(SUMIFS(Schedule!AF$87:AF$291,Schedule!$K$87:$K$291,Arch,Schedule!AE$87:AE$291,T$120,Schedule!AD$87:AD$291,S124,Schedule!$G$87:$G$291,Schedule!$F$10,Schedule!$I$87:$I$291,"")+SUMIFS(Schedule!AF$87:AF$291,Schedule!$K$87:$K$291,Arch,Schedule!AE$87:AE$291,T$120,Schedule!AD$87:AD$291,S124,Schedule!$G$87:$G$291,Schedule!$F$10,Schedule!$I$87:$I$291,"I"))+(SUMIFS(Schedule!AF$87:AF$291,Schedule!$K$87:$K$291,Arch,Schedule!AE$87:AE$291,T$120,Schedule!AD$87:AD$291,S124,Schedule!$G$87:$G$291,Schedule!$F$11,Schedule!$I$87:$I$291,"")+SUMIFS(Schedule!AF$87:AF$291,Schedule!$K$87:$K$291,Arch,Schedule!AE$87:AE$291,T$120,Schedule!AD$87:AD$291,S124,Schedule!$G$87:$G$291,Schedule!$F$11,Schedule!$I$87:$I$291,"I")),IF($C$3='Sum Res'!$S$5,(SUMIFS(Schedule!AF$87:AF$291,Schedule!$K$87:$K$291,Arch,Schedule!AE$87:AE$291,T$120,Schedule!AD$87:AD$291,S124,Schedule!$G$87:$G$291,Schedule!$F$9,Schedule!$I$87:$I$291,"")+SUMIFS(Schedule!AF$87:AF$291,Schedule!$K$87:$K$291,Arch,Schedule!AE$87:AE$291,T$120,Schedule!AD$87:AD$291,S124,Schedule!$G$87:$G$291,Schedule!$F$9,Schedule!$I$87:$I$291,"I"))+(SUMIFS(Schedule!AF$87:AF$291,Schedule!$K$87:$K$291,Arch,Schedule!AE$87:AE$291,T$120,Schedule!AD$87:AD$291,S124,Schedule!$G$87:$G$291,Schedule!$F$10,Schedule!$I$87:$I$291,"")+SUMIFS(Schedule!AF$87:AF$291,Schedule!$K$87:$K$291,Arch,Schedule!AE$87:AE$291,T$120,Schedule!AD$87:AD$291,S124,Schedule!$G$87:$G$291,Schedule!$F$10,Schedule!$I$87:$I$291,"I"))+(SUMIFS(Schedule!AF$87:AF$291,Schedule!$K$87:$K$291,Arch,Schedule!AE$87:AE$291,T$120,Schedule!AD$87:AD$291,S124,Schedule!$G$87:$G$291,Schedule!$F$11,Schedule!$I$87:$I$291,"")+SUMIFS(Schedule!AF$87:AF$291,Schedule!$K$87:$K$291,Arch,Schedule!AE$87:AE$291,T$120,Schedule!AD$87:AD$291,S124,Schedule!$G$87:$G$291,Schedule!$F$11,Schedule!$I$87:$I$291,"I")),(SUMIFS(Schedule!AF$87:AF$291,Schedule!$K$87:$K$291,Arch,Schedule!AE$87:AE$291,T$120,Schedule!AD$87:AD$291,S124,Schedule!$G$87:$G$291,Schedule!$F$9,Schedule!$I$87:$I$291,"")+SUMIFS(Schedule!AF$87:AF$291,Schedule!$K$87:$K$291,Arch,Schedule!AE$87:AE$291,T$120,Schedule!AD$87:AD$291,S124,Schedule!$G$87:$G$291,Schedule!$F$9,Schedule!$I$87:$I$291,"I"))+(SUMIFS(Schedule!AF$87:AF$291,Schedule!$K$87:$K$291,Arch,Schedule!AE$87:AE$291,T$120,Schedule!AD$87:AD$291,S124,Schedule!$G$87:$G$291,Schedule!$F$10,Schedule!$I$87:$I$291,"")+SUMIFS(Schedule!AF$87:AF$291,Schedule!$K$87:$K$291,Arch,Schedule!AE$87:AE$291,T$120,Schedule!AD$87:AD$291,S124,Schedule!$G$87:$G$291,Schedule!$F$10,Schedule!$I$87:$I$291,"I"))+(SUMIFS(Schedule!AF$87:AF$291,Schedule!$K$87:$K$291,Arch,Schedule!AE$87:AE$291,T$120,Schedule!AD$87:AD$291,S124,Schedule!$G$87:$G$291,Schedule!$F$11,Schedule!$I$87:$I$291,"")+SUMIFS(Schedule!AF$87:AF$291,Schedule!$K$87:$K$291,Arch,Schedule!AE$87:AE$291,T$120,Schedule!AD$87:AD$291,S124,Schedule!$G$87:$G$291,Schedule!$F$11,Schedule!$I$87:$I$291,"I"))+(SUMIFS(Schedule!AF$87:AF$291,Schedule!$K$87:$K$291,Arch,Schedule!AE$87:AE$291,T$120,Schedule!AD$87:AD$291,S124,Schedule!$G$87:$G$291,Schedule!$F$8,Schedule!$I$87:$I$291,"")+SUMIFS(Schedule!AF$87:AF$291,Schedule!$K$87:$K$291,Arch,Schedule!AE$87:AE$291,T$120,Schedule!AD$87:AD$291,S124,Schedule!$G$87:$G$291,Schedule!$F$8,Schedule!$I$87:$I$291,"I"))))</f>
        <v>0</v>
      </c>
      <c r="V124" s="290">
        <v>5</v>
      </c>
      <c r="W124" s="291"/>
      <c r="X124" s="292">
        <f>IF($C$3="",(SUMIFS(Schedule!AI$87:AI$291,Schedule!$K$87:$K$291,Arch,Schedule!AH$87:AH$291,W$120,Schedule!AG$87:AG$291,V124,Schedule!$G$87:$G$291,Schedule!$F$9,Schedule!$I$87:$I$291,"")+SUMIFS(Schedule!AI$87:AI$291,Schedule!$K$87:$K$291,Arch,Schedule!AH$87:AH$291,W$120,Schedule!AG$87:AG$291,V124,Schedule!$G$87:$G$291,Schedule!$F$9,Schedule!$I$87:$I$291,"I"))+(SUMIFS(Schedule!AI$87:AI$291,Schedule!$K$87:$K$291,Arch,Schedule!AH$87:AH$291,W$120,Schedule!AG$87:AG$291,V124,Schedule!$G$87:$G$291,Schedule!$F$10,Schedule!$I$87:$I$291,"")+SUMIFS(Schedule!AI$87:AI$291,Schedule!$K$87:$K$291,Arch,Schedule!AH$87:AH$291,W$120,Schedule!AG$87:AG$291,V124,Schedule!$G$87:$G$291,Schedule!$F$10,Schedule!$I$87:$I$291,"I"))+(SUMIFS(Schedule!AI$87:AI$291,Schedule!$K$87:$K$291,Arch,Schedule!AH$87:AH$291,W$120,Schedule!AG$87:AG$291,V124,Schedule!$G$87:$G$291,Schedule!$F$11,Schedule!$I$87:$I$291,"")+SUMIFS(Schedule!AI$87:AI$291,Schedule!$K$87:$K$291,Arch,Schedule!AH$87:AH$291,W$120,Schedule!AG$87:AG$291,V124,Schedule!$G$87:$G$291,Schedule!$F$11,Schedule!$I$87:$I$291,"I")),IF($C$3='Sum Res'!$S$5,(SUMIFS(Schedule!AI$87:AI$291,Schedule!$K$87:$K$291,Arch,Schedule!AH$87:AH$291,W$120,Schedule!AG$87:AG$291,V124,Schedule!$G$87:$G$291,Schedule!$F$9,Schedule!$I$87:$I$291,"")+SUMIFS(Schedule!AI$87:AI$291,Schedule!$K$87:$K$291,Arch,Schedule!AH$87:AH$291,W$120,Schedule!AG$87:AG$291,V124,Schedule!$G$87:$G$291,Schedule!$F$9,Schedule!$I$87:$I$291,"I"))+(SUMIFS(Schedule!AI$87:AI$291,Schedule!$K$87:$K$291,Arch,Schedule!AH$87:AH$291,W$120,Schedule!AG$87:AG$291,V124,Schedule!$G$87:$G$291,Schedule!$F$10,Schedule!$I$87:$I$291,"")+SUMIFS(Schedule!AI$87:AI$291,Schedule!$K$87:$K$291,Arch,Schedule!AH$87:AH$291,W$120,Schedule!AG$87:AG$291,V124,Schedule!$G$87:$G$291,Schedule!$F$10,Schedule!$I$87:$I$291,"I"))+(SUMIFS(Schedule!AI$87:AI$291,Schedule!$K$87:$K$291,Arch,Schedule!AH$87:AH$291,W$120,Schedule!AG$87:AG$291,V124,Schedule!$G$87:$G$291,Schedule!$F$11,Schedule!$I$87:$I$291,"")+SUMIFS(Schedule!AI$87:AI$291,Schedule!$K$87:$K$291,Arch,Schedule!AH$87:AH$291,W$120,Schedule!AG$87:AG$291,V124,Schedule!$G$87:$G$291,Schedule!$F$11,Schedule!$I$87:$I$291,"I")),(SUMIFS(Schedule!AI$87:AI$291,Schedule!$K$87:$K$291,Arch,Schedule!AH$87:AH$291,W$120,Schedule!AG$87:AG$291,V124,Schedule!$G$87:$G$291,Schedule!$F$9,Schedule!$I$87:$I$291,"")+SUMIFS(Schedule!AI$87:AI$291,Schedule!$K$87:$K$291,Arch,Schedule!AH$87:AH$291,W$120,Schedule!AG$87:AG$291,V124,Schedule!$G$87:$G$291,Schedule!$F$9,Schedule!$I$87:$I$291,"I"))+(SUMIFS(Schedule!AI$87:AI$291,Schedule!$K$87:$K$291,Arch,Schedule!AH$87:AH$291,W$120,Schedule!AG$87:AG$291,V124,Schedule!$G$87:$G$291,Schedule!$F$10,Schedule!$I$87:$I$291,"")+SUMIFS(Schedule!AI$87:AI$291,Schedule!$K$87:$K$291,Arch,Schedule!AH$87:AH$291,W$120,Schedule!AG$87:AG$291,V124,Schedule!$G$87:$G$291,Schedule!$F$10,Schedule!$I$87:$I$291,"I"))+(SUMIFS(Schedule!AI$87:AI$291,Schedule!$K$87:$K$291,Arch,Schedule!AH$87:AH$291,W$120,Schedule!AG$87:AG$291,V124,Schedule!$G$87:$G$291,Schedule!$F$11,Schedule!$I$87:$I$291,"")+SUMIFS(Schedule!AI$87:AI$291,Schedule!$K$87:$K$291,Arch,Schedule!AH$87:AH$291,W$120,Schedule!AG$87:AG$291,V124,Schedule!$G$87:$G$291,Schedule!$F$11,Schedule!$I$87:$I$291,"I"))+(SUMIFS(Schedule!AI$87:AI$291,Schedule!$K$87:$K$291,Arch,Schedule!AH$87:AH$291,W$120,Schedule!AG$87:AG$291,V124,Schedule!$G$87:$G$291,Schedule!$F$8,Schedule!$I$87:$I$291,"")+SUMIFS(Schedule!AI$87:AI$291,Schedule!$K$87:$K$291,Arch,Schedule!AH$87:AH$291,W$120,Schedule!AG$87:AG$291,V124,Schedule!$G$87:$G$291,Schedule!$F$8,Schedule!$I$87:$I$291,"I"))))</f>
        <v>0</v>
      </c>
      <c r="Y124" s="290">
        <v>5</v>
      </c>
      <c r="Z124" s="291"/>
      <c r="AA124" s="292">
        <f>IF($C$3="",(SUMIFS(Schedule!AL$87:AL$291,Schedule!$K$87:$K$291,Arch,Schedule!AK$87:AK$291,Z$120,Schedule!AJ$87:AJ$291,Y124,Schedule!$G$87:$G$291,Schedule!$F$9,Schedule!$I$87:$I$291,"")+SUMIFS(Schedule!AL$87:AL$291,Schedule!$K$87:$K$291,Arch,Schedule!AK$87:AK$291,Z$120,Schedule!AJ$87:AJ$291,Y124,Schedule!$G$87:$G$291,Schedule!$F$9,Schedule!$I$87:$I$291,"I"))+(SUMIFS(Schedule!AL$87:AL$291,Schedule!$K$87:$K$291,Arch,Schedule!AK$87:AK$291,Z$120,Schedule!AJ$87:AJ$291,Y124,Schedule!$G$87:$G$291,Schedule!$F$10,Schedule!$I$87:$I$291,"")+SUMIFS(Schedule!AL$87:AL$291,Schedule!$K$87:$K$291,Arch,Schedule!AK$87:AK$291,Z$120,Schedule!AJ$87:AJ$291,Y124,Schedule!$G$87:$G$291,Schedule!$F$10,Schedule!$I$87:$I$291,"I"))+(SUMIFS(Schedule!AL$87:AL$291,Schedule!$K$87:$K$291,Arch,Schedule!AK$87:AK$291,Z$120,Schedule!AJ$87:AJ$291,Y124,Schedule!$G$87:$G$291,Schedule!$F$11,Schedule!$I$87:$I$291,"")+SUMIFS(Schedule!AL$87:AL$291,Schedule!$K$87:$K$291,Arch,Schedule!AK$87:AK$291,Z$120,Schedule!AJ$87:AJ$291,Y124,Schedule!$G$87:$G$291,Schedule!$F$11,Schedule!$I$87:$I$291,"I")),IF($C$3='Sum Res'!$S$5,(SUMIFS(Schedule!AL$87:AL$291,Schedule!$K$87:$K$291,Arch,Schedule!AK$87:AK$291,Z$120,Schedule!AJ$87:AJ$291,Y124,Schedule!$G$87:$G$291,Schedule!$F$9,Schedule!$I$87:$I$291,"")+SUMIFS(Schedule!AL$87:AL$291,Schedule!$K$87:$K$291,Arch,Schedule!AK$87:AK$291,Z$120,Schedule!AJ$87:AJ$291,Y124,Schedule!$G$87:$G$291,Schedule!$F$9,Schedule!$I$87:$I$291,"I"))+(SUMIFS(Schedule!AL$87:AL$291,Schedule!$K$87:$K$291,Arch,Schedule!AK$87:AK$291,Z$120,Schedule!AJ$87:AJ$291,Y124,Schedule!$G$87:$G$291,Schedule!$F$10,Schedule!$I$87:$I$291,"")+SUMIFS(Schedule!AL$87:AL$291,Schedule!$K$87:$K$291,Arch,Schedule!AK$87:AK$291,Z$120,Schedule!AJ$87:AJ$291,Y124,Schedule!$G$87:$G$291,Schedule!$F$10,Schedule!$I$87:$I$291,"I"))+(SUMIFS(Schedule!AL$87:AL$291,Schedule!$K$87:$K$291,Arch,Schedule!AK$87:AK$291,Z$120,Schedule!AJ$87:AJ$291,Y124,Schedule!$G$87:$G$291,Schedule!$F$11,Schedule!$I$87:$I$291,"")+SUMIFS(Schedule!AL$87:AL$291,Schedule!$K$87:$K$291,Arch,Schedule!AK$87:AK$291,Z$120,Schedule!AJ$87:AJ$291,Y124,Schedule!$G$87:$G$291,Schedule!$F$11,Schedule!$I$87:$I$291,"I")),(SUMIFS(Schedule!AL$87:AL$291,Schedule!$K$87:$K$291,Arch,Schedule!AK$87:AK$291,Z$120,Schedule!AJ$87:AJ$291,Y124,Schedule!$G$87:$G$291,Schedule!$F$9,Schedule!$I$87:$I$291,"")+SUMIFS(Schedule!AL$87:AL$291,Schedule!$K$87:$K$291,Arch,Schedule!AK$87:AK$291,Z$120,Schedule!AJ$87:AJ$291,Y124,Schedule!$G$87:$G$291,Schedule!$F$9,Schedule!$I$87:$I$291,"I"))+(SUMIFS(Schedule!AL$87:AL$291,Schedule!$K$87:$K$291,Arch,Schedule!AK$87:AK$291,Z$120,Schedule!AJ$87:AJ$291,Y124,Schedule!$G$87:$G$291,Schedule!$F$10,Schedule!$I$87:$I$291,"")+SUMIFS(Schedule!AL$87:AL$291,Schedule!$K$87:$K$291,Arch,Schedule!AK$87:AK$291,Z$120,Schedule!AJ$87:AJ$291,Y124,Schedule!$G$87:$G$291,Schedule!$F$10,Schedule!$I$87:$I$291,"I"))+(SUMIFS(Schedule!AL$87:AL$291,Schedule!$K$87:$K$291,Arch,Schedule!AK$87:AK$291,Z$120,Schedule!AJ$87:AJ$291,Y124,Schedule!$G$87:$G$291,Schedule!$F$11,Schedule!$I$87:$I$291,"")+SUMIFS(Schedule!AL$87:AL$291,Schedule!$K$87:$K$291,Arch,Schedule!AK$87:AK$291,Z$120,Schedule!AJ$87:AJ$291,Y124,Schedule!$G$87:$G$291,Schedule!$F$11,Schedule!$I$87:$I$291,"I"))+(SUMIFS(Schedule!AL$87:AL$291,Schedule!$K$87:$K$291,Arch,Schedule!AK$87:AK$291,Z$120,Schedule!AJ$87:AJ$291,Y124,Schedule!$G$87:$G$291,Schedule!$F$8,Schedule!$I$87:$I$291,"")+SUMIFS(Schedule!AL$87:AL$291,Schedule!$K$87:$K$291,Arch,Schedule!AK$87:AK$291,Z$120,Schedule!AJ$87:AJ$291,Y124,Schedule!$G$87:$G$291,Schedule!$F$8,Schedule!$I$87:$I$291,"I"))))</f>
        <v>0</v>
      </c>
      <c r="AB124" s="290">
        <v>5</v>
      </c>
      <c r="AC124" s="291"/>
      <c r="AD124" s="292">
        <f>IF($C$3="",(SUMIFS(Schedule!AO$87:AO$291,Schedule!$K$87:$K$291,Arch,Schedule!AN$87:AN$291,AC$120,Schedule!AM$87:AM$291,AB124,Schedule!$G$87:$G$291,Schedule!$F$9,Schedule!$I$87:$I$291,"")+SUMIFS(Schedule!AO$87:AO$291,Schedule!$K$87:$K$291,Arch,Schedule!AN$87:AN$291,AC$120,Schedule!AM$87:AM$291,AB124,Schedule!$G$87:$G$291,Schedule!$F$9,Schedule!$I$87:$I$291,"I"))+(SUMIFS(Schedule!AO$87:AO$291,Schedule!$K$87:$K$291,Arch,Schedule!AN$87:AN$291,AC$120,Schedule!AM$87:AM$291,AB124,Schedule!$G$87:$G$291,Schedule!$F$10,Schedule!$I$87:$I$291,"")+SUMIFS(Schedule!AO$87:AO$291,Schedule!$K$87:$K$291,Arch,Schedule!AN$87:AN$291,AC$120,Schedule!AM$87:AM$291,AB124,Schedule!$G$87:$G$291,Schedule!$F$10,Schedule!$I$87:$I$291,"I"))+(SUMIFS(Schedule!AO$87:AO$291,Schedule!$K$87:$K$291,Arch,Schedule!AN$87:AN$291,AC$120,Schedule!AM$87:AM$291,AB124,Schedule!$G$87:$G$291,Schedule!$F$11,Schedule!$I$87:$I$291,"")+SUMIFS(Schedule!AO$87:AO$291,Schedule!$K$87:$K$291,Arch,Schedule!AN$87:AN$291,AC$120,Schedule!AM$87:AM$291,AB124,Schedule!$G$87:$G$291,Schedule!$F$11,Schedule!$I$87:$I$291,"I")),IF($C$3='Sum Res'!$S$5,(SUMIFS(Schedule!AO$87:AO$291,Schedule!$K$87:$K$291,Arch,Schedule!AN$87:AN$291,AC$120,Schedule!AM$87:AM$291,AB124,Schedule!$G$87:$G$291,Schedule!$F$9,Schedule!$I$87:$I$291,"")+SUMIFS(Schedule!AO$87:AO$291,Schedule!$K$87:$K$291,Arch,Schedule!AN$87:AN$291,AC$120,Schedule!AM$87:AM$291,AB124,Schedule!$G$87:$G$291,Schedule!$F$9,Schedule!$I$87:$I$291,"I"))+(SUMIFS(Schedule!AO$87:AO$291,Schedule!$K$87:$K$291,Arch,Schedule!AN$87:AN$291,AC$120,Schedule!AM$87:AM$291,AB124,Schedule!$G$87:$G$291,Schedule!$F$10,Schedule!$I$87:$I$291,"")+SUMIFS(Schedule!AO$87:AO$291,Schedule!$K$87:$K$291,Arch,Schedule!AN$87:AN$291,AC$120,Schedule!AM$87:AM$291,AB124,Schedule!$G$87:$G$291,Schedule!$F$10,Schedule!$I$87:$I$291,"I"))+(SUMIFS(Schedule!AO$87:AO$291,Schedule!$K$87:$K$291,Arch,Schedule!AN$87:AN$291,AC$120,Schedule!AM$87:AM$291,AB124,Schedule!$G$87:$G$291,Schedule!$F$11,Schedule!$I$87:$I$291,"")+SUMIFS(Schedule!AO$87:AO$291,Schedule!$K$87:$K$291,Arch,Schedule!AN$87:AN$291,AC$120,Schedule!AM$87:AM$291,AB124,Schedule!$G$87:$G$291,Schedule!$F$11,Schedule!$I$87:$I$291,"I")),(SUMIFS(Schedule!AO$87:AO$291,Schedule!$K$87:$K$291,Arch,Schedule!AN$87:AN$291,AC$120,Schedule!AM$87:AM$291,AB124,Schedule!$G$87:$G$291,Schedule!$F$9,Schedule!$I$87:$I$291,"")+SUMIFS(Schedule!AO$87:AO$291,Schedule!$K$87:$K$291,Arch,Schedule!AN$87:AN$291,AC$120,Schedule!AM$87:AM$291,AB124,Schedule!$G$87:$G$291,Schedule!$F$9,Schedule!$I$87:$I$291,"I"))+(SUMIFS(Schedule!AO$87:AO$291,Schedule!$K$87:$K$291,Arch,Schedule!AN$87:AN$291,AC$120,Schedule!AM$87:AM$291,AB124,Schedule!$G$87:$G$291,Schedule!$F$10,Schedule!$I$87:$I$291,"")+SUMIFS(Schedule!AO$87:AO$291,Schedule!$K$87:$K$291,Arch,Schedule!AN$87:AN$291,AC$120,Schedule!AM$87:AM$291,AB124,Schedule!$G$87:$G$291,Schedule!$F$10,Schedule!$I$87:$I$291,"I"))+(SUMIFS(Schedule!AO$87:AO$291,Schedule!$K$87:$K$291,Arch,Schedule!AN$87:AN$291,AC$120,Schedule!AM$87:AM$291,AB124,Schedule!$G$87:$G$291,Schedule!$F$11,Schedule!$I$87:$I$291,"")+SUMIFS(Schedule!AO$87:AO$291,Schedule!$K$87:$K$291,Arch,Schedule!AN$87:AN$291,AC$120,Schedule!AM$87:AM$291,AB124,Schedule!$G$87:$G$291,Schedule!$F$11,Schedule!$I$87:$I$291,"I"))+(SUMIFS(Schedule!AO$87:AO$291,Schedule!$K$87:$K$291,Arch,Schedule!AN$87:AN$291,AC$120,Schedule!AM$87:AM$291,AB124,Schedule!$G$87:$G$291,Schedule!$F$8,Schedule!$I$87:$I$291,"")+SUMIFS(Schedule!AO$87:AO$291,Schedule!$K$87:$K$291,Arch,Schedule!AN$87:AN$291,AC$120,Schedule!AM$87:AM$291,AB124,Schedule!$G$87:$G$291,Schedule!$F$8,Schedule!$I$87:$I$291,"I"))))</f>
        <v>0</v>
      </c>
      <c r="AE124" s="293">
        <f>AD124+AA124+X124+U124+R124+O124+L124+I124+F124</f>
        <v>0</v>
      </c>
      <c r="AF124" s="288">
        <f t="shared" si="27"/>
        <v>0</v>
      </c>
    </row>
    <row r="125" spans="2:32" ht="15.75" thickBot="1" x14ac:dyDescent="0.3">
      <c r="B125" s="580"/>
      <c r="C125" s="304" t="s">
        <v>17</v>
      </c>
      <c r="D125" s="295"/>
      <c r="E125" s="296"/>
      <c r="F125" s="297">
        <f>SUM(F120:F124)</f>
        <v>0</v>
      </c>
      <c r="G125" s="295"/>
      <c r="H125" s="296"/>
      <c r="I125" s="297">
        <f>SUM(I120:I124)</f>
        <v>0</v>
      </c>
      <c r="J125" s="295"/>
      <c r="K125" s="296"/>
      <c r="L125" s="297">
        <f>SUM(L120:L124)</f>
        <v>0</v>
      </c>
      <c r="M125" s="295"/>
      <c r="N125" s="296"/>
      <c r="O125" s="297">
        <f>SUM(O120:O124)</f>
        <v>0</v>
      </c>
      <c r="P125" s="295"/>
      <c r="Q125" s="296"/>
      <c r="R125" s="297">
        <f>SUM(R120:R124)</f>
        <v>0</v>
      </c>
      <c r="S125" s="295"/>
      <c r="T125" s="296"/>
      <c r="U125" s="297">
        <f>SUM(U120:U124)</f>
        <v>0</v>
      </c>
      <c r="V125" s="295"/>
      <c r="W125" s="296"/>
      <c r="X125" s="297">
        <f>SUM(X120:X124)</f>
        <v>0</v>
      </c>
      <c r="Y125" s="295"/>
      <c r="Z125" s="296"/>
      <c r="AA125" s="297">
        <f>SUM(AA120:AA124)</f>
        <v>0</v>
      </c>
      <c r="AB125" s="295"/>
      <c r="AC125" s="296"/>
      <c r="AD125" s="297">
        <f>SUM(AD120:AD124)</f>
        <v>0</v>
      </c>
      <c r="AE125" s="297">
        <f>AD125+AA125+X125+U125+R125+O125+L125+I125+F125</f>
        <v>0</v>
      </c>
      <c r="AF125" s="298">
        <f t="shared" si="27"/>
        <v>0</v>
      </c>
    </row>
    <row r="126" spans="2:32" ht="15" x14ac:dyDescent="0.2">
      <c r="B126" s="580"/>
      <c r="C126" s="582" t="s">
        <v>120</v>
      </c>
      <c r="D126" s="273">
        <v>1</v>
      </c>
      <c r="E126" s="274" t="s">
        <v>115</v>
      </c>
      <c r="F126" s="275">
        <f>IF($C$3="",(SUMIFS(Schedule!Q$87:Q$291,Schedule!$K$87:$K$291,Arch,Schedule!P$87:P$291,E$126,Schedule!O$87:O$291,D126,Schedule!$G$87:$G$291,Schedule!$F$9,Schedule!$I$87:$I$291,"")+SUMIFS(Schedule!Q$87:Q$291,Schedule!$K$87:$K$291,Arch,Schedule!P$87:P$291,E$126,Schedule!O$87:O$291,D126,Schedule!$G$87:$G$291,Schedule!$F$9,Schedule!$I$87:$I$291,"I"))+(SUMIFS(Schedule!Q$87:Q$291,Schedule!$K$87:$K$291,Arch,Schedule!P$87:P$291,E$126,Schedule!O$87:O$291,D126,Schedule!$G$87:$G$291,Schedule!$F$10,Schedule!$I$87:$I$291,"")+SUMIFS(Schedule!Q$87:Q$291,Schedule!$K$87:$K$291,Arch,Schedule!P$87:P$291,E$126,Schedule!O$87:O$291,D126,Schedule!$G$87:$G$291,Schedule!$F$10,Schedule!$I$87:$I$291,"I"))+(SUMIFS(Schedule!Q$87:Q$291,Schedule!$K$87:$K$291,Arch,Schedule!P$87:P$291,E$126,Schedule!O$87:O$291,D126,Schedule!$G$87:$G$291,Schedule!$F$11,Schedule!$I$87:$I$291,"")+SUMIFS(Schedule!Q$87:Q$291,Schedule!$K$87:$K$291,Arch,Schedule!P$87:P$291,E$126,Schedule!O$87:O$291,D126,Schedule!$G$87:$G$291,Schedule!$F$11,Schedule!$I$87:$I$291,"I")),IF($C$3='Sum Res'!$S$5,(SUMIFS(Schedule!Q$87:Q$291,Schedule!$K$87:$K$291,Arch,Schedule!P$87:P$291,E$126,Schedule!O$87:O$291,D126,Schedule!$G$87:$G$291,Schedule!$F$9,Schedule!$I$87:$I$291,"")+SUMIFS(Schedule!Q$87:Q$291,Schedule!$K$87:$K$291,Arch,Schedule!P$87:P$291,E$126,Schedule!O$87:O$291,D126,Schedule!$G$87:$G$291,Schedule!$F$9,Schedule!$I$87:$I$291,"I"))+(SUMIFS(Schedule!Q$87:Q$291,Schedule!$K$87:$K$291,Arch,Schedule!P$87:P$291,E$126,Schedule!O$87:O$291,D126,Schedule!$G$87:$G$291,Schedule!$F$10,Schedule!$I$87:$I$291,"")+SUMIFS(Schedule!Q$87:Q$291,Schedule!$K$87:$K$291,Arch,Schedule!P$87:P$291,E$126,Schedule!O$87:O$291,D126,Schedule!$G$87:$G$291,Schedule!$F$10,Schedule!$I$87:$I$291,"I"))+(SUMIFS(Schedule!Q$87:Q$291,Schedule!$K$87:$K$291,Arch,Schedule!P$87:P$291,E$126,Schedule!O$87:O$291,D126,Schedule!$G$87:$G$291,Schedule!$F$11,Schedule!$I$87:$I$291,"")+SUMIFS(Schedule!Q$87:Q$291,Schedule!$K$87:$K$291,Arch,Schedule!P$87:P$291,E$126,Schedule!O$87:O$291,D126,Schedule!$G$87:$G$291,Schedule!$F$11,Schedule!$I$87:$I$291,"I")),(SUMIFS(Schedule!Q$87:Q$291,Schedule!$K$87:$K$291,Arch,Schedule!P$87:P$291,E$126,Schedule!O$87:O$291,D126,Schedule!$G$87:$G$291,Schedule!$F$9,Schedule!$I$87:$I$291,"")+SUMIFS(Schedule!Q$87:Q$291,Schedule!$K$87:$K$291,Arch,Schedule!P$87:P$291,E$126,Schedule!O$87:O$291,D126,Schedule!$G$87:$G$291,Schedule!$F$9,Schedule!$I$87:$I$291,"I"))+(SUMIFS(Schedule!Q$87:Q$291,Schedule!$K$87:$K$291,Arch,Schedule!P$87:P$291,E$126,Schedule!O$87:O$291,D126,Schedule!$G$87:$G$291,Schedule!$F$10,Schedule!$I$87:$I$291,"")+SUMIFS(Schedule!Q$87:Q$291,Schedule!$K$87:$K$291,Arch,Schedule!P$87:P$291,E$126,Schedule!O$87:O$291,D126,Schedule!$G$87:$G$291,Schedule!$F$10,Schedule!$I$87:$I$291,"I"))+(SUMIFS(Schedule!Q$87:Q$291,Schedule!$K$87:$K$291,Arch,Schedule!P$87:P$291,E$126,Schedule!O$87:O$291,D126,Schedule!$G$87:$G$291,Schedule!$F$11,Schedule!$I$87:$I$291,"")+SUMIFS(Schedule!Q$87:Q$291,Schedule!$K$87:$K$291,Arch,Schedule!P$87:P$291,E$126,Schedule!O$87:O$291,D126,Schedule!$G$87:$G$291,Schedule!$F$11,Schedule!$I$87:$I$291,"I"))+(SUMIFS(Schedule!Q$87:Q$291,Schedule!$K$87:$K$291,Arch,Schedule!P$87:P$291,E$126,Schedule!O$87:O$291,D126,Schedule!$G$87:$G$291,Schedule!$F$8,Schedule!$I$87:$I$291,"")+SUMIFS(Schedule!Q$87:Q$291,Schedule!$K$87:$K$291,Arch,Schedule!P$87:P$291,E$126,Schedule!O$87:O$291,D126,Schedule!$G$87:$G$291,Schedule!$F$8,Schedule!$I$87:$I$291,"I"))))</f>
        <v>0</v>
      </c>
      <c r="G126" s="273">
        <v>1</v>
      </c>
      <c r="H126" s="274" t="s">
        <v>115</v>
      </c>
      <c r="I126" s="275">
        <f>IF($C$3="",(SUMIFS(Schedule!T$87:T$291,Schedule!$K$87:$K$291,Arch,Schedule!S$87:S$291,H$126,Schedule!R$87:R$291,G126,Schedule!$G$87:$G$291,Schedule!$F$9,Schedule!$I$87:$I$291,"")+SUMIFS(Schedule!T$87:T$291,Schedule!$K$87:$K$291,Arch,Schedule!S$87:S$291,H$126,Schedule!R$87:R$291,G126,Schedule!$G$87:$G$291,Schedule!$F$9,Schedule!$I$87:$I$291,"I"))+(SUMIFS(Schedule!T$87:T$291,Schedule!$K$87:$K$291,Arch,Schedule!S$87:S$291,H$126,Schedule!R$87:R$291,G126,Schedule!$G$87:$G$291,Schedule!$F$10,Schedule!$I$87:$I$291,"")+SUMIFS(Schedule!T$87:T$291,Schedule!$K$87:$K$291,Arch,Schedule!S$87:S$291,H$126,Schedule!R$87:R$291,G126,Schedule!$G$87:$G$291,Schedule!$F$10,Schedule!$I$87:$I$291,"I"))+(SUMIFS(Schedule!T$87:T$291,Schedule!$K$87:$K$291,Arch,Schedule!S$87:S$291,H$126,Schedule!R$87:R$291,G126,Schedule!$G$87:$G$291,Schedule!$F$11,Schedule!$I$87:$I$291,"")+SUMIFS(Schedule!T$87:T$291,Schedule!$K$87:$K$291,Arch,Schedule!S$87:S$291,H$126,Schedule!R$87:R$291,G126,Schedule!$G$87:$G$291,Schedule!$F$11,Schedule!$I$87:$I$291,"I")),IF($C$3='Sum Res'!$S$5,(SUMIFS(Schedule!T$87:T$291,Schedule!$K$87:$K$291,Arch,Schedule!S$87:S$291,H$126,Schedule!R$87:R$291,G126,Schedule!$G$87:$G$291,Schedule!$F$9,Schedule!$I$87:$I$291,"")+SUMIFS(Schedule!T$87:T$291,Schedule!$K$87:$K$291,Arch,Schedule!S$87:S$291,H$126,Schedule!R$87:R$291,G126,Schedule!$G$87:$G$291,Schedule!$F$9,Schedule!$I$87:$I$291,"I"))+(SUMIFS(Schedule!T$87:T$291,Schedule!$K$87:$K$291,Arch,Schedule!S$87:S$291,H$126,Schedule!R$87:R$291,G126,Schedule!$G$87:$G$291,Schedule!$F$10,Schedule!$I$87:$I$291,"")+SUMIFS(Schedule!T$87:T$291,Schedule!$K$87:$K$291,Arch,Schedule!S$87:S$291,H$126,Schedule!R$87:R$291,G126,Schedule!$G$87:$G$291,Schedule!$F$10,Schedule!$I$87:$I$291,"I"))+(SUMIFS(Schedule!T$87:T$291,Schedule!$K$87:$K$291,Arch,Schedule!S$87:S$291,H$126,Schedule!R$87:R$291,G126,Schedule!$G$87:$G$291,Schedule!$F$11,Schedule!$I$87:$I$291,"")+SUMIFS(Schedule!T$87:T$291,Schedule!$K$87:$K$291,Arch,Schedule!S$87:S$291,H$126,Schedule!R$87:R$291,G126,Schedule!$G$87:$G$291,Schedule!$F$11,Schedule!$I$87:$I$291,"I")),(SUMIFS(Schedule!T$87:T$291,Schedule!$K$87:$K$291,Arch,Schedule!S$87:S$291,H$126,Schedule!R$87:R$291,G126,Schedule!$G$87:$G$291,Schedule!$F$9,Schedule!$I$87:$I$291,"")+SUMIFS(Schedule!T$87:T$291,Schedule!$K$87:$K$291,Arch,Schedule!S$87:S$291,H$126,Schedule!R$87:R$291,G126,Schedule!$G$87:$G$291,Schedule!$F$9,Schedule!$I$87:$I$291,"I"))+(SUMIFS(Schedule!T$87:T$291,Schedule!$K$87:$K$291,Arch,Schedule!S$87:S$291,H$126,Schedule!R$87:R$291,G126,Schedule!$G$87:$G$291,Schedule!$F$10,Schedule!$I$87:$I$291,"")+SUMIFS(Schedule!T$87:T$291,Schedule!$K$87:$K$291,Arch,Schedule!S$87:S$291,H$126,Schedule!R$87:R$291,G126,Schedule!$G$87:$G$291,Schedule!$F$10,Schedule!$I$87:$I$291,"I"))+(SUMIFS(Schedule!T$87:T$291,Schedule!$K$87:$K$291,Arch,Schedule!S$87:S$291,H$126,Schedule!R$87:R$291,G126,Schedule!$G$87:$G$291,Schedule!$F$11,Schedule!$I$87:$I$291,"")+SUMIFS(Schedule!T$87:T$291,Schedule!$K$87:$K$291,Arch,Schedule!S$87:S$291,H$126,Schedule!R$87:R$291,G126,Schedule!$G$87:$G$291,Schedule!$F$11,Schedule!$I$87:$I$291,"I"))+(SUMIFS(Schedule!T$87:T$291,Schedule!$K$87:$K$291,Arch,Schedule!S$87:S$291,H$126,Schedule!R$87:R$291,G126,Schedule!$G$87:$G$291,Schedule!$F$8,Schedule!$I$87:$I$291,"")+SUMIFS(Schedule!T$87:T$291,Schedule!$K$87:$K$291,Arch,Schedule!S$87:S$291,H$126,Schedule!R$87:R$291,G126,Schedule!$G$87:$G$291,Schedule!$F$8,Schedule!$I$87:$I$291,"I"))))</f>
        <v>0</v>
      </c>
      <c r="J126" s="273">
        <v>1</v>
      </c>
      <c r="K126" s="274" t="s">
        <v>115</v>
      </c>
      <c r="L126" s="275">
        <f>IF($C$3="",(SUMIFS(Schedule!W$87:W$291,Schedule!$K$87:$K$291,Arch,Schedule!V$87:V$291,K$126,Schedule!U$87:U$291,J126,Schedule!$G$87:$G$291,Schedule!$F$9,Schedule!$I$87:$I$291,"")+SUMIFS(Schedule!W$87:W$291,Schedule!$K$87:$K$291,Arch,Schedule!V$87:V$291,K$126,Schedule!U$87:U$291,J126,Schedule!$G$87:$G$291,Schedule!$F$9,Schedule!$I$87:$I$291,"I"))+(SUMIFS(Schedule!W$87:W$291,Schedule!$K$87:$K$291,Arch,Schedule!V$87:V$291,K$126,Schedule!U$87:U$291,J126,Schedule!$G$87:$G$291,Schedule!$F$10,Schedule!$I$87:$I$291,"")+SUMIFS(Schedule!W$87:W$291,Schedule!$K$87:$K$291,Arch,Schedule!V$87:V$291,K$126,Schedule!U$87:U$291,J126,Schedule!$G$87:$G$291,Schedule!$F$10,Schedule!$I$87:$I$291,"I"))+(SUMIFS(Schedule!W$87:W$291,Schedule!$K$87:$K$291,Arch,Schedule!V$87:V$291,K$126,Schedule!U$87:U$291,J126,Schedule!$G$87:$G$291,Schedule!$F$11,Schedule!$I$87:$I$291,"")+SUMIFS(Schedule!W$87:W$291,Schedule!$K$87:$K$291,Arch,Schedule!V$87:V$291,K$126,Schedule!U$87:U$291,J126,Schedule!$G$87:$G$291,Schedule!$F$11,Schedule!$I$87:$I$291,"I")),IF($C$3='Sum Res'!$S$5,(SUMIFS(Schedule!W$87:W$291,Schedule!$K$87:$K$291,Arch,Schedule!V$87:V$291,K$126,Schedule!U$87:U$291,J126,Schedule!$G$87:$G$291,Schedule!$F$9,Schedule!$I$87:$I$291,"")+SUMIFS(Schedule!W$87:W$291,Schedule!$K$87:$K$291,Arch,Schedule!V$87:V$291,K$126,Schedule!U$87:U$291,J126,Schedule!$G$87:$G$291,Schedule!$F$9,Schedule!$I$87:$I$291,"I"))+(SUMIFS(Schedule!W$87:W$291,Schedule!$K$87:$K$291,Arch,Schedule!V$87:V$291,K$126,Schedule!U$87:U$291,J126,Schedule!$G$87:$G$291,Schedule!$F$10,Schedule!$I$87:$I$291,"")+SUMIFS(Schedule!W$87:W$291,Schedule!$K$87:$K$291,Arch,Schedule!V$87:V$291,K$126,Schedule!U$87:U$291,J126,Schedule!$G$87:$G$291,Schedule!$F$10,Schedule!$I$87:$I$291,"I"))+(SUMIFS(Schedule!W$87:W$291,Schedule!$K$87:$K$291,Arch,Schedule!V$87:V$291,K$126,Schedule!U$87:U$291,J126,Schedule!$G$87:$G$291,Schedule!$F$11,Schedule!$I$87:$I$291,"")+SUMIFS(Schedule!W$87:W$291,Schedule!$K$87:$K$291,Arch,Schedule!V$87:V$291,K$126,Schedule!U$87:U$291,J126,Schedule!$G$87:$G$291,Schedule!$F$11,Schedule!$I$87:$I$291,"I")),(SUMIFS(Schedule!W$87:W$291,Schedule!$K$87:$K$291,Arch,Schedule!V$87:V$291,K$126,Schedule!U$87:U$291,J126,Schedule!$G$87:$G$291,Schedule!$F$9,Schedule!$I$87:$I$291,"")+SUMIFS(Schedule!W$87:W$291,Schedule!$K$87:$K$291,Arch,Schedule!V$87:V$291,K$126,Schedule!U$87:U$291,J126,Schedule!$G$87:$G$291,Schedule!$F$9,Schedule!$I$87:$I$291,"I"))+(SUMIFS(Schedule!W$87:W$291,Schedule!$K$87:$K$291,Arch,Schedule!V$87:V$291,K$126,Schedule!U$87:U$291,J126,Schedule!$G$87:$G$291,Schedule!$F$10,Schedule!$I$87:$I$291,"")+SUMIFS(Schedule!W$87:W$291,Schedule!$K$87:$K$291,Arch,Schedule!V$87:V$291,K$126,Schedule!U$87:U$291,J126,Schedule!$G$87:$G$291,Schedule!$F$10,Schedule!$I$87:$I$291,"I"))+(SUMIFS(Schedule!W$87:W$291,Schedule!$K$87:$K$291,Arch,Schedule!V$87:V$291,K$126,Schedule!U$87:U$291,J126,Schedule!$G$87:$G$291,Schedule!$F$11,Schedule!$I$87:$I$291,"")+SUMIFS(Schedule!W$87:W$291,Schedule!$K$87:$K$291,Arch,Schedule!V$87:V$291,K$126,Schedule!U$87:U$291,J126,Schedule!$G$87:$G$291,Schedule!$F$11,Schedule!$I$87:$I$291,"I"))+(SUMIFS(Schedule!W$87:W$291,Schedule!$K$87:$K$291,Arch,Schedule!V$87:V$291,K$126,Schedule!U$87:U$291,J126,Schedule!$G$87:$G$291,Schedule!$F$8,Schedule!$I$87:$I$291,"")+SUMIFS(Schedule!W$87:W$291,Schedule!$K$87:$K$291,Arch,Schedule!V$87:V$291,K$126,Schedule!U$87:U$291,J126,Schedule!$G$87:$G$291,Schedule!$F$8,Schedule!$I$87:$I$291,"I"))))</f>
        <v>0</v>
      </c>
      <c r="M126" s="273">
        <v>1</v>
      </c>
      <c r="N126" s="274" t="s">
        <v>115</v>
      </c>
      <c r="O126" s="275">
        <f>IF($C$3="",(SUMIFS(Schedule!Z$87:Z$291,Schedule!$K$87:$K$291,Arch,Schedule!Y$87:Y$291,N$126,Schedule!X$87:X$291,M126,Schedule!$G$87:$G$291,Schedule!$F$9,Schedule!$I$87:$I$291,"")+SUMIFS(Schedule!Z$87:Z$291,Schedule!$K$87:$K$291,Arch,Schedule!Y$87:Y$291,N$126,Schedule!X$87:X$291,M126,Schedule!$G$87:$G$291,Schedule!$F$9,Schedule!$I$87:$I$291,"I"))+(SUMIFS(Schedule!Z$87:Z$291,Schedule!$K$87:$K$291,Arch,Schedule!Y$87:Y$291,N$126,Schedule!X$87:X$291,M126,Schedule!$G$87:$G$291,Schedule!$F$10,Schedule!$I$87:$I$291,"")+SUMIFS(Schedule!Z$87:Z$291,Schedule!$K$87:$K$291,Arch,Schedule!Y$87:Y$291,N$126,Schedule!X$87:X$291,M126,Schedule!$G$87:$G$291,Schedule!$F$10,Schedule!$I$87:$I$291,"I"))+(SUMIFS(Schedule!Z$87:Z$291,Schedule!$K$87:$K$291,Arch,Schedule!Y$87:Y$291,N$126,Schedule!X$87:X$291,M126,Schedule!$G$87:$G$291,Schedule!$F$11,Schedule!$I$87:$I$291,"")+SUMIFS(Schedule!Z$87:Z$291,Schedule!$K$87:$K$291,Arch,Schedule!Y$87:Y$291,N$126,Schedule!X$87:X$291,M126,Schedule!$G$87:$G$291,Schedule!$F$11,Schedule!$I$87:$I$291,"I")),IF($C$3='Sum Res'!$S$5,(SUMIFS(Schedule!Z$87:Z$291,Schedule!$K$87:$K$291,Arch,Schedule!Y$87:Y$291,N$126,Schedule!X$87:X$291,M126,Schedule!$G$87:$G$291,Schedule!$F$9,Schedule!$I$87:$I$291,"")+SUMIFS(Schedule!Z$87:Z$291,Schedule!$K$87:$K$291,Arch,Schedule!Y$87:Y$291,N$126,Schedule!X$87:X$291,M126,Schedule!$G$87:$G$291,Schedule!$F$9,Schedule!$I$87:$I$291,"I"))+(SUMIFS(Schedule!Z$87:Z$291,Schedule!$K$87:$K$291,Arch,Schedule!Y$87:Y$291,N$126,Schedule!X$87:X$291,M126,Schedule!$G$87:$G$291,Schedule!$F$10,Schedule!$I$87:$I$291,"")+SUMIFS(Schedule!Z$87:Z$291,Schedule!$K$87:$K$291,Arch,Schedule!Y$87:Y$291,N$126,Schedule!X$87:X$291,M126,Schedule!$G$87:$G$291,Schedule!$F$10,Schedule!$I$87:$I$291,"I"))+(SUMIFS(Schedule!Z$87:Z$291,Schedule!$K$87:$K$291,Arch,Schedule!Y$87:Y$291,N$126,Schedule!X$87:X$291,M126,Schedule!$G$87:$G$291,Schedule!$F$11,Schedule!$I$87:$I$291,"")+SUMIFS(Schedule!Z$87:Z$291,Schedule!$K$87:$K$291,Arch,Schedule!Y$87:Y$291,N$126,Schedule!X$87:X$291,M126,Schedule!$G$87:$G$291,Schedule!$F$11,Schedule!$I$87:$I$291,"I")),(SUMIFS(Schedule!Z$87:Z$291,Schedule!$K$87:$K$291,Arch,Schedule!Y$87:Y$291,N$126,Schedule!X$87:X$291,M126,Schedule!$G$87:$G$291,Schedule!$F$9,Schedule!$I$87:$I$291,"")+SUMIFS(Schedule!Z$87:Z$291,Schedule!$K$87:$K$291,Arch,Schedule!Y$87:Y$291,N$126,Schedule!X$87:X$291,M126,Schedule!$G$87:$G$291,Schedule!$F$9,Schedule!$I$87:$I$291,"I"))+(SUMIFS(Schedule!Z$87:Z$291,Schedule!$K$87:$K$291,Arch,Schedule!Y$87:Y$291,N$126,Schedule!X$87:X$291,M126,Schedule!$G$87:$G$291,Schedule!$F$10,Schedule!$I$87:$I$291,"")+SUMIFS(Schedule!Z$87:Z$291,Schedule!$K$87:$K$291,Arch,Schedule!Y$87:Y$291,N$126,Schedule!X$87:X$291,M126,Schedule!$G$87:$G$291,Schedule!$F$10,Schedule!$I$87:$I$291,"I"))+(SUMIFS(Schedule!Z$87:Z$291,Schedule!$K$87:$K$291,Arch,Schedule!Y$87:Y$291,N$126,Schedule!X$87:X$291,M126,Schedule!$G$87:$G$291,Schedule!$F$11,Schedule!$I$87:$I$291,"")+SUMIFS(Schedule!Z$87:Z$291,Schedule!$K$87:$K$291,Arch,Schedule!Y$87:Y$291,N$126,Schedule!X$87:X$291,M126,Schedule!$G$87:$G$291,Schedule!$F$11,Schedule!$I$87:$I$291,"I"))+(SUMIFS(Schedule!Z$87:Z$291,Schedule!$K$87:$K$291,Arch,Schedule!Y$87:Y$291,N$126,Schedule!X$87:X$291,M126,Schedule!$G$87:$G$291,Schedule!$F$8,Schedule!$I$87:$I$291,"")+SUMIFS(Schedule!Z$87:Z$291,Schedule!$K$87:$K$291,Arch,Schedule!Y$87:Y$291,N$126,Schedule!X$87:X$291,M126,Schedule!$G$87:$G$291,Schedule!$F$8,Schedule!$I$87:$I$291,"I"))))</f>
        <v>0</v>
      </c>
      <c r="P126" s="273">
        <v>1</v>
      </c>
      <c r="Q126" s="274" t="s">
        <v>115</v>
      </c>
      <c r="R126" s="275">
        <f>IF($C$3="",(SUMIFS(Schedule!AC$87:AC$291,Schedule!$K$87:$K$291,Arch,Schedule!AB$87:AB$291,Q$126,Schedule!AA$87:AA$291,P126,Schedule!$G$87:$G$291,Schedule!$F$9,Schedule!$I$87:$I$291,"")+SUMIFS(Schedule!AC$87:AC$291,Schedule!$K$87:$K$291,Arch,Schedule!AB$87:AB$291,Q$126,Schedule!AA$87:AA$291,P126,Schedule!$G$87:$G$291,Schedule!$F$9,Schedule!$I$87:$I$291,"I"))+(SUMIFS(Schedule!AC$87:AC$291,Schedule!$K$87:$K$291,Arch,Schedule!AB$87:AB$291,Q$126,Schedule!AA$87:AA$291,P126,Schedule!$G$87:$G$291,Schedule!$F$10,Schedule!$I$87:$I$291,"")+SUMIFS(Schedule!AC$87:AC$291,Schedule!$K$87:$K$291,Arch,Schedule!AB$87:AB$291,Q$126,Schedule!AA$87:AA$291,P126,Schedule!$G$87:$G$291,Schedule!$F$10,Schedule!$I$87:$I$291,"I"))+(SUMIFS(Schedule!AC$87:AC$291,Schedule!$K$87:$K$291,Arch,Schedule!AB$87:AB$291,Q$126,Schedule!AA$87:AA$291,P126,Schedule!$G$87:$G$291,Schedule!$F$11,Schedule!$I$87:$I$291,"")+SUMIFS(Schedule!AC$87:AC$291,Schedule!$K$87:$K$291,Arch,Schedule!AB$87:AB$291,Q$126,Schedule!AA$87:AA$291,P126,Schedule!$G$87:$G$291,Schedule!$F$11,Schedule!$I$87:$I$291,"I")),IF($C$3='Sum Res'!$S$5,(SUMIFS(Schedule!AC$87:AC$291,Schedule!$K$87:$K$291,Arch,Schedule!AB$87:AB$291,Q$126,Schedule!AA$87:AA$291,P126,Schedule!$G$87:$G$291,Schedule!$F$9,Schedule!$I$87:$I$291,"")+SUMIFS(Schedule!AC$87:AC$291,Schedule!$K$87:$K$291,Arch,Schedule!AB$87:AB$291,Q$126,Schedule!AA$87:AA$291,P126,Schedule!$G$87:$G$291,Schedule!$F$9,Schedule!$I$87:$I$291,"I"))+(SUMIFS(Schedule!AC$87:AC$291,Schedule!$K$87:$K$291,Arch,Schedule!AB$87:AB$291,Q$126,Schedule!AA$87:AA$291,P126,Schedule!$G$87:$G$291,Schedule!$F$10,Schedule!$I$87:$I$291,"")+SUMIFS(Schedule!AC$87:AC$291,Schedule!$K$87:$K$291,Arch,Schedule!AB$87:AB$291,Q$126,Schedule!AA$87:AA$291,P126,Schedule!$G$87:$G$291,Schedule!$F$10,Schedule!$I$87:$I$291,"I"))+(SUMIFS(Schedule!AC$87:AC$291,Schedule!$K$87:$K$291,Arch,Schedule!AB$87:AB$291,Q$126,Schedule!AA$87:AA$291,P126,Schedule!$G$87:$G$291,Schedule!$F$11,Schedule!$I$87:$I$291,"")+SUMIFS(Schedule!AC$87:AC$291,Schedule!$K$87:$K$291,Arch,Schedule!AB$87:AB$291,Q$126,Schedule!AA$87:AA$291,P126,Schedule!$G$87:$G$291,Schedule!$F$11,Schedule!$I$87:$I$291,"I")),(SUMIFS(Schedule!AC$87:AC$291,Schedule!$K$87:$K$291,Arch,Schedule!AB$87:AB$291,Q$126,Schedule!AA$87:AA$291,P126,Schedule!$G$87:$G$291,Schedule!$F$9,Schedule!$I$87:$I$291,"")+SUMIFS(Schedule!AC$87:AC$291,Schedule!$K$87:$K$291,Arch,Schedule!AB$87:AB$291,Q$126,Schedule!AA$87:AA$291,P126,Schedule!$G$87:$G$291,Schedule!$F$9,Schedule!$I$87:$I$291,"I"))+(SUMIFS(Schedule!AC$87:AC$291,Schedule!$K$87:$K$291,Arch,Schedule!AB$87:AB$291,Q$126,Schedule!AA$87:AA$291,P126,Schedule!$G$87:$G$291,Schedule!$F$10,Schedule!$I$87:$I$291,"")+SUMIFS(Schedule!AC$87:AC$291,Schedule!$K$87:$K$291,Arch,Schedule!AB$87:AB$291,Q$126,Schedule!AA$87:AA$291,P126,Schedule!$G$87:$G$291,Schedule!$F$10,Schedule!$I$87:$I$291,"I"))+(SUMIFS(Schedule!AC$87:AC$291,Schedule!$K$87:$K$291,Arch,Schedule!AB$87:AB$291,Q$126,Schedule!AA$87:AA$291,P126,Schedule!$G$87:$G$291,Schedule!$F$11,Schedule!$I$87:$I$291,"")+SUMIFS(Schedule!AC$87:AC$291,Schedule!$K$87:$K$291,Arch,Schedule!AB$87:AB$291,Q$126,Schedule!AA$87:AA$291,P126,Schedule!$G$87:$G$291,Schedule!$F$11,Schedule!$I$87:$I$291,"I"))+(SUMIFS(Schedule!AC$87:AC$291,Schedule!$K$87:$K$291,Arch,Schedule!AB$87:AB$291,Q$126,Schedule!AA$87:AA$291,P126,Schedule!$G$87:$G$291,Schedule!$F$8,Schedule!$I$87:$I$291,"")+SUMIFS(Schedule!AC$87:AC$291,Schedule!$K$87:$K$291,Arch,Schedule!AB$87:AB$291,Q$126,Schedule!AA$87:AA$291,P126,Schedule!$G$87:$G$291,Schedule!$F$8,Schedule!$I$87:$I$291,"I"))))</f>
        <v>0</v>
      </c>
      <c r="S126" s="273">
        <v>1</v>
      </c>
      <c r="T126" s="274" t="s">
        <v>115</v>
      </c>
      <c r="U126" s="275">
        <f>IF($C$3="",(SUMIFS(Schedule!AF$87:AF$291,Schedule!$K$87:$K$291,Arch,Schedule!AE$87:AE$291,T$126,Schedule!AD$87:AD$291,S126,Schedule!$G$87:$G$291,Schedule!$F$9,Schedule!$I$87:$I$291,"")+SUMIFS(Schedule!AF$87:AF$291,Schedule!$K$87:$K$291,Arch,Schedule!AE$87:AE$291,T$126,Schedule!AD$87:AD$291,S126,Schedule!$G$87:$G$291,Schedule!$F$9,Schedule!$I$87:$I$291,"I"))+(SUMIFS(Schedule!AF$87:AF$291,Schedule!$K$87:$K$291,Arch,Schedule!AE$87:AE$291,T$126,Schedule!AD$87:AD$291,S126,Schedule!$G$87:$G$291,Schedule!$F$10,Schedule!$I$87:$I$291,"")+SUMIFS(Schedule!AF$87:AF$291,Schedule!$K$87:$K$291,Arch,Schedule!AE$87:AE$291,T$126,Schedule!AD$87:AD$291,S126,Schedule!$G$87:$G$291,Schedule!$F$10,Schedule!$I$87:$I$291,"I"))+(SUMIFS(Schedule!AF$87:AF$291,Schedule!$K$87:$K$291,Arch,Schedule!AE$87:AE$291,T$126,Schedule!AD$87:AD$291,S126,Schedule!$G$87:$G$291,Schedule!$F$11,Schedule!$I$87:$I$291,"")+SUMIFS(Schedule!AF$87:AF$291,Schedule!$K$87:$K$291,Arch,Schedule!AE$87:AE$291,T$126,Schedule!AD$87:AD$291,S126,Schedule!$G$87:$G$291,Schedule!$F$11,Schedule!$I$87:$I$291,"I")),IF($C$3='Sum Res'!$S$5,(SUMIFS(Schedule!AF$87:AF$291,Schedule!$K$87:$K$291,Arch,Schedule!AE$87:AE$291,T$126,Schedule!AD$87:AD$291,S126,Schedule!$G$87:$G$291,Schedule!$F$9,Schedule!$I$87:$I$291,"")+SUMIFS(Schedule!AF$87:AF$291,Schedule!$K$87:$K$291,Arch,Schedule!AE$87:AE$291,T$126,Schedule!AD$87:AD$291,S126,Schedule!$G$87:$G$291,Schedule!$F$9,Schedule!$I$87:$I$291,"I"))+(SUMIFS(Schedule!AF$87:AF$291,Schedule!$K$87:$K$291,Arch,Schedule!AE$87:AE$291,T$126,Schedule!AD$87:AD$291,S126,Schedule!$G$87:$G$291,Schedule!$F$10,Schedule!$I$87:$I$291,"")+SUMIFS(Schedule!AF$87:AF$291,Schedule!$K$87:$K$291,Arch,Schedule!AE$87:AE$291,T$126,Schedule!AD$87:AD$291,S126,Schedule!$G$87:$G$291,Schedule!$F$10,Schedule!$I$87:$I$291,"I"))+(SUMIFS(Schedule!AF$87:AF$291,Schedule!$K$87:$K$291,Arch,Schedule!AE$87:AE$291,T$126,Schedule!AD$87:AD$291,S126,Schedule!$G$87:$G$291,Schedule!$F$11,Schedule!$I$87:$I$291,"")+SUMIFS(Schedule!AF$87:AF$291,Schedule!$K$87:$K$291,Arch,Schedule!AE$87:AE$291,T$126,Schedule!AD$87:AD$291,S126,Schedule!$G$87:$G$291,Schedule!$F$11,Schedule!$I$87:$I$291,"I")),(SUMIFS(Schedule!AF$87:AF$291,Schedule!$K$87:$K$291,Arch,Schedule!AE$87:AE$291,T$126,Schedule!AD$87:AD$291,S126,Schedule!$G$87:$G$291,Schedule!$F$9,Schedule!$I$87:$I$291,"")+SUMIFS(Schedule!AF$87:AF$291,Schedule!$K$87:$K$291,Arch,Schedule!AE$87:AE$291,T$126,Schedule!AD$87:AD$291,S126,Schedule!$G$87:$G$291,Schedule!$F$9,Schedule!$I$87:$I$291,"I"))+(SUMIFS(Schedule!AF$87:AF$291,Schedule!$K$87:$K$291,Arch,Schedule!AE$87:AE$291,T$126,Schedule!AD$87:AD$291,S126,Schedule!$G$87:$G$291,Schedule!$F$10,Schedule!$I$87:$I$291,"")+SUMIFS(Schedule!AF$87:AF$291,Schedule!$K$87:$K$291,Arch,Schedule!AE$87:AE$291,T$126,Schedule!AD$87:AD$291,S126,Schedule!$G$87:$G$291,Schedule!$F$10,Schedule!$I$87:$I$291,"I"))+(SUMIFS(Schedule!AF$87:AF$291,Schedule!$K$87:$K$291,Arch,Schedule!AE$87:AE$291,T$126,Schedule!AD$87:AD$291,S126,Schedule!$G$87:$G$291,Schedule!$F$11,Schedule!$I$87:$I$291,"")+SUMIFS(Schedule!AF$87:AF$291,Schedule!$K$87:$K$291,Arch,Schedule!AE$87:AE$291,T$126,Schedule!AD$87:AD$291,S126,Schedule!$G$87:$G$291,Schedule!$F$11,Schedule!$I$87:$I$291,"I"))+(SUMIFS(Schedule!AF$87:AF$291,Schedule!$K$87:$K$291,Arch,Schedule!AE$87:AE$291,T$126,Schedule!AD$87:AD$291,S126,Schedule!$G$87:$G$291,Schedule!$F$8,Schedule!$I$87:$I$291,"")+SUMIFS(Schedule!AF$87:AF$291,Schedule!$K$87:$K$291,Arch,Schedule!AE$87:AE$291,T$126,Schedule!AD$87:AD$291,S126,Schedule!$G$87:$G$291,Schedule!$F$8,Schedule!$I$87:$I$291,"I"))))</f>
        <v>0</v>
      </c>
      <c r="V126" s="273">
        <v>1</v>
      </c>
      <c r="W126" s="274" t="s">
        <v>115</v>
      </c>
      <c r="X126" s="275">
        <f>IF($C$3="",(SUMIFS(Schedule!AI$87:AI$291,Schedule!$K$87:$K$291,Arch,Schedule!AH$87:AH$291,W$126,Schedule!AG$87:AG$291,V126,Schedule!$G$87:$G$291,Schedule!$F$9,Schedule!$I$87:$I$291,"")+SUMIFS(Schedule!AI$87:AI$291,Schedule!$K$87:$K$291,Arch,Schedule!AH$87:AH$291,W$126,Schedule!AG$87:AG$291,V126,Schedule!$G$87:$G$291,Schedule!$F$9,Schedule!$I$87:$I$291,"I"))+(SUMIFS(Schedule!AI$87:AI$291,Schedule!$K$87:$K$291,Arch,Schedule!AH$87:AH$291,W$126,Schedule!AG$87:AG$291,V126,Schedule!$G$87:$G$291,Schedule!$F$10,Schedule!$I$87:$I$291,"")+SUMIFS(Schedule!AI$87:AI$291,Schedule!$K$87:$K$291,Arch,Schedule!AH$87:AH$291,W$126,Schedule!AG$87:AG$291,V126,Schedule!$G$87:$G$291,Schedule!$F$10,Schedule!$I$87:$I$291,"I"))+(SUMIFS(Schedule!AI$87:AI$291,Schedule!$K$87:$K$291,Arch,Schedule!AH$87:AH$291,W$126,Schedule!AG$87:AG$291,V126,Schedule!$G$87:$G$291,Schedule!$F$11,Schedule!$I$87:$I$291,"")+SUMIFS(Schedule!AI$87:AI$291,Schedule!$K$87:$K$291,Arch,Schedule!AH$87:AH$291,W$126,Schedule!AG$87:AG$291,V126,Schedule!$G$87:$G$291,Schedule!$F$11,Schedule!$I$87:$I$291,"I")),IF($C$3='Sum Res'!$S$5,(SUMIFS(Schedule!AI$87:AI$291,Schedule!$K$87:$K$291,Arch,Schedule!AH$87:AH$291,W$126,Schedule!AG$87:AG$291,V126,Schedule!$G$87:$G$291,Schedule!$F$9,Schedule!$I$87:$I$291,"")+SUMIFS(Schedule!AI$87:AI$291,Schedule!$K$87:$K$291,Arch,Schedule!AH$87:AH$291,W$126,Schedule!AG$87:AG$291,V126,Schedule!$G$87:$G$291,Schedule!$F$9,Schedule!$I$87:$I$291,"I"))+(SUMIFS(Schedule!AI$87:AI$291,Schedule!$K$87:$K$291,Arch,Schedule!AH$87:AH$291,W$126,Schedule!AG$87:AG$291,V126,Schedule!$G$87:$G$291,Schedule!$F$10,Schedule!$I$87:$I$291,"")+SUMIFS(Schedule!AI$87:AI$291,Schedule!$K$87:$K$291,Arch,Schedule!AH$87:AH$291,W$126,Schedule!AG$87:AG$291,V126,Schedule!$G$87:$G$291,Schedule!$F$10,Schedule!$I$87:$I$291,"I"))+(SUMIFS(Schedule!AI$87:AI$291,Schedule!$K$87:$K$291,Arch,Schedule!AH$87:AH$291,W$126,Schedule!AG$87:AG$291,V126,Schedule!$G$87:$G$291,Schedule!$F$11,Schedule!$I$87:$I$291,"")+SUMIFS(Schedule!AI$87:AI$291,Schedule!$K$87:$K$291,Arch,Schedule!AH$87:AH$291,W$126,Schedule!AG$87:AG$291,V126,Schedule!$G$87:$G$291,Schedule!$F$11,Schedule!$I$87:$I$291,"I")),(SUMIFS(Schedule!AI$87:AI$291,Schedule!$K$87:$K$291,Arch,Schedule!AH$87:AH$291,W$126,Schedule!AG$87:AG$291,V126,Schedule!$G$87:$G$291,Schedule!$F$9,Schedule!$I$87:$I$291,"")+SUMIFS(Schedule!AI$87:AI$291,Schedule!$K$87:$K$291,Arch,Schedule!AH$87:AH$291,W$126,Schedule!AG$87:AG$291,V126,Schedule!$G$87:$G$291,Schedule!$F$9,Schedule!$I$87:$I$291,"I"))+(SUMIFS(Schedule!AI$87:AI$291,Schedule!$K$87:$K$291,Arch,Schedule!AH$87:AH$291,W$126,Schedule!AG$87:AG$291,V126,Schedule!$G$87:$G$291,Schedule!$F$10,Schedule!$I$87:$I$291,"")+SUMIFS(Schedule!AI$87:AI$291,Schedule!$K$87:$K$291,Arch,Schedule!AH$87:AH$291,W$126,Schedule!AG$87:AG$291,V126,Schedule!$G$87:$G$291,Schedule!$F$10,Schedule!$I$87:$I$291,"I"))+(SUMIFS(Schedule!AI$87:AI$291,Schedule!$K$87:$K$291,Arch,Schedule!AH$87:AH$291,W$126,Schedule!AG$87:AG$291,V126,Schedule!$G$87:$G$291,Schedule!$F$11,Schedule!$I$87:$I$291,"")+SUMIFS(Schedule!AI$87:AI$291,Schedule!$K$87:$K$291,Arch,Schedule!AH$87:AH$291,W$126,Schedule!AG$87:AG$291,V126,Schedule!$G$87:$G$291,Schedule!$F$11,Schedule!$I$87:$I$291,"I"))+(SUMIFS(Schedule!AI$87:AI$291,Schedule!$K$87:$K$291,Arch,Schedule!AH$87:AH$291,W$126,Schedule!AG$87:AG$291,V126,Schedule!$G$87:$G$291,Schedule!$F$8,Schedule!$I$87:$I$291,"")+SUMIFS(Schedule!AI$87:AI$291,Schedule!$K$87:$K$291,Arch,Schedule!AH$87:AH$291,W$126,Schedule!AG$87:AG$291,V126,Schedule!$G$87:$G$291,Schedule!$F$8,Schedule!$I$87:$I$291,"I"))))</f>
        <v>0</v>
      </c>
      <c r="Y126" s="273">
        <v>1</v>
      </c>
      <c r="Z126" s="274" t="s">
        <v>115</v>
      </c>
      <c r="AA126" s="275">
        <f>IF($C$3="",(SUMIFS(Schedule!AL$87:AL$291,Schedule!$K$87:$K$291,Arch,Schedule!AK$87:AK$291,Z$126,Schedule!AJ$87:AJ$291,Y126,Schedule!$G$87:$G$291,Schedule!$F$9,Schedule!$I$87:$I$291,"")+SUMIFS(Schedule!AL$87:AL$291,Schedule!$K$87:$K$291,Arch,Schedule!AK$87:AK$291,Z$126,Schedule!AJ$87:AJ$291,Y126,Schedule!$G$87:$G$291,Schedule!$F$9,Schedule!$I$87:$I$291,"I"))+(SUMIFS(Schedule!AL$87:AL$291,Schedule!$K$87:$K$291,Arch,Schedule!AK$87:AK$291,Z$126,Schedule!AJ$87:AJ$291,Y126,Schedule!$G$87:$G$291,Schedule!$F$10,Schedule!$I$87:$I$291,"")+SUMIFS(Schedule!AL$87:AL$291,Schedule!$K$87:$K$291,Arch,Schedule!AK$87:AK$291,Z$126,Schedule!AJ$87:AJ$291,Y126,Schedule!$G$87:$G$291,Schedule!$F$10,Schedule!$I$87:$I$291,"I"))+(SUMIFS(Schedule!AL$87:AL$291,Schedule!$K$87:$K$291,Arch,Schedule!AK$87:AK$291,Z$126,Schedule!AJ$87:AJ$291,Y126,Schedule!$G$87:$G$291,Schedule!$F$11,Schedule!$I$87:$I$291,"")+SUMIFS(Schedule!AL$87:AL$291,Schedule!$K$87:$K$291,Arch,Schedule!AK$87:AK$291,Z$126,Schedule!AJ$87:AJ$291,Y126,Schedule!$G$87:$G$291,Schedule!$F$11,Schedule!$I$87:$I$291,"I")),IF($C$3='Sum Res'!$S$5,(SUMIFS(Schedule!AL$87:AL$291,Schedule!$K$87:$K$291,Arch,Schedule!AK$87:AK$291,Z$126,Schedule!AJ$87:AJ$291,Y126,Schedule!$G$87:$G$291,Schedule!$F$9,Schedule!$I$87:$I$291,"")+SUMIFS(Schedule!AL$87:AL$291,Schedule!$K$87:$K$291,Arch,Schedule!AK$87:AK$291,Z$126,Schedule!AJ$87:AJ$291,Y126,Schedule!$G$87:$G$291,Schedule!$F$9,Schedule!$I$87:$I$291,"I"))+(SUMIFS(Schedule!AL$87:AL$291,Schedule!$K$87:$K$291,Arch,Schedule!AK$87:AK$291,Z$126,Schedule!AJ$87:AJ$291,Y126,Schedule!$G$87:$G$291,Schedule!$F$10,Schedule!$I$87:$I$291,"")+SUMIFS(Schedule!AL$87:AL$291,Schedule!$K$87:$K$291,Arch,Schedule!AK$87:AK$291,Z$126,Schedule!AJ$87:AJ$291,Y126,Schedule!$G$87:$G$291,Schedule!$F$10,Schedule!$I$87:$I$291,"I"))+(SUMIFS(Schedule!AL$87:AL$291,Schedule!$K$87:$K$291,Arch,Schedule!AK$87:AK$291,Z$126,Schedule!AJ$87:AJ$291,Y126,Schedule!$G$87:$G$291,Schedule!$F$11,Schedule!$I$87:$I$291,"")+SUMIFS(Schedule!AL$87:AL$291,Schedule!$K$87:$K$291,Arch,Schedule!AK$87:AK$291,Z$126,Schedule!AJ$87:AJ$291,Y126,Schedule!$G$87:$G$291,Schedule!$F$11,Schedule!$I$87:$I$291,"I")),(SUMIFS(Schedule!AL$87:AL$291,Schedule!$K$87:$K$291,Arch,Schedule!AK$87:AK$291,Z$126,Schedule!AJ$87:AJ$291,Y126,Schedule!$G$87:$G$291,Schedule!$F$9,Schedule!$I$87:$I$291,"")+SUMIFS(Schedule!AL$87:AL$291,Schedule!$K$87:$K$291,Arch,Schedule!AK$87:AK$291,Z$126,Schedule!AJ$87:AJ$291,Y126,Schedule!$G$87:$G$291,Schedule!$F$9,Schedule!$I$87:$I$291,"I"))+(SUMIFS(Schedule!AL$87:AL$291,Schedule!$K$87:$K$291,Arch,Schedule!AK$87:AK$291,Z$126,Schedule!AJ$87:AJ$291,Y126,Schedule!$G$87:$G$291,Schedule!$F$10,Schedule!$I$87:$I$291,"")+SUMIFS(Schedule!AL$87:AL$291,Schedule!$K$87:$K$291,Arch,Schedule!AK$87:AK$291,Z$126,Schedule!AJ$87:AJ$291,Y126,Schedule!$G$87:$G$291,Schedule!$F$10,Schedule!$I$87:$I$291,"I"))+(SUMIFS(Schedule!AL$87:AL$291,Schedule!$K$87:$K$291,Arch,Schedule!AK$87:AK$291,Z$126,Schedule!AJ$87:AJ$291,Y126,Schedule!$G$87:$G$291,Schedule!$F$11,Schedule!$I$87:$I$291,"")+SUMIFS(Schedule!AL$87:AL$291,Schedule!$K$87:$K$291,Arch,Schedule!AK$87:AK$291,Z$126,Schedule!AJ$87:AJ$291,Y126,Schedule!$G$87:$G$291,Schedule!$F$11,Schedule!$I$87:$I$291,"I"))+(SUMIFS(Schedule!AL$87:AL$291,Schedule!$K$87:$K$291,Arch,Schedule!AK$87:AK$291,Z$126,Schedule!AJ$87:AJ$291,Y126,Schedule!$G$87:$G$291,Schedule!$F$8,Schedule!$I$87:$I$291,"")+SUMIFS(Schedule!AL$87:AL$291,Schedule!$K$87:$K$291,Arch,Schedule!AK$87:AK$291,Z$126,Schedule!AJ$87:AJ$291,Y126,Schedule!$G$87:$G$291,Schedule!$F$8,Schedule!$I$87:$I$291,"I"))))</f>
        <v>0</v>
      </c>
      <c r="AB126" s="273">
        <v>1</v>
      </c>
      <c r="AC126" s="274" t="s">
        <v>115</v>
      </c>
      <c r="AD126" s="275">
        <f>IF($C$3="",(SUMIFS(Schedule!AO$87:AO$291,Schedule!$K$87:$K$291,Arch,Schedule!AN$87:AN$291,AC$126,Schedule!AM$87:AM$291,AB126,Schedule!$G$87:$G$291,Schedule!$F$9,Schedule!$I$87:$I$291,"")+SUMIFS(Schedule!AO$87:AO$291,Schedule!$K$87:$K$291,Arch,Schedule!AN$87:AN$291,AC$126,Schedule!AM$87:AM$291,AB126,Schedule!$G$87:$G$291,Schedule!$F$9,Schedule!$I$87:$I$291,"I"))+(SUMIFS(Schedule!AO$87:AO$291,Schedule!$K$87:$K$291,Arch,Schedule!AN$87:AN$291,AC$126,Schedule!AM$87:AM$291,AB126,Schedule!$G$87:$G$291,Schedule!$F$10,Schedule!$I$87:$I$291,"")+SUMIFS(Schedule!AO$87:AO$291,Schedule!$K$87:$K$291,Arch,Schedule!AN$87:AN$291,AC$126,Schedule!AM$87:AM$291,AB126,Schedule!$G$87:$G$291,Schedule!$F$10,Schedule!$I$87:$I$291,"I"))+(SUMIFS(Schedule!AO$87:AO$291,Schedule!$K$87:$K$291,Arch,Schedule!AN$87:AN$291,AC$126,Schedule!AM$87:AM$291,AB126,Schedule!$G$87:$G$291,Schedule!$F$11,Schedule!$I$87:$I$291,"")+SUMIFS(Schedule!AO$87:AO$291,Schedule!$K$87:$K$291,Arch,Schedule!AN$87:AN$291,AC$126,Schedule!AM$87:AM$291,AB126,Schedule!$G$87:$G$291,Schedule!$F$11,Schedule!$I$87:$I$291,"I")),IF($C$3='Sum Res'!$S$5,(SUMIFS(Schedule!AO$87:AO$291,Schedule!$K$87:$K$291,Arch,Schedule!AN$87:AN$291,AC$126,Schedule!AM$87:AM$291,AB126,Schedule!$G$87:$G$291,Schedule!$F$9,Schedule!$I$87:$I$291,"")+SUMIFS(Schedule!AO$87:AO$291,Schedule!$K$87:$K$291,Arch,Schedule!AN$87:AN$291,AC$126,Schedule!AM$87:AM$291,AB126,Schedule!$G$87:$G$291,Schedule!$F$9,Schedule!$I$87:$I$291,"I"))+(SUMIFS(Schedule!AO$87:AO$291,Schedule!$K$87:$K$291,Arch,Schedule!AN$87:AN$291,AC$126,Schedule!AM$87:AM$291,AB126,Schedule!$G$87:$G$291,Schedule!$F$10,Schedule!$I$87:$I$291,"")+SUMIFS(Schedule!AO$87:AO$291,Schedule!$K$87:$K$291,Arch,Schedule!AN$87:AN$291,AC$126,Schedule!AM$87:AM$291,AB126,Schedule!$G$87:$G$291,Schedule!$F$10,Schedule!$I$87:$I$291,"I"))+(SUMIFS(Schedule!AO$87:AO$291,Schedule!$K$87:$K$291,Arch,Schedule!AN$87:AN$291,AC$126,Schedule!AM$87:AM$291,AB126,Schedule!$G$87:$G$291,Schedule!$F$11,Schedule!$I$87:$I$291,"")+SUMIFS(Schedule!AO$87:AO$291,Schedule!$K$87:$K$291,Arch,Schedule!AN$87:AN$291,AC$126,Schedule!AM$87:AM$291,AB126,Schedule!$G$87:$G$291,Schedule!$F$11,Schedule!$I$87:$I$291,"I")),(SUMIFS(Schedule!AO$87:AO$291,Schedule!$K$87:$K$291,Arch,Schedule!AN$87:AN$291,AC$126,Schedule!AM$87:AM$291,AB126,Schedule!$G$87:$G$291,Schedule!$F$9,Schedule!$I$87:$I$291,"")+SUMIFS(Schedule!AO$87:AO$291,Schedule!$K$87:$K$291,Arch,Schedule!AN$87:AN$291,AC$126,Schedule!AM$87:AM$291,AB126,Schedule!$G$87:$G$291,Schedule!$F$9,Schedule!$I$87:$I$291,"I"))+(SUMIFS(Schedule!AO$87:AO$291,Schedule!$K$87:$K$291,Arch,Schedule!AN$87:AN$291,AC$126,Schedule!AM$87:AM$291,AB126,Schedule!$G$87:$G$291,Schedule!$F$10,Schedule!$I$87:$I$291,"")+SUMIFS(Schedule!AO$87:AO$291,Schedule!$K$87:$K$291,Arch,Schedule!AN$87:AN$291,AC$126,Schedule!AM$87:AM$291,AB126,Schedule!$G$87:$G$291,Schedule!$F$10,Schedule!$I$87:$I$291,"I"))+(SUMIFS(Schedule!AO$87:AO$291,Schedule!$K$87:$K$291,Arch,Schedule!AN$87:AN$291,AC$126,Schedule!AM$87:AM$291,AB126,Schedule!$G$87:$G$291,Schedule!$F$11,Schedule!$I$87:$I$291,"")+SUMIFS(Schedule!AO$87:AO$291,Schedule!$K$87:$K$291,Arch,Schedule!AN$87:AN$291,AC$126,Schedule!AM$87:AM$291,AB126,Schedule!$G$87:$G$291,Schedule!$F$11,Schedule!$I$87:$I$291,"I"))+(SUMIFS(Schedule!AO$87:AO$291,Schedule!$K$87:$K$291,Arch,Schedule!AN$87:AN$291,AC$126,Schedule!AM$87:AM$291,AB126,Schedule!$G$87:$G$291,Schedule!$F$8,Schedule!$I$87:$I$291,"")+SUMIFS(Schedule!AO$87:AO$291,Schedule!$K$87:$K$291,Arch,Schedule!AN$87:AN$291,AC$126,Schedule!AM$87:AM$291,AB126,Schedule!$G$87:$G$291,Schedule!$F$8,Schedule!$I$87:$I$291,"I"))))</f>
        <v>0</v>
      </c>
      <c r="AE126" s="276">
        <f t="shared" ref="AE126:AE129" si="29">AD126+AA126+X126+U126+R126+O126+L126+I126+F126</f>
        <v>0</v>
      </c>
      <c r="AF126" s="277">
        <f t="shared" si="27"/>
        <v>0</v>
      </c>
    </row>
    <row r="127" spans="2:32" ht="15" x14ac:dyDescent="0.2">
      <c r="B127" s="580"/>
      <c r="C127" s="583"/>
      <c r="D127" s="289">
        <v>2</v>
      </c>
      <c r="E127" s="280"/>
      <c r="F127" s="281">
        <f>IF($C$3="",(SUMIFS(Schedule!Q$87:Q$291,Schedule!$K$87:$K$291,Arch,Schedule!P$87:P$291,E$126,Schedule!O$87:O$291,D127,Schedule!$G$87:$G$291,Schedule!$F$9,Schedule!$I$87:$I$291,"")+SUMIFS(Schedule!Q$87:Q$291,Schedule!$K$87:$K$291,Arch,Schedule!P$87:P$291,E$126,Schedule!O$87:O$291,D127,Schedule!$G$87:$G$291,Schedule!$F$9,Schedule!$I$87:$I$291,"I"))+(SUMIFS(Schedule!Q$87:Q$291,Schedule!$K$87:$K$291,Arch,Schedule!P$87:P$291,E$126,Schedule!O$87:O$291,D127,Schedule!$G$87:$G$291,Schedule!$F$10,Schedule!$I$87:$I$291,"")+SUMIFS(Schedule!Q$87:Q$291,Schedule!$K$87:$K$291,Arch,Schedule!P$87:P$291,E$126,Schedule!O$87:O$291,D127,Schedule!$G$87:$G$291,Schedule!$F$10,Schedule!$I$87:$I$291,"I"))+(SUMIFS(Schedule!Q$87:Q$291,Schedule!$K$87:$K$291,Arch,Schedule!P$87:P$291,E$126,Schedule!O$87:O$291,D127,Schedule!$G$87:$G$291,Schedule!$F$11,Schedule!$I$87:$I$291,"")+SUMIFS(Schedule!Q$87:Q$291,Schedule!$K$87:$K$291,Arch,Schedule!P$87:P$291,E$126,Schedule!O$87:O$291,D127,Schedule!$G$87:$G$291,Schedule!$F$11,Schedule!$I$87:$I$291,"I")),IF($C$3='Sum Res'!$S$5,(SUMIFS(Schedule!Q$87:Q$291,Schedule!$K$87:$K$291,Arch,Schedule!P$87:P$291,E$126,Schedule!O$87:O$291,D127,Schedule!$G$87:$G$291,Schedule!$F$9,Schedule!$I$87:$I$291,"")+SUMIFS(Schedule!Q$87:Q$291,Schedule!$K$87:$K$291,Arch,Schedule!P$87:P$291,E$126,Schedule!O$87:O$291,D127,Schedule!$G$87:$G$291,Schedule!$F$9,Schedule!$I$87:$I$291,"I"))+(SUMIFS(Schedule!Q$87:Q$291,Schedule!$K$87:$K$291,Arch,Schedule!P$87:P$291,E$126,Schedule!O$87:O$291,D127,Schedule!$G$87:$G$291,Schedule!$F$10,Schedule!$I$87:$I$291,"")+SUMIFS(Schedule!Q$87:Q$291,Schedule!$K$87:$K$291,Arch,Schedule!P$87:P$291,E$126,Schedule!O$87:O$291,D127,Schedule!$G$87:$G$291,Schedule!$F$10,Schedule!$I$87:$I$291,"I"))+(SUMIFS(Schedule!Q$87:Q$291,Schedule!$K$87:$K$291,Arch,Schedule!P$87:P$291,E$126,Schedule!O$87:O$291,D127,Schedule!$G$87:$G$291,Schedule!$F$11,Schedule!$I$87:$I$291,"")+SUMIFS(Schedule!Q$87:Q$291,Schedule!$K$87:$K$291,Arch,Schedule!P$87:P$291,E$126,Schedule!O$87:O$291,D127,Schedule!$G$87:$G$291,Schedule!$F$11,Schedule!$I$87:$I$291,"I")),(SUMIFS(Schedule!Q$87:Q$291,Schedule!$K$87:$K$291,Arch,Schedule!P$87:P$291,E$126,Schedule!O$87:O$291,D127,Schedule!$G$87:$G$291,Schedule!$F$9,Schedule!$I$87:$I$291,"")+SUMIFS(Schedule!Q$87:Q$291,Schedule!$K$87:$K$291,Arch,Schedule!P$87:P$291,E$126,Schedule!O$87:O$291,D127,Schedule!$G$87:$G$291,Schedule!$F$9,Schedule!$I$87:$I$291,"I"))+(SUMIFS(Schedule!Q$87:Q$291,Schedule!$K$87:$K$291,Arch,Schedule!P$87:P$291,E$126,Schedule!O$87:O$291,D127,Schedule!$G$87:$G$291,Schedule!$F$10,Schedule!$I$87:$I$291,"")+SUMIFS(Schedule!Q$87:Q$291,Schedule!$K$87:$K$291,Arch,Schedule!P$87:P$291,E$126,Schedule!O$87:O$291,D127,Schedule!$G$87:$G$291,Schedule!$F$10,Schedule!$I$87:$I$291,"I"))+(SUMIFS(Schedule!Q$87:Q$291,Schedule!$K$87:$K$291,Arch,Schedule!P$87:P$291,E$126,Schedule!O$87:O$291,D127,Schedule!$G$87:$G$291,Schedule!$F$11,Schedule!$I$87:$I$291,"")+SUMIFS(Schedule!Q$87:Q$291,Schedule!$K$87:$K$291,Arch,Schedule!P$87:P$291,E$126,Schedule!O$87:O$291,D127,Schedule!$G$87:$G$291,Schedule!$F$11,Schedule!$I$87:$I$291,"I"))+(SUMIFS(Schedule!Q$87:Q$291,Schedule!$K$87:$K$291,Arch,Schedule!P$87:P$291,E$126,Schedule!O$87:O$291,D127,Schedule!$G$87:$G$291,Schedule!$F$8,Schedule!$I$87:$I$291,"")+SUMIFS(Schedule!Q$87:Q$291,Schedule!$K$87:$K$291,Arch,Schedule!P$87:P$291,E$126,Schedule!O$87:O$291,D127,Schedule!$G$87:$G$291,Schedule!$F$8,Schedule!$I$87:$I$291,"I"))))</f>
        <v>0</v>
      </c>
      <c r="G127" s="289">
        <v>2</v>
      </c>
      <c r="H127" s="280"/>
      <c r="I127" s="281">
        <f>IF($C$3="",(SUMIFS(Schedule!T$87:T$291,Schedule!$K$87:$K$291,Arch,Schedule!S$87:S$291,H$126,Schedule!R$87:R$291,G127,Schedule!$G$87:$G$291,Schedule!$F$9,Schedule!$I$87:$I$291,"")+SUMIFS(Schedule!T$87:T$291,Schedule!$K$87:$K$291,Arch,Schedule!S$87:S$291,H$126,Schedule!R$87:R$291,G127,Schedule!$G$87:$G$291,Schedule!$F$9,Schedule!$I$87:$I$291,"I"))+(SUMIFS(Schedule!T$87:T$291,Schedule!$K$87:$K$291,Arch,Schedule!S$87:S$291,H$126,Schedule!R$87:R$291,G127,Schedule!$G$87:$G$291,Schedule!$F$10,Schedule!$I$87:$I$291,"")+SUMIFS(Schedule!T$87:T$291,Schedule!$K$87:$K$291,Arch,Schedule!S$87:S$291,H$126,Schedule!R$87:R$291,G127,Schedule!$G$87:$G$291,Schedule!$F$10,Schedule!$I$87:$I$291,"I"))+(SUMIFS(Schedule!T$87:T$291,Schedule!$K$87:$K$291,Arch,Schedule!S$87:S$291,H$126,Schedule!R$87:R$291,G127,Schedule!$G$87:$G$291,Schedule!$F$11,Schedule!$I$87:$I$291,"")+SUMIFS(Schedule!T$87:T$291,Schedule!$K$87:$K$291,Arch,Schedule!S$87:S$291,H$126,Schedule!R$87:R$291,G127,Schedule!$G$87:$G$291,Schedule!$F$11,Schedule!$I$87:$I$291,"I")),IF($C$3='Sum Res'!$S$5,(SUMIFS(Schedule!T$87:T$291,Schedule!$K$87:$K$291,Arch,Schedule!S$87:S$291,H$126,Schedule!R$87:R$291,G127,Schedule!$G$87:$G$291,Schedule!$F$9,Schedule!$I$87:$I$291,"")+SUMIFS(Schedule!T$87:T$291,Schedule!$K$87:$K$291,Arch,Schedule!S$87:S$291,H$126,Schedule!R$87:R$291,G127,Schedule!$G$87:$G$291,Schedule!$F$9,Schedule!$I$87:$I$291,"I"))+(SUMIFS(Schedule!T$87:T$291,Schedule!$K$87:$K$291,Arch,Schedule!S$87:S$291,H$126,Schedule!R$87:R$291,G127,Schedule!$G$87:$G$291,Schedule!$F$10,Schedule!$I$87:$I$291,"")+SUMIFS(Schedule!T$87:T$291,Schedule!$K$87:$K$291,Arch,Schedule!S$87:S$291,H$126,Schedule!R$87:R$291,G127,Schedule!$G$87:$G$291,Schedule!$F$10,Schedule!$I$87:$I$291,"I"))+(SUMIFS(Schedule!T$87:T$291,Schedule!$K$87:$K$291,Arch,Schedule!S$87:S$291,H$126,Schedule!R$87:R$291,G127,Schedule!$G$87:$G$291,Schedule!$F$11,Schedule!$I$87:$I$291,"")+SUMIFS(Schedule!T$87:T$291,Schedule!$K$87:$K$291,Arch,Schedule!S$87:S$291,H$126,Schedule!R$87:R$291,G127,Schedule!$G$87:$G$291,Schedule!$F$11,Schedule!$I$87:$I$291,"I")),(SUMIFS(Schedule!T$87:T$291,Schedule!$K$87:$K$291,Arch,Schedule!S$87:S$291,H$126,Schedule!R$87:R$291,G127,Schedule!$G$87:$G$291,Schedule!$F$9,Schedule!$I$87:$I$291,"")+SUMIFS(Schedule!T$87:T$291,Schedule!$K$87:$K$291,Arch,Schedule!S$87:S$291,H$126,Schedule!R$87:R$291,G127,Schedule!$G$87:$G$291,Schedule!$F$9,Schedule!$I$87:$I$291,"I"))+(SUMIFS(Schedule!T$87:T$291,Schedule!$K$87:$K$291,Arch,Schedule!S$87:S$291,H$126,Schedule!R$87:R$291,G127,Schedule!$G$87:$G$291,Schedule!$F$10,Schedule!$I$87:$I$291,"")+SUMIFS(Schedule!T$87:T$291,Schedule!$K$87:$K$291,Arch,Schedule!S$87:S$291,H$126,Schedule!R$87:R$291,G127,Schedule!$G$87:$G$291,Schedule!$F$10,Schedule!$I$87:$I$291,"I"))+(SUMIFS(Schedule!T$87:T$291,Schedule!$K$87:$K$291,Arch,Schedule!S$87:S$291,H$126,Schedule!R$87:R$291,G127,Schedule!$G$87:$G$291,Schedule!$F$11,Schedule!$I$87:$I$291,"")+SUMIFS(Schedule!T$87:T$291,Schedule!$K$87:$K$291,Arch,Schedule!S$87:S$291,H$126,Schedule!R$87:R$291,G127,Schedule!$G$87:$G$291,Schedule!$F$11,Schedule!$I$87:$I$291,"I"))+(SUMIFS(Schedule!T$87:T$291,Schedule!$K$87:$K$291,Arch,Schedule!S$87:S$291,H$126,Schedule!R$87:R$291,G127,Schedule!$G$87:$G$291,Schedule!$F$8,Schedule!$I$87:$I$291,"")+SUMIFS(Schedule!T$87:T$291,Schedule!$K$87:$K$291,Arch,Schedule!S$87:S$291,H$126,Schedule!R$87:R$291,G127,Schedule!$G$87:$G$291,Schedule!$F$8,Schedule!$I$87:$I$291,"I"))))</f>
        <v>0</v>
      </c>
      <c r="J127" s="289">
        <v>2</v>
      </c>
      <c r="K127" s="280"/>
      <c r="L127" s="281">
        <f>IF($C$3="",(SUMIFS(Schedule!W$87:W$291,Schedule!$K$87:$K$291,Arch,Schedule!V$87:V$291,K$126,Schedule!U$87:U$291,J127,Schedule!$G$87:$G$291,Schedule!$F$9,Schedule!$I$87:$I$291,"")+SUMIFS(Schedule!W$87:W$291,Schedule!$K$87:$K$291,Arch,Schedule!V$87:V$291,K$126,Schedule!U$87:U$291,J127,Schedule!$G$87:$G$291,Schedule!$F$9,Schedule!$I$87:$I$291,"I"))+(SUMIFS(Schedule!W$87:W$291,Schedule!$K$87:$K$291,Arch,Schedule!V$87:V$291,K$126,Schedule!U$87:U$291,J127,Schedule!$G$87:$G$291,Schedule!$F$10,Schedule!$I$87:$I$291,"")+SUMIFS(Schedule!W$87:W$291,Schedule!$K$87:$K$291,Arch,Schedule!V$87:V$291,K$126,Schedule!U$87:U$291,J127,Schedule!$G$87:$G$291,Schedule!$F$10,Schedule!$I$87:$I$291,"I"))+(SUMIFS(Schedule!W$87:W$291,Schedule!$K$87:$K$291,Arch,Schedule!V$87:V$291,K$126,Schedule!U$87:U$291,J127,Schedule!$G$87:$G$291,Schedule!$F$11,Schedule!$I$87:$I$291,"")+SUMIFS(Schedule!W$87:W$291,Schedule!$K$87:$K$291,Arch,Schedule!V$87:V$291,K$126,Schedule!U$87:U$291,J127,Schedule!$G$87:$G$291,Schedule!$F$11,Schedule!$I$87:$I$291,"I")),IF($C$3='Sum Res'!$S$5,(SUMIFS(Schedule!W$87:W$291,Schedule!$K$87:$K$291,Arch,Schedule!V$87:V$291,K$126,Schedule!U$87:U$291,J127,Schedule!$G$87:$G$291,Schedule!$F$9,Schedule!$I$87:$I$291,"")+SUMIFS(Schedule!W$87:W$291,Schedule!$K$87:$K$291,Arch,Schedule!V$87:V$291,K$126,Schedule!U$87:U$291,J127,Schedule!$G$87:$G$291,Schedule!$F$9,Schedule!$I$87:$I$291,"I"))+(SUMIFS(Schedule!W$87:W$291,Schedule!$K$87:$K$291,Arch,Schedule!V$87:V$291,K$126,Schedule!U$87:U$291,J127,Schedule!$G$87:$G$291,Schedule!$F$10,Schedule!$I$87:$I$291,"")+SUMIFS(Schedule!W$87:W$291,Schedule!$K$87:$K$291,Arch,Schedule!V$87:V$291,K$126,Schedule!U$87:U$291,J127,Schedule!$G$87:$G$291,Schedule!$F$10,Schedule!$I$87:$I$291,"I"))+(SUMIFS(Schedule!W$87:W$291,Schedule!$K$87:$K$291,Arch,Schedule!V$87:V$291,K$126,Schedule!U$87:U$291,J127,Schedule!$G$87:$G$291,Schedule!$F$11,Schedule!$I$87:$I$291,"")+SUMIFS(Schedule!W$87:W$291,Schedule!$K$87:$K$291,Arch,Schedule!V$87:V$291,K$126,Schedule!U$87:U$291,J127,Schedule!$G$87:$G$291,Schedule!$F$11,Schedule!$I$87:$I$291,"I")),(SUMIFS(Schedule!W$87:W$291,Schedule!$K$87:$K$291,Arch,Schedule!V$87:V$291,K$126,Schedule!U$87:U$291,J127,Schedule!$G$87:$G$291,Schedule!$F$9,Schedule!$I$87:$I$291,"")+SUMIFS(Schedule!W$87:W$291,Schedule!$K$87:$K$291,Arch,Schedule!V$87:V$291,K$126,Schedule!U$87:U$291,J127,Schedule!$G$87:$G$291,Schedule!$F$9,Schedule!$I$87:$I$291,"I"))+(SUMIFS(Schedule!W$87:W$291,Schedule!$K$87:$K$291,Arch,Schedule!V$87:V$291,K$126,Schedule!U$87:U$291,J127,Schedule!$G$87:$G$291,Schedule!$F$10,Schedule!$I$87:$I$291,"")+SUMIFS(Schedule!W$87:W$291,Schedule!$K$87:$K$291,Arch,Schedule!V$87:V$291,K$126,Schedule!U$87:U$291,J127,Schedule!$G$87:$G$291,Schedule!$F$10,Schedule!$I$87:$I$291,"I"))+(SUMIFS(Schedule!W$87:W$291,Schedule!$K$87:$K$291,Arch,Schedule!V$87:V$291,K$126,Schedule!U$87:U$291,J127,Schedule!$G$87:$G$291,Schedule!$F$11,Schedule!$I$87:$I$291,"")+SUMIFS(Schedule!W$87:W$291,Schedule!$K$87:$K$291,Arch,Schedule!V$87:V$291,K$126,Schedule!U$87:U$291,J127,Schedule!$G$87:$G$291,Schedule!$F$11,Schedule!$I$87:$I$291,"I"))+(SUMIFS(Schedule!W$87:W$291,Schedule!$K$87:$K$291,Arch,Schedule!V$87:V$291,K$126,Schedule!U$87:U$291,J127,Schedule!$G$87:$G$291,Schedule!$F$8,Schedule!$I$87:$I$291,"")+SUMIFS(Schedule!W$87:W$291,Schedule!$K$87:$K$291,Arch,Schedule!V$87:V$291,K$126,Schedule!U$87:U$291,J127,Schedule!$G$87:$G$291,Schedule!$F$8,Schedule!$I$87:$I$291,"I"))))</f>
        <v>0</v>
      </c>
      <c r="M127" s="289">
        <v>2</v>
      </c>
      <c r="N127" s="280"/>
      <c r="O127" s="281">
        <f>IF($C$3="",(SUMIFS(Schedule!Z$87:Z$291,Schedule!$K$87:$K$291,Arch,Schedule!Y$87:Y$291,N$126,Schedule!X$87:X$291,M127,Schedule!$G$87:$G$291,Schedule!$F$9,Schedule!$I$87:$I$291,"")+SUMIFS(Schedule!Z$87:Z$291,Schedule!$K$87:$K$291,Arch,Schedule!Y$87:Y$291,N$126,Schedule!X$87:X$291,M127,Schedule!$G$87:$G$291,Schedule!$F$9,Schedule!$I$87:$I$291,"I"))+(SUMIFS(Schedule!Z$87:Z$291,Schedule!$K$87:$K$291,Arch,Schedule!Y$87:Y$291,N$126,Schedule!X$87:X$291,M127,Schedule!$G$87:$G$291,Schedule!$F$10,Schedule!$I$87:$I$291,"")+SUMIFS(Schedule!Z$87:Z$291,Schedule!$K$87:$K$291,Arch,Schedule!Y$87:Y$291,N$126,Schedule!X$87:X$291,M127,Schedule!$G$87:$G$291,Schedule!$F$10,Schedule!$I$87:$I$291,"I"))+(SUMIFS(Schedule!Z$87:Z$291,Schedule!$K$87:$K$291,Arch,Schedule!Y$87:Y$291,N$126,Schedule!X$87:X$291,M127,Schedule!$G$87:$G$291,Schedule!$F$11,Schedule!$I$87:$I$291,"")+SUMIFS(Schedule!Z$87:Z$291,Schedule!$K$87:$K$291,Arch,Schedule!Y$87:Y$291,N$126,Schedule!X$87:X$291,M127,Schedule!$G$87:$G$291,Schedule!$F$11,Schedule!$I$87:$I$291,"I")),IF($C$3='Sum Res'!$S$5,(SUMIFS(Schedule!Z$87:Z$291,Schedule!$K$87:$K$291,Arch,Schedule!Y$87:Y$291,N$126,Schedule!X$87:X$291,M127,Schedule!$G$87:$G$291,Schedule!$F$9,Schedule!$I$87:$I$291,"")+SUMIFS(Schedule!Z$87:Z$291,Schedule!$K$87:$K$291,Arch,Schedule!Y$87:Y$291,N$126,Schedule!X$87:X$291,M127,Schedule!$G$87:$G$291,Schedule!$F$9,Schedule!$I$87:$I$291,"I"))+(SUMIFS(Schedule!Z$87:Z$291,Schedule!$K$87:$K$291,Arch,Schedule!Y$87:Y$291,N$126,Schedule!X$87:X$291,M127,Schedule!$G$87:$G$291,Schedule!$F$10,Schedule!$I$87:$I$291,"")+SUMIFS(Schedule!Z$87:Z$291,Schedule!$K$87:$K$291,Arch,Schedule!Y$87:Y$291,N$126,Schedule!X$87:X$291,M127,Schedule!$G$87:$G$291,Schedule!$F$10,Schedule!$I$87:$I$291,"I"))+(SUMIFS(Schedule!Z$87:Z$291,Schedule!$K$87:$K$291,Arch,Schedule!Y$87:Y$291,N$126,Schedule!X$87:X$291,M127,Schedule!$G$87:$G$291,Schedule!$F$11,Schedule!$I$87:$I$291,"")+SUMIFS(Schedule!Z$87:Z$291,Schedule!$K$87:$K$291,Arch,Schedule!Y$87:Y$291,N$126,Schedule!X$87:X$291,M127,Schedule!$G$87:$G$291,Schedule!$F$11,Schedule!$I$87:$I$291,"I")),(SUMIFS(Schedule!Z$87:Z$291,Schedule!$K$87:$K$291,Arch,Schedule!Y$87:Y$291,N$126,Schedule!X$87:X$291,M127,Schedule!$G$87:$G$291,Schedule!$F$9,Schedule!$I$87:$I$291,"")+SUMIFS(Schedule!Z$87:Z$291,Schedule!$K$87:$K$291,Arch,Schedule!Y$87:Y$291,N$126,Schedule!X$87:X$291,M127,Schedule!$G$87:$G$291,Schedule!$F$9,Schedule!$I$87:$I$291,"I"))+(SUMIFS(Schedule!Z$87:Z$291,Schedule!$K$87:$K$291,Arch,Schedule!Y$87:Y$291,N$126,Schedule!X$87:X$291,M127,Schedule!$G$87:$G$291,Schedule!$F$10,Schedule!$I$87:$I$291,"")+SUMIFS(Schedule!Z$87:Z$291,Schedule!$K$87:$K$291,Arch,Schedule!Y$87:Y$291,N$126,Schedule!X$87:X$291,M127,Schedule!$G$87:$G$291,Schedule!$F$10,Schedule!$I$87:$I$291,"I"))+(SUMIFS(Schedule!Z$87:Z$291,Schedule!$K$87:$K$291,Arch,Schedule!Y$87:Y$291,N$126,Schedule!X$87:X$291,M127,Schedule!$G$87:$G$291,Schedule!$F$11,Schedule!$I$87:$I$291,"")+SUMIFS(Schedule!Z$87:Z$291,Schedule!$K$87:$K$291,Arch,Schedule!Y$87:Y$291,N$126,Schedule!X$87:X$291,M127,Schedule!$G$87:$G$291,Schedule!$F$11,Schedule!$I$87:$I$291,"I"))+(SUMIFS(Schedule!Z$87:Z$291,Schedule!$K$87:$K$291,Arch,Schedule!Y$87:Y$291,N$126,Schedule!X$87:X$291,M127,Schedule!$G$87:$G$291,Schedule!$F$8,Schedule!$I$87:$I$291,"")+SUMIFS(Schedule!Z$87:Z$291,Schedule!$K$87:$K$291,Arch,Schedule!Y$87:Y$291,N$126,Schedule!X$87:X$291,M127,Schedule!$G$87:$G$291,Schedule!$F$8,Schedule!$I$87:$I$291,"I"))))</f>
        <v>0</v>
      </c>
      <c r="P127" s="289">
        <v>2</v>
      </c>
      <c r="Q127" s="280"/>
      <c r="R127" s="281">
        <f>IF($C$3="",(SUMIFS(Schedule!AC$87:AC$291,Schedule!$K$87:$K$291,Arch,Schedule!AB$87:AB$291,Q$126,Schedule!AA$87:AA$291,P127,Schedule!$G$87:$G$291,Schedule!$F$9,Schedule!$I$87:$I$291,"")+SUMIFS(Schedule!AC$87:AC$291,Schedule!$K$87:$K$291,Arch,Schedule!AB$87:AB$291,Q$126,Schedule!AA$87:AA$291,P127,Schedule!$G$87:$G$291,Schedule!$F$9,Schedule!$I$87:$I$291,"I"))+(SUMIFS(Schedule!AC$87:AC$291,Schedule!$K$87:$K$291,Arch,Schedule!AB$87:AB$291,Q$126,Schedule!AA$87:AA$291,P127,Schedule!$G$87:$G$291,Schedule!$F$10,Schedule!$I$87:$I$291,"")+SUMIFS(Schedule!AC$87:AC$291,Schedule!$K$87:$K$291,Arch,Schedule!AB$87:AB$291,Q$126,Schedule!AA$87:AA$291,P127,Schedule!$G$87:$G$291,Schedule!$F$10,Schedule!$I$87:$I$291,"I"))+(SUMIFS(Schedule!AC$87:AC$291,Schedule!$K$87:$K$291,Arch,Schedule!AB$87:AB$291,Q$126,Schedule!AA$87:AA$291,P127,Schedule!$G$87:$G$291,Schedule!$F$11,Schedule!$I$87:$I$291,"")+SUMIFS(Schedule!AC$87:AC$291,Schedule!$K$87:$K$291,Arch,Schedule!AB$87:AB$291,Q$126,Schedule!AA$87:AA$291,P127,Schedule!$G$87:$G$291,Schedule!$F$11,Schedule!$I$87:$I$291,"I")),IF($C$3='Sum Res'!$S$5,(SUMIFS(Schedule!AC$87:AC$291,Schedule!$K$87:$K$291,Arch,Schedule!AB$87:AB$291,Q$126,Schedule!AA$87:AA$291,P127,Schedule!$G$87:$G$291,Schedule!$F$9,Schedule!$I$87:$I$291,"")+SUMIFS(Schedule!AC$87:AC$291,Schedule!$K$87:$K$291,Arch,Schedule!AB$87:AB$291,Q$126,Schedule!AA$87:AA$291,P127,Schedule!$G$87:$G$291,Schedule!$F$9,Schedule!$I$87:$I$291,"I"))+(SUMIFS(Schedule!AC$87:AC$291,Schedule!$K$87:$K$291,Arch,Schedule!AB$87:AB$291,Q$126,Schedule!AA$87:AA$291,P127,Schedule!$G$87:$G$291,Schedule!$F$10,Schedule!$I$87:$I$291,"")+SUMIFS(Schedule!AC$87:AC$291,Schedule!$K$87:$K$291,Arch,Schedule!AB$87:AB$291,Q$126,Schedule!AA$87:AA$291,P127,Schedule!$G$87:$G$291,Schedule!$F$10,Schedule!$I$87:$I$291,"I"))+(SUMIFS(Schedule!AC$87:AC$291,Schedule!$K$87:$K$291,Arch,Schedule!AB$87:AB$291,Q$126,Schedule!AA$87:AA$291,P127,Schedule!$G$87:$G$291,Schedule!$F$11,Schedule!$I$87:$I$291,"")+SUMIFS(Schedule!AC$87:AC$291,Schedule!$K$87:$K$291,Arch,Schedule!AB$87:AB$291,Q$126,Schedule!AA$87:AA$291,P127,Schedule!$G$87:$G$291,Schedule!$F$11,Schedule!$I$87:$I$291,"I")),(SUMIFS(Schedule!AC$87:AC$291,Schedule!$K$87:$K$291,Arch,Schedule!AB$87:AB$291,Q$126,Schedule!AA$87:AA$291,P127,Schedule!$G$87:$G$291,Schedule!$F$9,Schedule!$I$87:$I$291,"")+SUMIFS(Schedule!AC$87:AC$291,Schedule!$K$87:$K$291,Arch,Schedule!AB$87:AB$291,Q$126,Schedule!AA$87:AA$291,P127,Schedule!$G$87:$G$291,Schedule!$F$9,Schedule!$I$87:$I$291,"I"))+(SUMIFS(Schedule!AC$87:AC$291,Schedule!$K$87:$K$291,Arch,Schedule!AB$87:AB$291,Q$126,Schedule!AA$87:AA$291,P127,Schedule!$G$87:$G$291,Schedule!$F$10,Schedule!$I$87:$I$291,"")+SUMIFS(Schedule!AC$87:AC$291,Schedule!$K$87:$K$291,Arch,Schedule!AB$87:AB$291,Q$126,Schedule!AA$87:AA$291,P127,Schedule!$G$87:$G$291,Schedule!$F$10,Schedule!$I$87:$I$291,"I"))+(SUMIFS(Schedule!AC$87:AC$291,Schedule!$K$87:$K$291,Arch,Schedule!AB$87:AB$291,Q$126,Schedule!AA$87:AA$291,P127,Schedule!$G$87:$G$291,Schedule!$F$11,Schedule!$I$87:$I$291,"")+SUMIFS(Schedule!AC$87:AC$291,Schedule!$K$87:$K$291,Arch,Schedule!AB$87:AB$291,Q$126,Schedule!AA$87:AA$291,P127,Schedule!$G$87:$G$291,Schedule!$F$11,Schedule!$I$87:$I$291,"I"))+(SUMIFS(Schedule!AC$87:AC$291,Schedule!$K$87:$K$291,Arch,Schedule!AB$87:AB$291,Q$126,Schedule!AA$87:AA$291,P127,Schedule!$G$87:$G$291,Schedule!$F$8,Schedule!$I$87:$I$291,"")+SUMIFS(Schedule!AC$87:AC$291,Schedule!$K$87:$K$291,Arch,Schedule!AB$87:AB$291,Q$126,Schedule!AA$87:AA$291,P127,Schedule!$G$87:$G$291,Schedule!$F$8,Schedule!$I$87:$I$291,"I"))))</f>
        <v>0</v>
      </c>
      <c r="S127" s="289">
        <v>2</v>
      </c>
      <c r="T127" s="280"/>
      <c r="U127" s="281">
        <f>IF($C$3="",(SUMIFS(Schedule!AF$87:AF$291,Schedule!$K$87:$K$291,Arch,Schedule!AE$87:AE$291,T$126,Schedule!AD$87:AD$291,S127,Schedule!$G$87:$G$291,Schedule!$F$9,Schedule!$I$87:$I$291,"")+SUMIFS(Schedule!AF$87:AF$291,Schedule!$K$87:$K$291,Arch,Schedule!AE$87:AE$291,T$126,Schedule!AD$87:AD$291,S127,Schedule!$G$87:$G$291,Schedule!$F$9,Schedule!$I$87:$I$291,"I"))+(SUMIFS(Schedule!AF$87:AF$291,Schedule!$K$87:$K$291,Arch,Schedule!AE$87:AE$291,T$126,Schedule!AD$87:AD$291,S127,Schedule!$G$87:$G$291,Schedule!$F$10,Schedule!$I$87:$I$291,"")+SUMIFS(Schedule!AF$87:AF$291,Schedule!$K$87:$K$291,Arch,Schedule!AE$87:AE$291,T$126,Schedule!AD$87:AD$291,S127,Schedule!$G$87:$G$291,Schedule!$F$10,Schedule!$I$87:$I$291,"I"))+(SUMIFS(Schedule!AF$87:AF$291,Schedule!$K$87:$K$291,Arch,Schedule!AE$87:AE$291,T$126,Schedule!AD$87:AD$291,S127,Schedule!$G$87:$G$291,Schedule!$F$11,Schedule!$I$87:$I$291,"")+SUMIFS(Schedule!AF$87:AF$291,Schedule!$K$87:$K$291,Arch,Schedule!AE$87:AE$291,T$126,Schedule!AD$87:AD$291,S127,Schedule!$G$87:$G$291,Schedule!$F$11,Schedule!$I$87:$I$291,"I")),IF($C$3='Sum Res'!$S$5,(SUMIFS(Schedule!AF$87:AF$291,Schedule!$K$87:$K$291,Arch,Schedule!AE$87:AE$291,T$126,Schedule!AD$87:AD$291,S127,Schedule!$G$87:$G$291,Schedule!$F$9,Schedule!$I$87:$I$291,"")+SUMIFS(Schedule!AF$87:AF$291,Schedule!$K$87:$K$291,Arch,Schedule!AE$87:AE$291,T$126,Schedule!AD$87:AD$291,S127,Schedule!$G$87:$G$291,Schedule!$F$9,Schedule!$I$87:$I$291,"I"))+(SUMIFS(Schedule!AF$87:AF$291,Schedule!$K$87:$K$291,Arch,Schedule!AE$87:AE$291,T$126,Schedule!AD$87:AD$291,S127,Schedule!$G$87:$G$291,Schedule!$F$10,Schedule!$I$87:$I$291,"")+SUMIFS(Schedule!AF$87:AF$291,Schedule!$K$87:$K$291,Arch,Schedule!AE$87:AE$291,T$126,Schedule!AD$87:AD$291,S127,Schedule!$G$87:$G$291,Schedule!$F$10,Schedule!$I$87:$I$291,"I"))+(SUMIFS(Schedule!AF$87:AF$291,Schedule!$K$87:$K$291,Arch,Schedule!AE$87:AE$291,T$126,Schedule!AD$87:AD$291,S127,Schedule!$G$87:$G$291,Schedule!$F$11,Schedule!$I$87:$I$291,"")+SUMIFS(Schedule!AF$87:AF$291,Schedule!$K$87:$K$291,Arch,Schedule!AE$87:AE$291,T$126,Schedule!AD$87:AD$291,S127,Schedule!$G$87:$G$291,Schedule!$F$11,Schedule!$I$87:$I$291,"I")),(SUMIFS(Schedule!AF$87:AF$291,Schedule!$K$87:$K$291,Arch,Schedule!AE$87:AE$291,T$126,Schedule!AD$87:AD$291,S127,Schedule!$G$87:$G$291,Schedule!$F$9,Schedule!$I$87:$I$291,"")+SUMIFS(Schedule!AF$87:AF$291,Schedule!$K$87:$K$291,Arch,Schedule!AE$87:AE$291,T$126,Schedule!AD$87:AD$291,S127,Schedule!$G$87:$G$291,Schedule!$F$9,Schedule!$I$87:$I$291,"I"))+(SUMIFS(Schedule!AF$87:AF$291,Schedule!$K$87:$K$291,Arch,Schedule!AE$87:AE$291,T$126,Schedule!AD$87:AD$291,S127,Schedule!$G$87:$G$291,Schedule!$F$10,Schedule!$I$87:$I$291,"")+SUMIFS(Schedule!AF$87:AF$291,Schedule!$K$87:$K$291,Arch,Schedule!AE$87:AE$291,T$126,Schedule!AD$87:AD$291,S127,Schedule!$G$87:$G$291,Schedule!$F$10,Schedule!$I$87:$I$291,"I"))+(SUMIFS(Schedule!AF$87:AF$291,Schedule!$K$87:$K$291,Arch,Schedule!AE$87:AE$291,T$126,Schedule!AD$87:AD$291,S127,Schedule!$G$87:$G$291,Schedule!$F$11,Schedule!$I$87:$I$291,"")+SUMIFS(Schedule!AF$87:AF$291,Schedule!$K$87:$K$291,Arch,Schedule!AE$87:AE$291,T$126,Schedule!AD$87:AD$291,S127,Schedule!$G$87:$G$291,Schedule!$F$11,Schedule!$I$87:$I$291,"I"))+(SUMIFS(Schedule!AF$87:AF$291,Schedule!$K$87:$K$291,Arch,Schedule!AE$87:AE$291,T$126,Schedule!AD$87:AD$291,S127,Schedule!$G$87:$G$291,Schedule!$F$8,Schedule!$I$87:$I$291,"")+SUMIFS(Schedule!AF$87:AF$291,Schedule!$K$87:$K$291,Arch,Schedule!AE$87:AE$291,T$126,Schedule!AD$87:AD$291,S127,Schedule!$G$87:$G$291,Schedule!$F$8,Schedule!$I$87:$I$291,"I"))))</f>
        <v>0</v>
      </c>
      <c r="V127" s="289">
        <v>2</v>
      </c>
      <c r="W127" s="280"/>
      <c r="X127" s="281">
        <f>IF($C$3="",(SUMIFS(Schedule!AI$87:AI$291,Schedule!$K$87:$K$291,Arch,Schedule!AH$87:AH$291,W$126,Schedule!AG$87:AG$291,V127,Schedule!$G$87:$G$291,Schedule!$F$9,Schedule!$I$87:$I$291,"")+SUMIFS(Schedule!AI$87:AI$291,Schedule!$K$87:$K$291,Arch,Schedule!AH$87:AH$291,W$126,Schedule!AG$87:AG$291,V127,Schedule!$G$87:$G$291,Schedule!$F$9,Schedule!$I$87:$I$291,"I"))+(SUMIFS(Schedule!AI$87:AI$291,Schedule!$K$87:$K$291,Arch,Schedule!AH$87:AH$291,W$126,Schedule!AG$87:AG$291,V127,Schedule!$G$87:$G$291,Schedule!$F$10,Schedule!$I$87:$I$291,"")+SUMIFS(Schedule!AI$87:AI$291,Schedule!$K$87:$K$291,Arch,Schedule!AH$87:AH$291,W$126,Schedule!AG$87:AG$291,V127,Schedule!$G$87:$G$291,Schedule!$F$10,Schedule!$I$87:$I$291,"I"))+(SUMIFS(Schedule!AI$87:AI$291,Schedule!$K$87:$K$291,Arch,Schedule!AH$87:AH$291,W$126,Schedule!AG$87:AG$291,V127,Schedule!$G$87:$G$291,Schedule!$F$11,Schedule!$I$87:$I$291,"")+SUMIFS(Schedule!AI$87:AI$291,Schedule!$K$87:$K$291,Arch,Schedule!AH$87:AH$291,W$126,Schedule!AG$87:AG$291,V127,Schedule!$G$87:$G$291,Schedule!$F$11,Schedule!$I$87:$I$291,"I")),IF($C$3='Sum Res'!$S$5,(SUMIFS(Schedule!AI$87:AI$291,Schedule!$K$87:$K$291,Arch,Schedule!AH$87:AH$291,W$126,Schedule!AG$87:AG$291,V127,Schedule!$G$87:$G$291,Schedule!$F$9,Schedule!$I$87:$I$291,"")+SUMIFS(Schedule!AI$87:AI$291,Schedule!$K$87:$K$291,Arch,Schedule!AH$87:AH$291,W$126,Schedule!AG$87:AG$291,V127,Schedule!$G$87:$G$291,Schedule!$F$9,Schedule!$I$87:$I$291,"I"))+(SUMIFS(Schedule!AI$87:AI$291,Schedule!$K$87:$K$291,Arch,Schedule!AH$87:AH$291,W$126,Schedule!AG$87:AG$291,V127,Schedule!$G$87:$G$291,Schedule!$F$10,Schedule!$I$87:$I$291,"")+SUMIFS(Schedule!AI$87:AI$291,Schedule!$K$87:$K$291,Arch,Schedule!AH$87:AH$291,W$126,Schedule!AG$87:AG$291,V127,Schedule!$G$87:$G$291,Schedule!$F$10,Schedule!$I$87:$I$291,"I"))+(SUMIFS(Schedule!AI$87:AI$291,Schedule!$K$87:$K$291,Arch,Schedule!AH$87:AH$291,W$126,Schedule!AG$87:AG$291,V127,Schedule!$G$87:$G$291,Schedule!$F$11,Schedule!$I$87:$I$291,"")+SUMIFS(Schedule!AI$87:AI$291,Schedule!$K$87:$K$291,Arch,Schedule!AH$87:AH$291,W$126,Schedule!AG$87:AG$291,V127,Schedule!$G$87:$G$291,Schedule!$F$11,Schedule!$I$87:$I$291,"I")),(SUMIFS(Schedule!AI$87:AI$291,Schedule!$K$87:$K$291,Arch,Schedule!AH$87:AH$291,W$126,Schedule!AG$87:AG$291,V127,Schedule!$G$87:$G$291,Schedule!$F$9,Schedule!$I$87:$I$291,"")+SUMIFS(Schedule!AI$87:AI$291,Schedule!$K$87:$K$291,Arch,Schedule!AH$87:AH$291,W$126,Schedule!AG$87:AG$291,V127,Schedule!$G$87:$G$291,Schedule!$F$9,Schedule!$I$87:$I$291,"I"))+(SUMIFS(Schedule!AI$87:AI$291,Schedule!$K$87:$K$291,Arch,Schedule!AH$87:AH$291,W$126,Schedule!AG$87:AG$291,V127,Schedule!$G$87:$G$291,Schedule!$F$10,Schedule!$I$87:$I$291,"")+SUMIFS(Schedule!AI$87:AI$291,Schedule!$K$87:$K$291,Arch,Schedule!AH$87:AH$291,W$126,Schedule!AG$87:AG$291,V127,Schedule!$G$87:$G$291,Schedule!$F$10,Schedule!$I$87:$I$291,"I"))+(SUMIFS(Schedule!AI$87:AI$291,Schedule!$K$87:$K$291,Arch,Schedule!AH$87:AH$291,W$126,Schedule!AG$87:AG$291,V127,Schedule!$G$87:$G$291,Schedule!$F$11,Schedule!$I$87:$I$291,"")+SUMIFS(Schedule!AI$87:AI$291,Schedule!$K$87:$K$291,Arch,Schedule!AH$87:AH$291,W$126,Schedule!AG$87:AG$291,V127,Schedule!$G$87:$G$291,Schedule!$F$11,Schedule!$I$87:$I$291,"I"))+(SUMIFS(Schedule!AI$87:AI$291,Schedule!$K$87:$K$291,Arch,Schedule!AH$87:AH$291,W$126,Schedule!AG$87:AG$291,V127,Schedule!$G$87:$G$291,Schedule!$F$8,Schedule!$I$87:$I$291,"")+SUMIFS(Schedule!AI$87:AI$291,Schedule!$K$87:$K$291,Arch,Schedule!AH$87:AH$291,W$126,Schedule!AG$87:AG$291,V127,Schedule!$G$87:$G$291,Schedule!$F$8,Schedule!$I$87:$I$291,"I"))))</f>
        <v>0</v>
      </c>
      <c r="Y127" s="289">
        <v>2</v>
      </c>
      <c r="Z127" s="280"/>
      <c r="AA127" s="281">
        <f>IF($C$3="",(SUMIFS(Schedule!AL$87:AL$291,Schedule!$K$87:$K$291,Arch,Schedule!AK$87:AK$291,Z$126,Schedule!AJ$87:AJ$291,Y127,Schedule!$G$87:$G$291,Schedule!$F$9,Schedule!$I$87:$I$291,"")+SUMIFS(Schedule!AL$87:AL$291,Schedule!$K$87:$K$291,Arch,Schedule!AK$87:AK$291,Z$126,Schedule!AJ$87:AJ$291,Y127,Schedule!$G$87:$G$291,Schedule!$F$9,Schedule!$I$87:$I$291,"I"))+(SUMIFS(Schedule!AL$87:AL$291,Schedule!$K$87:$K$291,Arch,Schedule!AK$87:AK$291,Z$126,Schedule!AJ$87:AJ$291,Y127,Schedule!$G$87:$G$291,Schedule!$F$10,Schedule!$I$87:$I$291,"")+SUMIFS(Schedule!AL$87:AL$291,Schedule!$K$87:$K$291,Arch,Schedule!AK$87:AK$291,Z$126,Schedule!AJ$87:AJ$291,Y127,Schedule!$G$87:$G$291,Schedule!$F$10,Schedule!$I$87:$I$291,"I"))+(SUMIFS(Schedule!AL$87:AL$291,Schedule!$K$87:$K$291,Arch,Schedule!AK$87:AK$291,Z$126,Schedule!AJ$87:AJ$291,Y127,Schedule!$G$87:$G$291,Schedule!$F$11,Schedule!$I$87:$I$291,"")+SUMIFS(Schedule!AL$87:AL$291,Schedule!$K$87:$K$291,Arch,Schedule!AK$87:AK$291,Z$126,Schedule!AJ$87:AJ$291,Y127,Schedule!$G$87:$G$291,Schedule!$F$11,Schedule!$I$87:$I$291,"I")),IF($C$3='Sum Res'!$S$5,(SUMIFS(Schedule!AL$87:AL$291,Schedule!$K$87:$K$291,Arch,Schedule!AK$87:AK$291,Z$126,Schedule!AJ$87:AJ$291,Y127,Schedule!$G$87:$G$291,Schedule!$F$9,Schedule!$I$87:$I$291,"")+SUMIFS(Schedule!AL$87:AL$291,Schedule!$K$87:$K$291,Arch,Schedule!AK$87:AK$291,Z$126,Schedule!AJ$87:AJ$291,Y127,Schedule!$G$87:$G$291,Schedule!$F$9,Schedule!$I$87:$I$291,"I"))+(SUMIFS(Schedule!AL$87:AL$291,Schedule!$K$87:$K$291,Arch,Schedule!AK$87:AK$291,Z$126,Schedule!AJ$87:AJ$291,Y127,Schedule!$G$87:$G$291,Schedule!$F$10,Schedule!$I$87:$I$291,"")+SUMIFS(Schedule!AL$87:AL$291,Schedule!$K$87:$K$291,Arch,Schedule!AK$87:AK$291,Z$126,Schedule!AJ$87:AJ$291,Y127,Schedule!$G$87:$G$291,Schedule!$F$10,Schedule!$I$87:$I$291,"I"))+(SUMIFS(Schedule!AL$87:AL$291,Schedule!$K$87:$K$291,Arch,Schedule!AK$87:AK$291,Z$126,Schedule!AJ$87:AJ$291,Y127,Schedule!$G$87:$G$291,Schedule!$F$11,Schedule!$I$87:$I$291,"")+SUMIFS(Schedule!AL$87:AL$291,Schedule!$K$87:$K$291,Arch,Schedule!AK$87:AK$291,Z$126,Schedule!AJ$87:AJ$291,Y127,Schedule!$G$87:$G$291,Schedule!$F$11,Schedule!$I$87:$I$291,"I")),(SUMIFS(Schedule!AL$87:AL$291,Schedule!$K$87:$K$291,Arch,Schedule!AK$87:AK$291,Z$126,Schedule!AJ$87:AJ$291,Y127,Schedule!$G$87:$G$291,Schedule!$F$9,Schedule!$I$87:$I$291,"")+SUMIFS(Schedule!AL$87:AL$291,Schedule!$K$87:$K$291,Arch,Schedule!AK$87:AK$291,Z$126,Schedule!AJ$87:AJ$291,Y127,Schedule!$G$87:$G$291,Schedule!$F$9,Schedule!$I$87:$I$291,"I"))+(SUMIFS(Schedule!AL$87:AL$291,Schedule!$K$87:$K$291,Arch,Schedule!AK$87:AK$291,Z$126,Schedule!AJ$87:AJ$291,Y127,Schedule!$G$87:$G$291,Schedule!$F$10,Schedule!$I$87:$I$291,"")+SUMIFS(Schedule!AL$87:AL$291,Schedule!$K$87:$K$291,Arch,Schedule!AK$87:AK$291,Z$126,Schedule!AJ$87:AJ$291,Y127,Schedule!$G$87:$G$291,Schedule!$F$10,Schedule!$I$87:$I$291,"I"))+(SUMIFS(Schedule!AL$87:AL$291,Schedule!$K$87:$K$291,Arch,Schedule!AK$87:AK$291,Z$126,Schedule!AJ$87:AJ$291,Y127,Schedule!$G$87:$G$291,Schedule!$F$11,Schedule!$I$87:$I$291,"")+SUMIFS(Schedule!AL$87:AL$291,Schedule!$K$87:$K$291,Arch,Schedule!AK$87:AK$291,Z$126,Schedule!AJ$87:AJ$291,Y127,Schedule!$G$87:$G$291,Schedule!$F$11,Schedule!$I$87:$I$291,"I"))+(SUMIFS(Schedule!AL$87:AL$291,Schedule!$K$87:$K$291,Arch,Schedule!AK$87:AK$291,Z$126,Schedule!AJ$87:AJ$291,Y127,Schedule!$G$87:$G$291,Schedule!$F$8,Schedule!$I$87:$I$291,"")+SUMIFS(Schedule!AL$87:AL$291,Schedule!$K$87:$K$291,Arch,Schedule!AK$87:AK$291,Z$126,Schedule!AJ$87:AJ$291,Y127,Schedule!$G$87:$G$291,Schedule!$F$8,Schedule!$I$87:$I$291,"I"))))</f>
        <v>0</v>
      </c>
      <c r="AB127" s="289">
        <v>2</v>
      </c>
      <c r="AC127" s="280"/>
      <c r="AD127" s="281">
        <f>IF($C$3="",(SUMIFS(Schedule!AO$87:AO$291,Schedule!$K$87:$K$291,Arch,Schedule!AN$87:AN$291,AC$126,Schedule!AM$87:AM$291,AB127,Schedule!$G$87:$G$291,Schedule!$F$9,Schedule!$I$87:$I$291,"")+SUMIFS(Schedule!AO$87:AO$291,Schedule!$K$87:$K$291,Arch,Schedule!AN$87:AN$291,AC$126,Schedule!AM$87:AM$291,AB127,Schedule!$G$87:$G$291,Schedule!$F$9,Schedule!$I$87:$I$291,"I"))+(SUMIFS(Schedule!AO$87:AO$291,Schedule!$K$87:$K$291,Arch,Schedule!AN$87:AN$291,AC$126,Schedule!AM$87:AM$291,AB127,Schedule!$G$87:$G$291,Schedule!$F$10,Schedule!$I$87:$I$291,"")+SUMIFS(Schedule!AO$87:AO$291,Schedule!$K$87:$K$291,Arch,Schedule!AN$87:AN$291,AC$126,Schedule!AM$87:AM$291,AB127,Schedule!$G$87:$G$291,Schedule!$F$10,Schedule!$I$87:$I$291,"I"))+(SUMIFS(Schedule!AO$87:AO$291,Schedule!$K$87:$K$291,Arch,Schedule!AN$87:AN$291,AC$126,Schedule!AM$87:AM$291,AB127,Schedule!$G$87:$G$291,Schedule!$F$11,Schedule!$I$87:$I$291,"")+SUMIFS(Schedule!AO$87:AO$291,Schedule!$K$87:$K$291,Arch,Schedule!AN$87:AN$291,AC$126,Schedule!AM$87:AM$291,AB127,Schedule!$G$87:$G$291,Schedule!$F$11,Schedule!$I$87:$I$291,"I")),IF($C$3='Sum Res'!$S$5,(SUMIFS(Schedule!AO$87:AO$291,Schedule!$K$87:$K$291,Arch,Schedule!AN$87:AN$291,AC$126,Schedule!AM$87:AM$291,AB127,Schedule!$G$87:$G$291,Schedule!$F$9,Schedule!$I$87:$I$291,"")+SUMIFS(Schedule!AO$87:AO$291,Schedule!$K$87:$K$291,Arch,Schedule!AN$87:AN$291,AC$126,Schedule!AM$87:AM$291,AB127,Schedule!$G$87:$G$291,Schedule!$F$9,Schedule!$I$87:$I$291,"I"))+(SUMIFS(Schedule!AO$87:AO$291,Schedule!$K$87:$K$291,Arch,Schedule!AN$87:AN$291,AC$126,Schedule!AM$87:AM$291,AB127,Schedule!$G$87:$G$291,Schedule!$F$10,Schedule!$I$87:$I$291,"")+SUMIFS(Schedule!AO$87:AO$291,Schedule!$K$87:$K$291,Arch,Schedule!AN$87:AN$291,AC$126,Schedule!AM$87:AM$291,AB127,Schedule!$G$87:$G$291,Schedule!$F$10,Schedule!$I$87:$I$291,"I"))+(SUMIFS(Schedule!AO$87:AO$291,Schedule!$K$87:$K$291,Arch,Schedule!AN$87:AN$291,AC$126,Schedule!AM$87:AM$291,AB127,Schedule!$G$87:$G$291,Schedule!$F$11,Schedule!$I$87:$I$291,"")+SUMIFS(Schedule!AO$87:AO$291,Schedule!$K$87:$K$291,Arch,Schedule!AN$87:AN$291,AC$126,Schedule!AM$87:AM$291,AB127,Schedule!$G$87:$G$291,Schedule!$F$11,Schedule!$I$87:$I$291,"I")),(SUMIFS(Schedule!AO$87:AO$291,Schedule!$K$87:$K$291,Arch,Schedule!AN$87:AN$291,AC$126,Schedule!AM$87:AM$291,AB127,Schedule!$G$87:$G$291,Schedule!$F$9,Schedule!$I$87:$I$291,"")+SUMIFS(Schedule!AO$87:AO$291,Schedule!$K$87:$K$291,Arch,Schedule!AN$87:AN$291,AC$126,Schedule!AM$87:AM$291,AB127,Schedule!$G$87:$G$291,Schedule!$F$9,Schedule!$I$87:$I$291,"I"))+(SUMIFS(Schedule!AO$87:AO$291,Schedule!$K$87:$K$291,Arch,Schedule!AN$87:AN$291,AC$126,Schedule!AM$87:AM$291,AB127,Schedule!$G$87:$G$291,Schedule!$F$10,Schedule!$I$87:$I$291,"")+SUMIFS(Schedule!AO$87:AO$291,Schedule!$K$87:$K$291,Arch,Schedule!AN$87:AN$291,AC$126,Schedule!AM$87:AM$291,AB127,Schedule!$G$87:$G$291,Schedule!$F$10,Schedule!$I$87:$I$291,"I"))+(SUMIFS(Schedule!AO$87:AO$291,Schedule!$K$87:$K$291,Arch,Schedule!AN$87:AN$291,AC$126,Schedule!AM$87:AM$291,AB127,Schedule!$G$87:$G$291,Schedule!$F$11,Schedule!$I$87:$I$291,"")+SUMIFS(Schedule!AO$87:AO$291,Schedule!$K$87:$K$291,Arch,Schedule!AN$87:AN$291,AC$126,Schedule!AM$87:AM$291,AB127,Schedule!$G$87:$G$291,Schedule!$F$11,Schedule!$I$87:$I$291,"I"))+(SUMIFS(Schedule!AO$87:AO$291,Schedule!$K$87:$K$291,Arch,Schedule!AN$87:AN$291,AC$126,Schedule!AM$87:AM$291,AB127,Schedule!$G$87:$G$291,Schedule!$F$8,Schedule!$I$87:$I$291,"")+SUMIFS(Schedule!AO$87:AO$291,Schedule!$K$87:$K$291,Arch,Schedule!AN$87:AN$291,AC$126,Schedule!AM$87:AM$291,AB127,Schedule!$G$87:$G$291,Schedule!$F$8,Schedule!$I$87:$I$291,"I"))))</f>
        <v>0</v>
      </c>
      <c r="AE127" s="282">
        <f t="shared" si="29"/>
        <v>0</v>
      </c>
      <c r="AF127" s="283">
        <f t="shared" si="27"/>
        <v>0</v>
      </c>
    </row>
    <row r="128" spans="2:32" ht="15" x14ac:dyDescent="0.2">
      <c r="B128" s="580"/>
      <c r="C128" s="583"/>
      <c r="D128" s="284">
        <v>3</v>
      </c>
      <c r="E128" s="285"/>
      <c r="F128" s="286">
        <f>IF($C$3="",(SUMIFS(Schedule!Q$87:Q$291,Schedule!$K$87:$K$291,Arch,Schedule!P$87:P$291,E$126,Schedule!O$87:O$291,D128,Schedule!$G$87:$G$291,Schedule!$F$9,Schedule!$I$87:$I$291,"")+SUMIFS(Schedule!Q$87:Q$291,Schedule!$K$87:$K$291,Arch,Schedule!P$87:P$291,E$126,Schedule!O$87:O$291,D128,Schedule!$G$87:$G$291,Schedule!$F$9,Schedule!$I$87:$I$291,"I"))+(SUMIFS(Schedule!Q$87:Q$291,Schedule!$K$87:$K$291,Arch,Schedule!P$87:P$291,E$126,Schedule!O$87:O$291,D128,Schedule!$G$87:$G$291,Schedule!$F$10,Schedule!$I$87:$I$291,"")+SUMIFS(Schedule!Q$87:Q$291,Schedule!$K$87:$K$291,Arch,Schedule!P$87:P$291,E$126,Schedule!O$87:O$291,D128,Schedule!$G$87:$G$291,Schedule!$F$10,Schedule!$I$87:$I$291,"I"))+(SUMIFS(Schedule!Q$87:Q$291,Schedule!$K$87:$K$291,Arch,Schedule!P$87:P$291,E$126,Schedule!O$87:O$291,D128,Schedule!$G$87:$G$291,Schedule!$F$11,Schedule!$I$87:$I$291,"")+SUMIFS(Schedule!Q$87:Q$291,Schedule!$K$87:$K$291,Arch,Schedule!P$87:P$291,E$126,Schedule!O$87:O$291,D128,Schedule!$G$87:$G$291,Schedule!$F$11,Schedule!$I$87:$I$291,"I")),IF($C$3='Sum Res'!$S$5,(SUMIFS(Schedule!Q$87:Q$291,Schedule!$K$87:$K$291,Arch,Schedule!P$87:P$291,E$126,Schedule!O$87:O$291,D128,Schedule!$G$87:$G$291,Schedule!$F$9,Schedule!$I$87:$I$291,"")+SUMIFS(Schedule!Q$87:Q$291,Schedule!$K$87:$K$291,Arch,Schedule!P$87:P$291,E$126,Schedule!O$87:O$291,D128,Schedule!$G$87:$G$291,Schedule!$F$9,Schedule!$I$87:$I$291,"I"))+(SUMIFS(Schedule!Q$87:Q$291,Schedule!$K$87:$K$291,Arch,Schedule!P$87:P$291,E$126,Schedule!O$87:O$291,D128,Schedule!$G$87:$G$291,Schedule!$F$10,Schedule!$I$87:$I$291,"")+SUMIFS(Schedule!Q$87:Q$291,Schedule!$K$87:$K$291,Arch,Schedule!P$87:P$291,E$126,Schedule!O$87:O$291,D128,Schedule!$G$87:$G$291,Schedule!$F$10,Schedule!$I$87:$I$291,"I"))+(SUMIFS(Schedule!Q$87:Q$291,Schedule!$K$87:$K$291,Arch,Schedule!P$87:P$291,E$126,Schedule!O$87:O$291,D128,Schedule!$G$87:$G$291,Schedule!$F$11,Schedule!$I$87:$I$291,"")+SUMIFS(Schedule!Q$87:Q$291,Schedule!$K$87:$K$291,Arch,Schedule!P$87:P$291,E$126,Schedule!O$87:O$291,D128,Schedule!$G$87:$G$291,Schedule!$F$11,Schedule!$I$87:$I$291,"I")),(SUMIFS(Schedule!Q$87:Q$291,Schedule!$K$87:$K$291,Arch,Schedule!P$87:P$291,E$126,Schedule!O$87:O$291,D128,Schedule!$G$87:$G$291,Schedule!$F$9,Schedule!$I$87:$I$291,"")+SUMIFS(Schedule!Q$87:Q$291,Schedule!$K$87:$K$291,Arch,Schedule!P$87:P$291,E$126,Schedule!O$87:O$291,D128,Schedule!$G$87:$G$291,Schedule!$F$9,Schedule!$I$87:$I$291,"I"))+(SUMIFS(Schedule!Q$87:Q$291,Schedule!$K$87:$K$291,Arch,Schedule!P$87:P$291,E$126,Schedule!O$87:O$291,D128,Schedule!$G$87:$G$291,Schedule!$F$10,Schedule!$I$87:$I$291,"")+SUMIFS(Schedule!Q$87:Q$291,Schedule!$K$87:$K$291,Arch,Schedule!P$87:P$291,E$126,Schedule!O$87:O$291,D128,Schedule!$G$87:$G$291,Schedule!$F$10,Schedule!$I$87:$I$291,"I"))+(SUMIFS(Schedule!Q$87:Q$291,Schedule!$K$87:$K$291,Arch,Schedule!P$87:P$291,E$126,Schedule!O$87:O$291,D128,Schedule!$G$87:$G$291,Schedule!$F$11,Schedule!$I$87:$I$291,"")+SUMIFS(Schedule!Q$87:Q$291,Schedule!$K$87:$K$291,Arch,Schedule!P$87:P$291,E$126,Schedule!O$87:O$291,D128,Schedule!$G$87:$G$291,Schedule!$F$11,Schedule!$I$87:$I$291,"I"))+(SUMIFS(Schedule!Q$87:Q$291,Schedule!$K$87:$K$291,Arch,Schedule!P$87:P$291,E$126,Schedule!O$87:O$291,D128,Schedule!$G$87:$G$291,Schedule!$F$8,Schedule!$I$87:$I$291,"")+SUMIFS(Schedule!Q$87:Q$291,Schedule!$K$87:$K$291,Arch,Schedule!P$87:P$291,E$126,Schedule!O$87:O$291,D128,Schedule!$G$87:$G$291,Schedule!$F$8,Schedule!$I$87:$I$291,"I"))))</f>
        <v>0</v>
      </c>
      <c r="G128" s="284">
        <v>3</v>
      </c>
      <c r="H128" s="285"/>
      <c r="I128" s="286">
        <f>IF($C$3="",(SUMIFS(Schedule!T$87:T$291,Schedule!$K$87:$K$291,Arch,Schedule!S$87:S$291,H$126,Schedule!R$87:R$291,G128,Schedule!$G$87:$G$291,Schedule!$F$9,Schedule!$I$87:$I$291,"")+SUMIFS(Schedule!T$87:T$291,Schedule!$K$87:$K$291,Arch,Schedule!S$87:S$291,H$126,Schedule!R$87:R$291,G128,Schedule!$G$87:$G$291,Schedule!$F$9,Schedule!$I$87:$I$291,"I"))+(SUMIFS(Schedule!T$87:T$291,Schedule!$K$87:$K$291,Arch,Schedule!S$87:S$291,H$126,Schedule!R$87:R$291,G128,Schedule!$G$87:$G$291,Schedule!$F$10,Schedule!$I$87:$I$291,"")+SUMIFS(Schedule!T$87:T$291,Schedule!$K$87:$K$291,Arch,Schedule!S$87:S$291,H$126,Schedule!R$87:R$291,G128,Schedule!$G$87:$G$291,Schedule!$F$10,Schedule!$I$87:$I$291,"I"))+(SUMIFS(Schedule!T$87:T$291,Schedule!$K$87:$K$291,Arch,Schedule!S$87:S$291,H$126,Schedule!R$87:R$291,G128,Schedule!$G$87:$G$291,Schedule!$F$11,Schedule!$I$87:$I$291,"")+SUMIFS(Schedule!T$87:T$291,Schedule!$K$87:$K$291,Arch,Schedule!S$87:S$291,H$126,Schedule!R$87:R$291,G128,Schedule!$G$87:$G$291,Schedule!$F$11,Schedule!$I$87:$I$291,"I")),IF($C$3='Sum Res'!$S$5,(SUMIFS(Schedule!T$87:T$291,Schedule!$K$87:$K$291,Arch,Schedule!S$87:S$291,H$126,Schedule!R$87:R$291,G128,Schedule!$G$87:$G$291,Schedule!$F$9,Schedule!$I$87:$I$291,"")+SUMIFS(Schedule!T$87:T$291,Schedule!$K$87:$K$291,Arch,Schedule!S$87:S$291,H$126,Schedule!R$87:R$291,G128,Schedule!$G$87:$G$291,Schedule!$F$9,Schedule!$I$87:$I$291,"I"))+(SUMIFS(Schedule!T$87:T$291,Schedule!$K$87:$K$291,Arch,Schedule!S$87:S$291,H$126,Schedule!R$87:R$291,G128,Schedule!$G$87:$G$291,Schedule!$F$10,Schedule!$I$87:$I$291,"")+SUMIFS(Schedule!T$87:T$291,Schedule!$K$87:$K$291,Arch,Schedule!S$87:S$291,H$126,Schedule!R$87:R$291,G128,Schedule!$G$87:$G$291,Schedule!$F$10,Schedule!$I$87:$I$291,"I"))+(SUMIFS(Schedule!T$87:T$291,Schedule!$K$87:$K$291,Arch,Schedule!S$87:S$291,H$126,Schedule!R$87:R$291,G128,Schedule!$G$87:$G$291,Schedule!$F$11,Schedule!$I$87:$I$291,"")+SUMIFS(Schedule!T$87:T$291,Schedule!$K$87:$K$291,Arch,Schedule!S$87:S$291,H$126,Schedule!R$87:R$291,G128,Schedule!$G$87:$G$291,Schedule!$F$11,Schedule!$I$87:$I$291,"I")),(SUMIFS(Schedule!T$87:T$291,Schedule!$K$87:$K$291,Arch,Schedule!S$87:S$291,H$126,Schedule!R$87:R$291,G128,Schedule!$G$87:$G$291,Schedule!$F$9,Schedule!$I$87:$I$291,"")+SUMIFS(Schedule!T$87:T$291,Schedule!$K$87:$K$291,Arch,Schedule!S$87:S$291,H$126,Schedule!R$87:R$291,G128,Schedule!$G$87:$G$291,Schedule!$F$9,Schedule!$I$87:$I$291,"I"))+(SUMIFS(Schedule!T$87:T$291,Schedule!$K$87:$K$291,Arch,Schedule!S$87:S$291,H$126,Schedule!R$87:R$291,G128,Schedule!$G$87:$G$291,Schedule!$F$10,Schedule!$I$87:$I$291,"")+SUMIFS(Schedule!T$87:T$291,Schedule!$K$87:$K$291,Arch,Schedule!S$87:S$291,H$126,Schedule!R$87:R$291,G128,Schedule!$G$87:$G$291,Schedule!$F$10,Schedule!$I$87:$I$291,"I"))+(SUMIFS(Schedule!T$87:T$291,Schedule!$K$87:$K$291,Arch,Schedule!S$87:S$291,H$126,Schedule!R$87:R$291,G128,Schedule!$G$87:$G$291,Schedule!$F$11,Schedule!$I$87:$I$291,"")+SUMIFS(Schedule!T$87:T$291,Schedule!$K$87:$K$291,Arch,Schedule!S$87:S$291,H$126,Schedule!R$87:R$291,G128,Schedule!$G$87:$G$291,Schedule!$F$11,Schedule!$I$87:$I$291,"I"))+(SUMIFS(Schedule!T$87:T$291,Schedule!$K$87:$K$291,Arch,Schedule!S$87:S$291,H$126,Schedule!R$87:R$291,G128,Schedule!$G$87:$G$291,Schedule!$F$8,Schedule!$I$87:$I$291,"")+SUMIFS(Schedule!T$87:T$291,Schedule!$K$87:$K$291,Arch,Schedule!S$87:S$291,H$126,Schedule!R$87:R$291,G128,Schedule!$G$87:$G$291,Schedule!$F$8,Schedule!$I$87:$I$291,"I"))))</f>
        <v>0</v>
      </c>
      <c r="J128" s="284">
        <v>3</v>
      </c>
      <c r="K128" s="285"/>
      <c r="L128" s="286">
        <f>IF($C$3="",(SUMIFS(Schedule!W$87:W$291,Schedule!$K$87:$K$291,Arch,Schedule!V$87:V$291,K$126,Schedule!U$87:U$291,J128,Schedule!$G$87:$G$291,Schedule!$F$9,Schedule!$I$87:$I$291,"")+SUMIFS(Schedule!W$87:W$291,Schedule!$K$87:$K$291,Arch,Schedule!V$87:V$291,K$126,Schedule!U$87:U$291,J128,Schedule!$G$87:$G$291,Schedule!$F$9,Schedule!$I$87:$I$291,"I"))+(SUMIFS(Schedule!W$87:W$291,Schedule!$K$87:$K$291,Arch,Schedule!V$87:V$291,K$126,Schedule!U$87:U$291,J128,Schedule!$G$87:$G$291,Schedule!$F$10,Schedule!$I$87:$I$291,"")+SUMIFS(Schedule!W$87:W$291,Schedule!$K$87:$K$291,Arch,Schedule!V$87:V$291,K$126,Schedule!U$87:U$291,J128,Schedule!$G$87:$G$291,Schedule!$F$10,Schedule!$I$87:$I$291,"I"))+(SUMIFS(Schedule!W$87:W$291,Schedule!$K$87:$K$291,Arch,Schedule!V$87:V$291,K$126,Schedule!U$87:U$291,J128,Schedule!$G$87:$G$291,Schedule!$F$11,Schedule!$I$87:$I$291,"")+SUMIFS(Schedule!W$87:W$291,Schedule!$K$87:$K$291,Arch,Schedule!V$87:V$291,K$126,Schedule!U$87:U$291,J128,Schedule!$G$87:$G$291,Schedule!$F$11,Schedule!$I$87:$I$291,"I")),IF($C$3='Sum Res'!$S$5,(SUMIFS(Schedule!W$87:W$291,Schedule!$K$87:$K$291,Arch,Schedule!V$87:V$291,K$126,Schedule!U$87:U$291,J128,Schedule!$G$87:$G$291,Schedule!$F$9,Schedule!$I$87:$I$291,"")+SUMIFS(Schedule!W$87:W$291,Schedule!$K$87:$K$291,Arch,Schedule!V$87:V$291,K$126,Schedule!U$87:U$291,J128,Schedule!$G$87:$G$291,Schedule!$F$9,Schedule!$I$87:$I$291,"I"))+(SUMIFS(Schedule!W$87:W$291,Schedule!$K$87:$K$291,Arch,Schedule!V$87:V$291,K$126,Schedule!U$87:U$291,J128,Schedule!$G$87:$G$291,Schedule!$F$10,Schedule!$I$87:$I$291,"")+SUMIFS(Schedule!W$87:W$291,Schedule!$K$87:$K$291,Arch,Schedule!V$87:V$291,K$126,Schedule!U$87:U$291,J128,Schedule!$G$87:$G$291,Schedule!$F$10,Schedule!$I$87:$I$291,"I"))+(SUMIFS(Schedule!W$87:W$291,Schedule!$K$87:$K$291,Arch,Schedule!V$87:V$291,K$126,Schedule!U$87:U$291,J128,Schedule!$G$87:$G$291,Schedule!$F$11,Schedule!$I$87:$I$291,"")+SUMIFS(Schedule!W$87:W$291,Schedule!$K$87:$K$291,Arch,Schedule!V$87:V$291,K$126,Schedule!U$87:U$291,J128,Schedule!$G$87:$G$291,Schedule!$F$11,Schedule!$I$87:$I$291,"I")),(SUMIFS(Schedule!W$87:W$291,Schedule!$K$87:$K$291,Arch,Schedule!V$87:V$291,K$126,Schedule!U$87:U$291,J128,Schedule!$G$87:$G$291,Schedule!$F$9,Schedule!$I$87:$I$291,"")+SUMIFS(Schedule!W$87:W$291,Schedule!$K$87:$K$291,Arch,Schedule!V$87:V$291,K$126,Schedule!U$87:U$291,J128,Schedule!$G$87:$G$291,Schedule!$F$9,Schedule!$I$87:$I$291,"I"))+(SUMIFS(Schedule!W$87:W$291,Schedule!$K$87:$K$291,Arch,Schedule!V$87:V$291,K$126,Schedule!U$87:U$291,J128,Schedule!$G$87:$G$291,Schedule!$F$10,Schedule!$I$87:$I$291,"")+SUMIFS(Schedule!W$87:W$291,Schedule!$K$87:$K$291,Arch,Schedule!V$87:V$291,K$126,Schedule!U$87:U$291,J128,Schedule!$G$87:$G$291,Schedule!$F$10,Schedule!$I$87:$I$291,"I"))+(SUMIFS(Schedule!W$87:W$291,Schedule!$K$87:$K$291,Arch,Schedule!V$87:V$291,K$126,Schedule!U$87:U$291,J128,Schedule!$G$87:$G$291,Schedule!$F$11,Schedule!$I$87:$I$291,"")+SUMIFS(Schedule!W$87:W$291,Schedule!$K$87:$K$291,Arch,Schedule!V$87:V$291,K$126,Schedule!U$87:U$291,J128,Schedule!$G$87:$G$291,Schedule!$F$11,Schedule!$I$87:$I$291,"I"))+(SUMIFS(Schedule!W$87:W$291,Schedule!$K$87:$K$291,Arch,Schedule!V$87:V$291,K$126,Schedule!U$87:U$291,J128,Schedule!$G$87:$G$291,Schedule!$F$8,Schedule!$I$87:$I$291,"")+SUMIFS(Schedule!W$87:W$291,Schedule!$K$87:$K$291,Arch,Schedule!V$87:V$291,K$126,Schedule!U$87:U$291,J128,Schedule!$G$87:$G$291,Schedule!$F$8,Schedule!$I$87:$I$291,"I"))))</f>
        <v>0</v>
      </c>
      <c r="M128" s="284">
        <v>3</v>
      </c>
      <c r="N128" s="285"/>
      <c r="O128" s="286">
        <f>IF($C$3="",(SUMIFS(Schedule!Z$87:Z$291,Schedule!$K$87:$K$291,Arch,Schedule!Y$87:Y$291,N$126,Schedule!X$87:X$291,M128,Schedule!$G$87:$G$291,Schedule!$F$9,Schedule!$I$87:$I$291,"")+SUMIFS(Schedule!Z$87:Z$291,Schedule!$K$87:$K$291,Arch,Schedule!Y$87:Y$291,N$126,Schedule!X$87:X$291,M128,Schedule!$G$87:$G$291,Schedule!$F$9,Schedule!$I$87:$I$291,"I"))+(SUMIFS(Schedule!Z$87:Z$291,Schedule!$K$87:$K$291,Arch,Schedule!Y$87:Y$291,N$126,Schedule!X$87:X$291,M128,Schedule!$G$87:$G$291,Schedule!$F$10,Schedule!$I$87:$I$291,"")+SUMIFS(Schedule!Z$87:Z$291,Schedule!$K$87:$K$291,Arch,Schedule!Y$87:Y$291,N$126,Schedule!X$87:X$291,M128,Schedule!$G$87:$G$291,Schedule!$F$10,Schedule!$I$87:$I$291,"I"))+(SUMIFS(Schedule!Z$87:Z$291,Schedule!$K$87:$K$291,Arch,Schedule!Y$87:Y$291,N$126,Schedule!X$87:X$291,M128,Schedule!$G$87:$G$291,Schedule!$F$11,Schedule!$I$87:$I$291,"")+SUMIFS(Schedule!Z$87:Z$291,Schedule!$K$87:$K$291,Arch,Schedule!Y$87:Y$291,N$126,Schedule!X$87:X$291,M128,Schedule!$G$87:$G$291,Schedule!$F$11,Schedule!$I$87:$I$291,"I")),IF($C$3='Sum Res'!$S$5,(SUMIFS(Schedule!Z$87:Z$291,Schedule!$K$87:$K$291,Arch,Schedule!Y$87:Y$291,N$126,Schedule!X$87:X$291,M128,Schedule!$G$87:$G$291,Schedule!$F$9,Schedule!$I$87:$I$291,"")+SUMIFS(Schedule!Z$87:Z$291,Schedule!$K$87:$K$291,Arch,Schedule!Y$87:Y$291,N$126,Schedule!X$87:X$291,M128,Schedule!$G$87:$G$291,Schedule!$F$9,Schedule!$I$87:$I$291,"I"))+(SUMIFS(Schedule!Z$87:Z$291,Schedule!$K$87:$K$291,Arch,Schedule!Y$87:Y$291,N$126,Schedule!X$87:X$291,M128,Schedule!$G$87:$G$291,Schedule!$F$10,Schedule!$I$87:$I$291,"")+SUMIFS(Schedule!Z$87:Z$291,Schedule!$K$87:$K$291,Arch,Schedule!Y$87:Y$291,N$126,Schedule!X$87:X$291,M128,Schedule!$G$87:$G$291,Schedule!$F$10,Schedule!$I$87:$I$291,"I"))+(SUMIFS(Schedule!Z$87:Z$291,Schedule!$K$87:$K$291,Arch,Schedule!Y$87:Y$291,N$126,Schedule!X$87:X$291,M128,Schedule!$G$87:$G$291,Schedule!$F$11,Schedule!$I$87:$I$291,"")+SUMIFS(Schedule!Z$87:Z$291,Schedule!$K$87:$K$291,Arch,Schedule!Y$87:Y$291,N$126,Schedule!X$87:X$291,M128,Schedule!$G$87:$G$291,Schedule!$F$11,Schedule!$I$87:$I$291,"I")),(SUMIFS(Schedule!Z$87:Z$291,Schedule!$K$87:$K$291,Arch,Schedule!Y$87:Y$291,N$126,Schedule!X$87:X$291,M128,Schedule!$G$87:$G$291,Schedule!$F$9,Schedule!$I$87:$I$291,"")+SUMIFS(Schedule!Z$87:Z$291,Schedule!$K$87:$K$291,Arch,Schedule!Y$87:Y$291,N$126,Schedule!X$87:X$291,M128,Schedule!$G$87:$G$291,Schedule!$F$9,Schedule!$I$87:$I$291,"I"))+(SUMIFS(Schedule!Z$87:Z$291,Schedule!$K$87:$K$291,Arch,Schedule!Y$87:Y$291,N$126,Schedule!X$87:X$291,M128,Schedule!$G$87:$G$291,Schedule!$F$10,Schedule!$I$87:$I$291,"")+SUMIFS(Schedule!Z$87:Z$291,Schedule!$K$87:$K$291,Arch,Schedule!Y$87:Y$291,N$126,Schedule!X$87:X$291,M128,Schedule!$G$87:$G$291,Schedule!$F$10,Schedule!$I$87:$I$291,"I"))+(SUMIFS(Schedule!Z$87:Z$291,Schedule!$K$87:$K$291,Arch,Schedule!Y$87:Y$291,N$126,Schedule!X$87:X$291,M128,Schedule!$G$87:$G$291,Schedule!$F$11,Schedule!$I$87:$I$291,"")+SUMIFS(Schedule!Z$87:Z$291,Schedule!$K$87:$K$291,Arch,Schedule!Y$87:Y$291,N$126,Schedule!X$87:X$291,M128,Schedule!$G$87:$G$291,Schedule!$F$11,Schedule!$I$87:$I$291,"I"))+(SUMIFS(Schedule!Z$87:Z$291,Schedule!$K$87:$K$291,Arch,Schedule!Y$87:Y$291,N$126,Schedule!X$87:X$291,M128,Schedule!$G$87:$G$291,Schedule!$F$8,Schedule!$I$87:$I$291,"")+SUMIFS(Schedule!Z$87:Z$291,Schedule!$K$87:$K$291,Arch,Schedule!Y$87:Y$291,N$126,Schedule!X$87:X$291,M128,Schedule!$G$87:$G$291,Schedule!$F$8,Schedule!$I$87:$I$291,"I"))))</f>
        <v>0</v>
      </c>
      <c r="P128" s="284">
        <v>3</v>
      </c>
      <c r="Q128" s="285"/>
      <c r="R128" s="286">
        <f>IF($C$3="",(SUMIFS(Schedule!AC$87:AC$291,Schedule!$K$87:$K$291,Arch,Schedule!AB$87:AB$291,Q$126,Schedule!AA$87:AA$291,P128,Schedule!$G$87:$G$291,Schedule!$F$9,Schedule!$I$87:$I$291,"")+SUMIFS(Schedule!AC$87:AC$291,Schedule!$K$87:$K$291,Arch,Schedule!AB$87:AB$291,Q$126,Schedule!AA$87:AA$291,P128,Schedule!$G$87:$G$291,Schedule!$F$9,Schedule!$I$87:$I$291,"I"))+(SUMIFS(Schedule!AC$87:AC$291,Schedule!$K$87:$K$291,Arch,Schedule!AB$87:AB$291,Q$126,Schedule!AA$87:AA$291,P128,Schedule!$G$87:$G$291,Schedule!$F$10,Schedule!$I$87:$I$291,"")+SUMIFS(Schedule!AC$87:AC$291,Schedule!$K$87:$K$291,Arch,Schedule!AB$87:AB$291,Q$126,Schedule!AA$87:AA$291,P128,Schedule!$G$87:$G$291,Schedule!$F$10,Schedule!$I$87:$I$291,"I"))+(SUMIFS(Schedule!AC$87:AC$291,Schedule!$K$87:$K$291,Arch,Schedule!AB$87:AB$291,Q$126,Schedule!AA$87:AA$291,P128,Schedule!$G$87:$G$291,Schedule!$F$11,Schedule!$I$87:$I$291,"")+SUMIFS(Schedule!AC$87:AC$291,Schedule!$K$87:$K$291,Arch,Schedule!AB$87:AB$291,Q$126,Schedule!AA$87:AA$291,P128,Schedule!$G$87:$G$291,Schedule!$F$11,Schedule!$I$87:$I$291,"I")),IF($C$3='Sum Res'!$S$5,(SUMIFS(Schedule!AC$87:AC$291,Schedule!$K$87:$K$291,Arch,Schedule!AB$87:AB$291,Q$126,Schedule!AA$87:AA$291,P128,Schedule!$G$87:$G$291,Schedule!$F$9,Schedule!$I$87:$I$291,"")+SUMIFS(Schedule!AC$87:AC$291,Schedule!$K$87:$K$291,Arch,Schedule!AB$87:AB$291,Q$126,Schedule!AA$87:AA$291,P128,Schedule!$G$87:$G$291,Schedule!$F$9,Schedule!$I$87:$I$291,"I"))+(SUMIFS(Schedule!AC$87:AC$291,Schedule!$K$87:$K$291,Arch,Schedule!AB$87:AB$291,Q$126,Schedule!AA$87:AA$291,P128,Schedule!$G$87:$G$291,Schedule!$F$10,Schedule!$I$87:$I$291,"")+SUMIFS(Schedule!AC$87:AC$291,Schedule!$K$87:$K$291,Arch,Schedule!AB$87:AB$291,Q$126,Schedule!AA$87:AA$291,P128,Schedule!$G$87:$G$291,Schedule!$F$10,Schedule!$I$87:$I$291,"I"))+(SUMIFS(Schedule!AC$87:AC$291,Schedule!$K$87:$K$291,Arch,Schedule!AB$87:AB$291,Q$126,Schedule!AA$87:AA$291,P128,Schedule!$G$87:$G$291,Schedule!$F$11,Schedule!$I$87:$I$291,"")+SUMIFS(Schedule!AC$87:AC$291,Schedule!$K$87:$K$291,Arch,Schedule!AB$87:AB$291,Q$126,Schedule!AA$87:AA$291,P128,Schedule!$G$87:$G$291,Schedule!$F$11,Schedule!$I$87:$I$291,"I")),(SUMIFS(Schedule!AC$87:AC$291,Schedule!$K$87:$K$291,Arch,Schedule!AB$87:AB$291,Q$126,Schedule!AA$87:AA$291,P128,Schedule!$G$87:$G$291,Schedule!$F$9,Schedule!$I$87:$I$291,"")+SUMIFS(Schedule!AC$87:AC$291,Schedule!$K$87:$K$291,Arch,Schedule!AB$87:AB$291,Q$126,Schedule!AA$87:AA$291,P128,Schedule!$G$87:$G$291,Schedule!$F$9,Schedule!$I$87:$I$291,"I"))+(SUMIFS(Schedule!AC$87:AC$291,Schedule!$K$87:$K$291,Arch,Schedule!AB$87:AB$291,Q$126,Schedule!AA$87:AA$291,P128,Schedule!$G$87:$G$291,Schedule!$F$10,Schedule!$I$87:$I$291,"")+SUMIFS(Schedule!AC$87:AC$291,Schedule!$K$87:$K$291,Arch,Schedule!AB$87:AB$291,Q$126,Schedule!AA$87:AA$291,P128,Schedule!$G$87:$G$291,Schedule!$F$10,Schedule!$I$87:$I$291,"I"))+(SUMIFS(Schedule!AC$87:AC$291,Schedule!$K$87:$K$291,Arch,Schedule!AB$87:AB$291,Q$126,Schedule!AA$87:AA$291,P128,Schedule!$G$87:$G$291,Schedule!$F$11,Schedule!$I$87:$I$291,"")+SUMIFS(Schedule!AC$87:AC$291,Schedule!$K$87:$K$291,Arch,Schedule!AB$87:AB$291,Q$126,Schedule!AA$87:AA$291,P128,Schedule!$G$87:$G$291,Schedule!$F$11,Schedule!$I$87:$I$291,"I"))+(SUMIFS(Schedule!AC$87:AC$291,Schedule!$K$87:$K$291,Arch,Schedule!AB$87:AB$291,Q$126,Schedule!AA$87:AA$291,P128,Schedule!$G$87:$G$291,Schedule!$F$8,Schedule!$I$87:$I$291,"")+SUMIFS(Schedule!AC$87:AC$291,Schedule!$K$87:$K$291,Arch,Schedule!AB$87:AB$291,Q$126,Schedule!AA$87:AA$291,P128,Schedule!$G$87:$G$291,Schedule!$F$8,Schedule!$I$87:$I$291,"I"))))</f>
        <v>0</v>
      </c>
      <c r="S128" s="284">
        <v>3</v>
      </c>
      <c r="T128" s="285"/>
      <c r="U128" s="286">
        <f>IF($C$3="",(SUMIFS(Schedule!AF$87:AF$291,Schedule!$K$87:$K$291,Arch,Schedule!AE$87:AE$291,T$126,Schedule!AD$87:AD$291,S128,Schedule!$G$87:$G$291,Schedule!$F$9,Schedule!$I$87:$I$291,"")+SUMIFS(Schedule!AF$87:AF$291,Schedule!$K$87:$K$291,Arch,Schedule!AE$87:AE$291,T$126,Schedule!AD$87:AD$291,S128,Schedule!$G$87:$G$291,Schedule!$F$9,Schedule!$I$87:$I$291,"I"))+(SUMIFS(Schedule!AF$87:AF$291,Schedule!$K$87:$K$291,Arch,Schedule!AE$87:AE$291,T$126,Schedule!AD$87:AD$291,S128,Schedule!$G$87:$G$291,Schedule!$F$10,Schedule!$I$87:$I$291,"")+SUMIFS(Schedule!AF$87:AF$291,Schedule!$K$87:$K$291,Arch,Schedule!AE$87:AE$291,T$126,Schedule!AD$87:AD$291,S128,Schedule!$G$87:$G$291,Schedule!$F$10,Schedule!$I$87:$I$291,"I"))+(SUMIFS(Schedule!AF$87:AF$291,Schedule!$K$87:$K$291,Arch,Schedule!AE$87:AE$291,T$126,Schedule!AD$87:AD$291,S128,Schedule!$G$87:$G$291,Schedule!$F$11,Schedule!$I$87:$I$291,"")+SUMIFS(Schedule!AF$87:AF$291,Schedule!$K$87:$K$291,Arch,Schedule!AE$87:AE$291,T$126,Schedule!AD$87:AD$291,S128,Schedule!$G$87:$G$291,Schedule!$F$11,Schedule!$I$87:$I$291,"I")),IF($C$3='Sum Res'!$S$5,(SUMIFS(Schedule!AF$87:AF$291,Schedule!$K$87:$K$291,Arch,Schedule!AE$87:AE$291,T$126,Schedule!AD$87:AD$291,S128,Schedule!$G$87:$G$291,Schedule!$F$9,Schedule!$I$87:$I$291,"")+SUMIFS(Schedule!AF$87:AF$291,Schedule!$K$87:$K$291,Arch,Schedule!AE$87:AE$291,T$126,Schedule!AD$87:AD$291,S128,Schedule!$G$87:$G$291,Schedule!$F$9,Schedule!$I$87:$I$291,"I"))+(SUMIFS(Schedule!AF$87:AF$291,Schedule!$K$87:$K$291,Arch,Schedule!AE$87:AE$291,T$126,Schedule!AD$87:AD$291,S128,Schedule!$G$87:$G$291,Schedule!$F$10,Schedule!$I$87:$I$291,"")+SUMIFS(Schedule!AF$87:AF$291,Schedule!$K$87:$K$291,Arch,Schedule!AE$87:AE$291,T$126,Schedule!AD$87:AD$291,S128,Schedule!$G$87:$G$291,Schedule!$F$10,Schedule!$I$87:$I$291,"I"))+(SUMIFS(Schedule!AF$87:AF$291,Schedule!$K$87:$K$291,Arch,Schedule!AE$87:AE$291,T$126,Schedule!AD$87:AD$291,S128,Schedule!$G$87:$G$291,Schedule!$F$11,Schedule!$I$87:$I$291,"")+SUMIFS(Schedule!AF$87:AF$291,Schedule!$K$87:$K$291,Arch,Schedule!AE$87:AE$291,T$126,Schedule!AD$87:AD$291,S128,Schedule!$G$87:$G$291,Schedule!$F$11,Schedule!$I$87:$I$291,"I")),(SUMIFS(Schedule!AF$87:AF$291,Schedule!$K$87:$K$291,Arch,Schedule!AE$87:AE$291,T$126,Schedule!AD$87:AD$291,S128,Schedule!$G$87:$G$291,Schedule!$F$9,Schedule!$I$87:$I$291,"")+SUMIFS(Schedule!AF$87:AF$291,Schedule!$K$87:$K$291,Arch,Schedule!AE$87:AE$291,T$126,Schedule!AD$87:AD$291,S128,Schedule!$G$87:$G$291,Schedule!$F$9,Schedule!$I$87:$I$291,"I"))+(SUMIFS(Schedule!AF$87:AF$291,Schedule!$K$87:$K$291,Arch,Schedule!AE$87:AE$291,T$126,Schedule!AD$87:AD$291,S128,Schedule!$G$87:$G$291,Schedule!$F$10,Schedule!$I$87:$I$291,"")+SUMIFS(Schedule!AF$87:AF$291,Schedule!$K$87:$K$291,Arch,Schedule!AE$87:AE$291,T$126,Schedule!AD$87:AD$291,S128,Schedule!$G$87:$G$291,Schedule!$F$10,Schedule!$I$87:$I$291,"I"))+(SUMIFS(Schedule!AF$87:AF$291,Schedule!$K$87:$K$291,Arch,Schedule!AE$87:AE$291,T$126,Schedule!AD$87:AD$291,S128,Schedule!$G$87:$G$291,Schedule!$F$11,Schedule!$I$87:$I$291,"")+SUMIFS(Schedule!AF$87:AF$291,Schedule!$K$87:$K$291,Arch,Schedule!AE$87:AE$291,T$126,Schedule!AD$87:AD$291,S128,Schedule!$G$87:$G$291,Schedule!$F$11,Schedule!$I$87:$I$291,"I"))+(SUMIFS(Schedule!AF$87:AF$291,Schedule!$K$87:$K$291,Arch,Schedule!AE$87:AE$291,T$126,Schedule!AD$87:AD$291,S128,Schedule!$G$87:$G$291,Schedule!$F$8,Schedule!$I$87:$I$291,"")+SUMIFS(Schedule!AF$87:AF$291,Schedule!$K$87:$K$291,Arch,Schedule!AE$87:AE$291,T$126,Schedule!AD$87:AD$291,S128,Schedule!$G$87:$G$291,Schedule!$F$8,Schedule!$I$87:$I$291,"I"))))</f>
        <v>0</v>
      </c>
      <c r="V128" s="284">
        <v>3</v>
      </c>
      <c r="W128" s="285"/>
      <c r="X128" s="286">
        <f>IF($C$3="",(SUMIFS(Schedule!AI$87:AI$291,Schedule!$K$87:$K$291,Arch,Schedule!AH$87:AH$291,W$126,Schedule!AG$87:AG$291,V128,Schedule!$G$87:$G$291,Schedule!$F$9,Schedule!$I$87:$I$291,"")+SUMIFS(Schedule!AI$87:AI$291,Schedule!$K$87:$K$291,Arch,Schedule!AH$87:AH$291,W$126,Schedule!AG$87:AG$291,V128,Schedule!$G$87:$G$291,Schedule!$F$9,Schedule!$I$87:$I$291,"I"))+(SUMIFS(Schedule!AI$87:AI$291,Schedule!$K$87:$K$291,Arch,Schedule!AH$87:AH$291,W$126,Schedule!AG$87:AG$291,V128,Schedule!$G$87:$G$291,Schedule!$F$10,Schedule!$I$87:$I$291,"")+SUMIFS(Schedule!AI$87:AI$291,Schedule!$K$87:$K$291,Arch,Schedule!AH$87:AH$291,W$126,Schedule!AG$87:AG$291,V128,Schedule!$G$87:$G$291,Schedule!$F$10,Schedule!$I$87:$I$291,"I"))+(SUMIFS(Schedule!AI$87:AI$291,Schedule!$K$87:$K$291,Arch,Schedule!AH$87:AH$291,W$126,Schedule!AG$87:AG$291,V128,Schedule!$G$87:$G$291,Schedule!$F$11,Schedule!$I$87:$I$291,"")+SUMIFS(Schedule!AI$87:AI$291,Schedule!$K$87:$K$291,Arch,Schedule!AH$87:AH$291,W$126,Schedule!AG$87:AG$291,V128,Schedule!$G$87:$G$291,Schedule!$F$11,Schedule!$I$87:$I$291,"I")),IF($C$3='Sum Res'!$S$5,(SUMIFS(Schedule!AI$87:AI$291,Schedule!$K$87:$K$291,Arch,Schedule!AH$87:AH$291,W$126,Schedule!AG$87:AG$291,V128,Schedule!$G$87:$G$291,Schedule!$F$9,Schedule!$I$87:$I$291,"")+SUMIFS(Schedule!AI$87:AI$291,Schedule!$K$87:$K$291,Arch,Schedule!AH$87:AH$291,W$126,Schedule!AG$87:AG$291,V128,Schedule!$G$87:$G$291,Schedule!$F$9,Schedule!$I$87:$I$291,"I"))+(SUMIFS(Schedule!AI$87:AI$291,Schedule!$K$87:$K$291,Arch,Schedule!AH$87:AH$291,W$126,Schedule!AG$87:AG$291,V128,Schedule!$G$87:$G$291,Schedule!$F$10,Schedule!$I$87:$I$291,"")+SUMIFS(Schedule!AI$87:AI$291,Schedule!$K$87:$K$291,Arch,Schedule!AH$87:AH$291,W$126,Schedule!AG$87:AG$291,V128,Schedule!$G$87:$G$291,Schedule!$F$10,Schedule!$I$87:$I$291,"I"))+(SUMIFS(Schedule!AI$87:AI$291,Schedule!$K$87:$K$291,Arch,Schedule!AH$87:AH$291,W$126,Schedule!AG$87:AG$291,V128,Schedule!$G$87:$G$291,Schedule!$F$11,Schedule!$I$87:$I$291,"")+SUMIFS(Schedule!AI$87:AI$291,Schedule!$K$87:$K$291,Arch,Schedule!AH$87:AH$291,W$126,Schedule!AG$87:AG$291,V128,Schedule!$G$87:$G$291,Schedule!$F$11,Schedule!$I$87:$I$291,"I")),(SUMIFS(Schedule!AI$87:AI$291,Schedule!$K$87:$K$291,Arch,Schedule!AH$87:AH$291,W$126,Schedule!AG$87:AG$291,V128,Schedule!$G$87:$G$291,Schedule!$F$9,Schedule!$I$87:$I$291,"")+SUMIFS(Schedule!AI$87:AI$291,Schedule!$K$87:$K$291,Arch,Schedule!AH$87:AH$291,W$126,Schedule!AG$87:AG$291,V128,Schedule!$G$87:$G$291,Schedule!$F$9,Schedule!$I$87:$I$291,"I"))+(SUMIFS(Schedule!AI$87:AI$291,Schedule!$K$87:$K$291,Arch,Schedule!AH$87:AH$291,W$126,Schedule!AG$87:AG$291,V128,Schedule!$G$87:$G$291,Schedule!$F$10,Schedule!$I$87:$I$291,"")+SUMIFS(Schedule!AI$87:AI$291,Schedule!$K$87:$K$291,Arch,Schedule!AH$87:AH$291,W$126,Schedule!AG$87:AG$291,V128,Schedule!$G$87:$G$291,Schedule!$F$10,Schedule!$I$87:$I$291,"I"))+(SUMIFS(Schedule!AI$87:AI$291,Schedule!$K$87:$K$291,Arch,Schedule!AH$87:AH$291,W$126,Schedule!AG$87:AG$291,V128,Schedule!$G$87:$G$291,Schedule!$F$11,Schedule!$I$87:$I$291,"")+SUMIFS(Schedule!AI$87:AI$291,Schedule!$K$87:$K$291,Arch,Schedule!AH$87:AH$291,W$126,Schedule!AG$87:AG$291,V128,Schedule!$G$87:$G$291,Schedule!$F$11,Schedule!$I$87:$I$291,"I"))+(SUMIFS(Schedule!AI$87:AI$291,Schedule!$K$87:$K$291,Arch,Schedule!AH$87:AH$291,W$126,Schedule!AG$87:AG$291,V128,Schedule!$G$87:$G$291,Schedule!$F$8,Schedule!$I$87:$I$291,"")+SUMIFS(Schedule!AI$87:AI$291,Schedule!$K$87:$K$291,Arch,Schedule!AH$87:AH$291,W$126,Schedule!AG$87:AG$291,V128,Schedule!$G$87:$G$291,Schedule!$F$8,Schedule!$I$87:$I$291,"I"))))</f>
        <v>0</v>
      </c>
      <c r="Y128" s="284">
        <v>3</v>
      </c>
      <c r="Z128" s="285"/>
      <c r="AA128" s="286">
        <f>IF($C$3="",(SUMIFS(Schedule!AL$87:AL$291,Schedule!$K$87:$K$291,Arch,Schedule!AK$87:AK$291,Z$126,Schedule!AJ$87:AJ$291,Y128,Schedule!$G$87:$G$291,Schedule!$F$9,Schedule!$I$87:$I$291,"")+SUMIFS(Schedule!AL$87:AL$291,Schedule!$K$87:$K$291,Arch,Schedule!AK$87:AK$291,Z$126,Schedule!AJ$87:AJ$291,Y128,Schedule!$G$87:$G$291,Schedule!$F$9,Schedule!$I$87:$I$291,"I"))+(SUMIFS(Schedule!AL$87:AL$291,Schedule!$K$87:$K$291,Arch,Schedule!AK$87:AK$291,Z$126,Schedule!AJ$87:AJ$291,Y128,Schedule!$G$87:$G$291,Schedule!$F$10,Schedule!$I$87:$I$291,"")+SUMIFS(Schedule!AL$87:AL$291,Schedule!$K$87:$K$291,Arch,Schedule!AK$87:AK$291,Z$126,Schedule!AJ$87:AJ$291,Y128,Schedule!$G$87:$G$291,Schedule!$F$10,Schedule!$I$87:$I$291,"I"))+(SUMIFS(Schedule!AL$87:AL$291,Schedule!$K$87:$K$291,Arch,Schedule!AK$87:AK$291,Z$126,Schedule!AJ$87:AJ$291,Y128,Schedule!$G$87:$G$291,Schedule!$F$11,Schedule!$I$87:$I$291,"")+SUMIFS(Schedule!AL$87:AL$291,Schedule!$K$87:$K$291,Arch,Schedule!AK$87:AK$291,Z$126,Schedule!AJ$87:AJ$291,Y128,Schedule!$G$87:$G$291,Schedule!$F$11,Schedule!$I$87:$I$291,"I")),IF($C$3='Sum Res'!$S$5,(SUMIFS(Schedule!AL$87:AL$291,Schedule!$K$87:$K$291,Arch,Schedule!AK$87:AK$291,Z$126,Schedule!AJ$87:AJ$291,Y128,Schedule!$G$87:$G$291,Schedule!$F$9,Schedule!$I$87:$I$291,"")+SUMIFS(Schedule!AL$87:AL$291,Schedule!$K$87:$K$291,Arch,Schedule!AK$87:AK$291,Z$126,Schedule!AJ$87:AJ$291,Y128,Schedule!$G$87:$G$291,Schedule!$F$9,Schedule!$I$87:$I$291,"I"))+(SUMIFS(Schedule!AL$87:AL$291,Schedule!$K$87:$K$291,Arch,Schedule!AK$87:AK$291,Z$126,Schedule!AJ$87:AJ$291,Y128,Schedule!$G$87:$G$291,Schedule!$F$10,Schedule!$I$87:$I$291,"")+SUMIFS(Schedule!AL$87:AL$291,Schedule!$K$87:$K$291,Arch,Schedule!AK$87:AK$291,Z$126,Schedule!AJ$87:AJ$291,Y128,Schedule!$G$87:$G$291,Schedule!$F$10,Schedule!$I$87:$I$291,"I"))+(SUMIFS(Schedule!AL$87:AL$291,Schedule!$K$87:$K$291,Arch,Schedule!AK$87:AK$291,Z$126,Schedule!AJ$87:AJ$291,Y128,Schedule!$G$87:$G$291,Schedule!$F$11,Schedule!$I$87:$I$291,"")+SUMIFS(Schedule!AL$87:AL$291,Schedule!$K$87:$K$291,Arch,Schedule!AK$87:AK$291,Z$126,Schedule!AJ$87:AJ$291,Y128,Schedule!$G$87:$G$291,Schedule!$F$11,Schedule!$I$87:$I$291,"I")),(SUMIFS(Schedule!AL$87:AL$291,Schedule!$K$87:$K$291,Arch,Schedule!AK$87:AK$291,Z$126,Schedule!AJ$87:AJ$291,Y128,Schedule!$G$87:$G$291,Schedule!$F$9,Schedule!$I$87:$I$291,"")+SUMIFS(Schedule!AL$87:AL$291,Schedule!$K$87:$K$291,Arch,Schedule!AK$87:AK$291,Z$126,Schedule!AJ$87:AJ$291,Y128,Schedule!$G$87:$G$291,Schedule!$F$9,Schedule!$I$87:$I$291,"I"))+(SUMIFS(Schedule!AL$87:AL$291,Schedule!$K$87:$K$291,Arch,Schedule!AK$87:AK$291,Z$126,Schedule!AJ$87:AJ$291,Y128,Schedule!$G$87:$G$291,Schedule!$F$10,Schedule!$I$87:$I$291,"")+SUMIFS(Schedule!AL$87:AL$291,Schedule!$K$87:$K$291,Arch,Schedule!AK$87:AK$291,Z$126,Schedule!AJ$87:AJ$291,Y128,Schedule!$G$87:$G$291,Schedule!$F$10,Schedule!$I$87:$I$291,"I"))+(SUMIFS(Schedule!AL$87:AL$291,Schedule!$K$87:$K$291,Arch,Schedule!AK$87:AK$291,Z$126,Schedule!AJ$87:AJ$291,Y128,Schedule!$G$87:$G$291,Schedule!$F$11,Schedule!$I$87:$I$291,"")+SUMIFS(Schedule!AL$87:AL$291,Schedule!$K$87:$K$291,Arch,Schedule!AK$87:AK$291,Z$126,Schedule!AJ$87:AJ$291,Y128,Schedule!$G$87:$G$291,Schedule!$F$11,Schedule!$I$87:$I$291,"I"))+(SUMIFS(Schedule!AL$87:AL$291,Schedule!$K$87:$K$291,Arch,Schedule!AK$87:AK$291,Z$126,Schedule!AJ$87:AJ$291,Y128,Schedule!$G$87:$G$291,Schedule!$F$8,Schedule!$I$87:$I$291,"")+SUMIFS(Schedule!AL$87:AL$291,Schedule!$K$87:$K$291,Arch,Schedule!AK$87:AK$291,Z$126,Schedule!AJ$87:AJ$291,Y128,Schedule!$G$87:$G$291,Schedule!$F$8,Schedule!$I$87:$I$291,"I"))))</f>
        <v>0</v>
      </c>
      <c r="AB128" s="284">
        <v>3</v>
      </c>
      <c r="AC128" s="285"/>
      <c r="AD128" s="286">
        <f>IF($C$3="",(SUMIFS(Schedule!AO$87:AO$291,Schedule!$K$87:$K$291,Arch,Schedule!AN$87:AN$291,AC$126,Schedule!AM$87:AM$291,AB128,Schedule!$G$87:$G$291,Schedule!$F$9,Schedule!$I$87:$I$291,"")+SUMIFS(Schedule!AO$87:AO$291,Schedule!$K$87:$K$291,Arch,Schedule!AN$87:AN$291,AC$126,Schedule!AM$87:AM$291,AB128,Schedule!$G$87:$G$291,Schedule!$F$9,Schedule!$I$87:$I$291,"I"))+(SUMIFS(Schedule!AO$87:AO$291,Schedule!$K$87:$K$291,Arch,Schedule!AN$87:AN$291,AC$126,Schedule!AM$87:AM$291,AB128,Schedule!$G$87:$G$291,Schedule!$F$10,Schedule!$I$87:$I$291,"")+SUMIFS(Schedule!AO$87:AO$291,Schedule!$K$87:$K$291,Arch,Schedule!AN$87:AN$291,AC$126,Schedule!AM$87:AM$291,AB128,Schedule!$G$87:$G$291,Schedule!$F$10,Schedule!$I$87:$I$291,"I"))+(SUMIFS(Schedule!AO$87:AO$291,Schedule!$K$87:$K$291,Arch,Schedule!AN$87:AN$291,AC$126,Schedule!AM$87:AM$291,AB128,Schedule!$G$87:$G$291,Schedule!$F$11,Schedule!$I$87:$I$291,"")+SUMIFS(Schedule!AO$87:AO$291,Schedule!$K$87:$K$291,Arch,Schedule!AN$87:AN$291,AC$126,Schedule!AM$87:AM$291,AB128,Schedule!$G$87:$G$291,Schedule!$F$11,Schedule!$I$87:$I$291,"I")),IF($C$3='Sum Res'!$S$5,(SUMIFS(Schedule!AO$87:AO$291,Schedule!$K$87:$K$291,Arch,Schedule!AN$87:AN$291,AC$126,Schedule!AM$87:AM$291,AB128,Schedule!$G$87:$G$291,Schedule!$F$9,Schedule!$I$87:$I$291,"")+SUMIFS(Schedule!AO$87:AO$291,Schedule!$K$87:$K$291,Arch,Schedule!AN$87:AN$291,AC$126,Schedule!AM$87:AM$291,AB128,Schedule!$G$87:$G$291,Schedule!$F$9,Schedule!$I$87:$I$291,"I"))+(SUMIFS(Schedule!AO$87:AO$291,Schedule!$K$87:$K$291,Arch,Schedule!AN$87:AN$291,AC$126,Schedule!AM$87:AM$291,AB128,Schedule!$G$87:$G$291,Schedule!$F$10,Schedule!$I$87:$I$291,"")+SUMIFS(Schedule!AO$87:AO$291,Schedule!$K$87:$K$291,Arch,Schedule!AN$87:AN$291,AC$126,Schedule!AM$87:AM$291,AB128,Schedule!$G$87:$G$291,Schedule!$F$10,Schedule!$I$87:$I$291,"I"))+(SUMIFS(Schedule!AO$87:AO$291,Schedule!$K$87:$K$291,Arch,Schedule!AN$87:AN$291,AC$126,Schedule!AM$87:AM$291,AB128,Schedule!$G$87:$G$291,Schedule!$F$11,Schedule!$I$87:$I$291,"")+SUMIFS(Schedule!AO$87:AO$291,Schedule!$K$87:$K$291,Arch,Schedule!AN$87:AN$291,AC$126,Schedule!AM$87:AM$291,AB128,Schedule!$G$87:$G$291,Schedule!$F$11,Schedule!$I$87:$I$291,"I")),(SUMIFS(Schedule!AO$87:AO$291,Schedule!$K$87:$K$291,Arch,Schedule!AN$87:AN$291,AC$126,Schedule!AM$87:AM$291,AB128,Schedule!$G$87:$G$291,Schedule!$F$9,Schedule!$I$87:$I$291,"")+SUMIFS(Schedule!AO$87:AO$291,Schedule!$K$87:$K$291,Arch,Schedule!AN$87:AN$291,AC$126,Schedule!AM$87:AM$291,AB128,Schedule!$G$87:$G$291,Schedule!$F$9,Schedule!$I$87:$I$291,"I"))+(SUMIFS(Schedule!AO$87:AO$291,Schedule!$K$87:$K$291,Arch,Schedule!AN$87:AN$291,AC$126,Schedule!AM$87:AM$291,AB128,Schedule!$G$87:$G$291,Schedule!$F$10,Schedule!$I$87:$I$291,"")+SUMIFS(Schedule!AO$87:AO$291,Schedule!$K$87:$K$291,Arch,Schedule!AN$87:AN$291,AC$126,Schedule!AM$87:AM$291,AB128,Schedule!$G$87:$G$291,Schedule!$F$10,Schedule!$I$87:$I$291,"I"))+(SUMIFS(Schedule!AO$87:AO$291,Schedule!$K$87:$K$291,Arch,Schedule!AN$87:AN$291,AC$126,Schedule!AM$87:AM$291,AB128,Schedule!$G$87:$G$291,Schedule!$F$11,Schedule!$I$87:$I$291,"")+SUMIFS(Schedule!AO$87:AO$291,Schedule!$K$87:$K$291,Arch,Schedule!AN$87:AN$291,AC$126,Schedule!AM$87:AM$291,AB128,Schedule!$G$87:$G$291,Schedule!$F$11,Schedule!$I$87:$I$291,"I"))+(SUMIFS(Schedule!AO$87:AO$291,Schedule!$K$87:$K$291,Arch,Schedule!AN$87:AN$291,AC$126,Schedule!AM$87:AM$291,AB128,Schedule!$G$87:$G$291,Schedule!$F$8,Schedule!$I$87:$I$291,"")+SUMIFS(Schedule!AO$87:AO$291,Schedule!$K$87:$K$291,Arch,Schedule!AN$87:AN$291,AC$126,Schedule!AM$87:AM$291,AB128,Schedule!$G$87:$G$291,Schedule!$F$8,Schedule!$I$87:$I$291,"I"))))</f>
        <v>0</v>
      </c>
      <c r="AE128" s="287">
        <f t="shared" si="29"/>
        <v>0</v>
      </c>
      <c r="AF128" s="288">
        <f t="shared" si="27"/>
        <v>0</v>
      </c>
    </row>
    <row r="129" spans="2:32" ht="15" x14ac:dyDescent="0.2">
      <c r="B129" s="580"/>
      <c r="C129" s="583"/>
      <c r="D129" s="289">
        <v>4</v>
      </c>
      <c r="E129" s="280"/>
      <c r="F129" s="281">
        <f>IF($C$3="",(SUMIFS(Schedule!Q$87:Q$291,Schedule!$K$87:$K$291,Arch,Schedule!P$87:P$291,E$126,Schedule!O$87:O$291,D129,Schedule!$G$87:$G$291,Schedule!$F$9,Schedule!$I$87:$I$291,"")+SUMIFS(Schedule!Q$87:Q$291,Schedule!$K$87:$K$291,Arch,Schedule!P$87:P$291,E$126,Schedule!O$87:O$291,D129,Schedule!$G$87:$G$291,Schedule!$F$9,Schedule!$I$87:$I$291,"I"))+(SUMIFS(Schedule!Q$87:Q$291,Schedule!$K$87:$K$291,Arch,Schedule!P$87:P$291,E$126,Schedule!O$87:O$291,D129,Schedule!$G$87:$G$291,Schedule!$F$10,Schedule!$I$87:$I$291,"")+SUMIFS(Schedule!Q$87:Q$291,Schedule!$K$87:$K$291,Arch,Schedule!P$87:P$291,E$126,Schedule!O$87:O$291,D129,Schedule!$G$87:$G$291,Schedule!$F$10,Schedule!$I$87:$I$291,"I"))+(SUMIFS(Schedule!Q$87:Q$291,Schedule!$K$87:$K$291,Arch,Schedule!P$87:P$291,E$126,Schedule!O$87:O$291,D129,Schedule!$G$87:$G$291,Schedule!$F$11,Schedule!$I$87:$I$291,"")+SUMIFS(Schedule!Q$87:Q$291,Schedule!$K$87:$K$291,Arch,Schedule!P$87:P$291,E$126,Schedule!O$87:O$291,D129,Schedule!$G$87:$G$291,Schedule!$F$11,Schedule!$I$87:$I$291,"I")),IF($C$3='Sum Res'!$S$5,(SUMIFS(Schedule!Q$87:Q$291,Schedule!$K$87:$K$291,Arch,Schedule!P$87:P$291,E$126,Schedule!O$87:O$291,D129,Schedule!$G$87:$G$291,Schedule!$F$9,Schedule!$I$87:$I$291,"")+SUMIFS(Schedule!Q$87:Q$291,Schedule!$K$87:$K$291,Arch,Schedule!P$87:P$291,E$126,Schedule!O$87:O$291,D129,Schedule!$G$87:$G$291,Schedule!$F$9,Schedule!$I$87:$I$291,"I"))+(SUMIFS(Schedule!Q$87:Q$291,Schedule!$K$87:$K$291,Arch,Schedule!P$87:P$291,E$126,Schedule!O$87:O$291,D129,Schedule!$G$87:$G$291,Schedule!$F$10,Schedule!$I$87:$I$291,"")+SUMIFS(Schedule!Q$87:Q$291,Schedule!$K$87:$K$291,Arch,Schedule!P$87:P$291,E$126,Schedule!O$87:O$291,D129,Schedule!$G$87:$G$291,Schedule!$F$10,Schedule!$I$87:$I$291,"I"))+(SUMIFS(Schedule!Q$87:Q$291,Schedule!$K$87:$K$291,Arch,Schedule!P$87:P$291,E$126,Schedule!O$87:O$291,D129,Schedule!$G$87:$G$291,Schedule!$F$11,Schedule!$I$87:$I$291,"")+SUMIFS(Schedule!Q$87:Q$291,Schedule!$K$87:$K$291,Arch,Schedule!P$87:P$291,E$126,Schedule!O$87:O$291,D129,Schedule!$G$87:$G$291,Schedule!$F$11,Schedule!$I$87:$I$291,"I")),(SUMIFS(Schedule!Q$87:Q$291,Schedule!$K$87:$K$291,Arch,Schedule!P$87:P$291,E$126,Schedule!O$87:O$291,D129,Schedule!$G$87:$G$291,Schedule!$F$9,Schedule!$I$87:$I$291,"")+SUMIFS(Schedule!Q$87:Q$291,Schedule!$K$87:$K$291,Arch,Schedule!P$87:P$291,E$126,Schedule!O$87:O$291,D129,Schedule!$G$87:$G$291,Schedule!$F$9,Schedule!$I$87:$I$291,"I"))+(SUMIFS(Schedule!Q$87:Q$291,Schedule!$K$87:$K$291,Arch,Schedule!P$87:P$291,E$126,Schedule!O$87:O$291,D129,Schedule!$G$87:$G$291,Schedule!$F$10,Schedule!$I$87:$I$291,"")+SUMIFS(Schedule!Q$87:Q$291,Schedule!$K$87:$K$291,Arch,Schedule!P$87:P$291,E$126,Schedule!O$87:O$291,D129,Schedule!$G$87:$G$291,Schedule!$F$10,Schedule!$I$87:$I$291,"I"))+(SUMIFS(Schedule!Q$87:Q$291,Schedule!$K$87:$K$291,Arch,Schedule!P$87:P$291,E$126,Schedule!O$87:O$291,D129,Schedule!$G$87:$G$291,Schedule!$F$11,Schedule!$I$87:$I$291,"")+SUMIFS(Schedule!Q$87:Q$291,Schedule!$K$87:$K$291,Arch,Schedule!P$87:P$291,E$126,Schedule!O$87:O$291,D129,Schedule!$G$87:$G$291,Schedule!$F$11,Schedule!$I$87:$I$291,"I"))+(SUMIFS(Schedule!Q$87:Q$291,Schedule!$K$87:$K$291,Arch,Schedule!P$87:P$291,E$126,Schedule!O$87:O$291,D129,Schedule!$G$87:$G$291,Schedule!$F$8,Schedule!$I$87:$I$291,"")+SUMIFS(Schedule!Q$87:Q$291,Schedule!$K$87:$K$291,Arch,Schedule!P$87:P$291,E$126,Schedule!O$87:O$291,D129,Schedule!$G$87:$G$291,Schedule!$F$8,Schedule!$I$87:$I$291,"I"))))</f>
        <v>0</v>
      </c>
      <c r="G129" s="289">
        <v>4</v>
      </c>
      <c r="H129" s="280"/>
      <c r="I129" s="281">
        <f>IF($C$3="",(SUMIFS(Schedule!T$87:T$291,Schedule!$K$87:$K$291,Arch,Schedule!S$87:S$291,H$126,Schedule!R$87:R$291,G129,Schedule!$G$87:$G$291,Schedule!$F$9,Schedule!$I$87:$I$291,"")+SUMIFS(Schedule!T$87:T$291,Schedule!$K$87:$K$291,Arch,Schedule!S$87:S$291,H$126,Schedule!R$87:R$291,G129,Schedule!$G$87:$G$291,Schedule!$F$9,Schedule!$I$87:$I$291,"I"))+(SUMIFS(Schedule!T$87:T$291,Schedule!$K$87:$K$291,Arch,Schedule!S$87:S$291,H$126,Schedule!R$87:R$291,G129,Schedule!$G$87:$G$291,Schedule!$F$10,Schedule!$I$87:$I$291,"")+SUMIFS(Schedule!T$87:T$291,Schedule!$K$87:$K$291,Arch,Schedule!S$87:S$291,H$126,Schedule!R$87:R$291,G129,Schedule!$G$87:$G$291,Schedule!$F$10,Schedule!$I$87:$I$291,"I"))+(SUMIFS(Schedule!T$87:T$291,Schedule!$K$87:$K$291,Arch,Schedule!S$87:S$291,H$126,Schedule!R$87:R$291,G129,Schedule!$G$87:$G$291,Schedule!$F$11,Schedule!$I$87:$I$291,"")+SUMIFS(Schedule!T$87:T$291,Schedule!$K$87:$K$291,Arch,Schedule!S$87:S$291,H$126,Schedule!R$87:R$291,G129,Schedule!$G$87:$G$291,Schedule!$F$11,Schedule!$I$87:$I$291,"I")),IF($C$3='Sum Res'!$S$5,(SUMIFS(Schedule!T$87:T$291,Schedule!$K$87:$K$291,Arch,Schedule!S$87:S$291,H$126,Schedule!R$87:R$291,G129,Schedule!$G$87:$G$291,Schedule!$F$9,Schedule!$I$87:$I$291,"")+SUMIFS(Schedule!T$87:T$291,Schedule!$K$87:$K$291,Arch,Schedule!S$87:S$291,H$126,Schedule!R$87:R$291,G129,Schedule!$G$87:$G$291,Schedule!$F$9,Schedule!$I$87:$I$291,"I"))+(SUMIFS(Schedule!T$87:T$291,Schedule!$K$87:$K$291,Arch,Schedule!S$87:S$291,H$126,Schedule!R$87:R$291,G129,Schedule!$G$87:$G$291,Schedule!$F$10,Schedule!$I$87:$I$291,"")+SUMIFS(Schedule!T$87:T$291,Schedule!$K$87:$K$291,Arch,Schedule!S$87:S$291,H$126,Schedule!R$87:R$291,G129,Schedule!$G$87:$G$291,Schedule!$F$10,Schedule!$I$87:$I$291,"I"))+(SUMIFS(Schedule!T$87:T$291,Schedule!$K$87:$K$291,Arch,Schedule!S$87:S$291,H$126,Schedule!R$87:R$291,G129,Schedule!$G$87:$G$291,Schedule!$F$11,Schedule!$I$87:$I$291,"")+SUMIFS(Schedule!T$87:T$291,Schedule!$K$87:$K$291,Arch,Schedule!S$87:S$291,H$126,Schedule!R$87:R$291,G129,Schedule!$G$87:$G$291,Schedule!$F$11,Schedule!$I$87:$I$291,"I")),(SUMIFS(Schedule!T$87:T$291,Schedule!$K$87:$K$291,Arch,Schedule!S$87:S$291,H$126,Schedule!R$87:R$291,G129,Schedule!$G$87:$G$291,Schedule!$F$9,Schedule!$I$87:$I$291,"")+SUMIFS(Schedule!T$87:T$291,Schedule!$K$87:$K$291,Arch,Schedule!S$87:S$291,H$126,Schedule!R$87:R$291,G129,Schedule!$G$87:$G$291,Schedule!$F$9,Schedule!$I$87:$I$291,"I"))+(SUMIFS(Schedule!T$87:T$291,Schedule!$K$87:$K$291,Arch,Schedule!S$87:S$291,H$126,Schedule!R$87:R$291,G129,Schedule!$G$87:$G$291,Schedule!$F$10,Schedule!$I$87:$I$291,"")+SUMIFS(Schedule!T$87:T$291,Schedule!$K$87:$K$291,Arch,Schedule!S$87:S$291,H$126,Schedule!R$87:R$291,G129,Schedule!$G$87:$G$291,Schedule!$F$10,Schedule!$I$87:$I$291,"I"))+(SUMIFS(Schedule!T$87:T$291,Schedule!$K$87:$K$291,Arch,Schedule!S$87:S$291,H$126,Schedule!R$87:R$291,G129,Schedule!$G$87:$G$291,Schedule!$F$11,Schedule!$I$87:$I$291,"")+SUMIFS(Schedule!T$87:T$291,Schedule!$K$87:$K$291,Arch,Schedule!S$87:S$291,H$126,Schedule!R$87:R$291,G129,Schedule!$G$87:$G$291,Schedule!$F$11,Schedule!$I$87:$I$291,"I"))+(SUMIFS(Schedule!T$87:T$291,Schedule!$K$87:$K$291,Arch,Schedule!S$87:S$291,H$126,Schedule!R$87:R$291,G129,Schedule!$G$87:$G$291,Schedule!$F$8,Schedule!$I$87:$I$291,"")+SUMIFS(Schedule!T$87:T$291,Schedule!$K$87:$K$291,Arch,Schedule!S$87:S$291,H$126,Schedule!R$87:R$291,G129,Schedule!$G$87:$G$291,Schedule!$F$8,Schedule!$I$87:$I$291,"I"))))</f>
        <v>0</v>
      </c>
      <c r="J129" s="289">
        <v>4</v>
      </c>
      <c r="K129" s="280"/>
      <c r="L129" s="281">
        <f>IF($C$3="",(SUMIFS(Schedule!W$87:W$291,Schedule!$K$87:$K$291,Arch,Schedule!V$87:V$291,K$126,Schedule!U$87:U$291,J129,Schedule!$G$87:$G$291,Schedule!$F$9,Schedule!$I$87:$I$291,"")+SUMIFS(Schedule!W$87:W$291,Schedule!$K$87:$K$291,Arch,Schedule!V$87:V$291,K$126,Schedule!U$87:U$291,J129,Schedule!$G$87:$G$291,Schedule!$F$9,Schedule!$I$87:$I$291,"I"))+(SUMIFS(Schedule!W$87:W$291,Schedule!$K$87:$K$291,Arch,Schedule!V$87:V$291,K$126,Schedule!U$87:U$291,J129,Schedule!$G$87:$G$291,Schedule!$F$10,Schedule!$I$87:$I$291,"")+SUMIFS(Schedule!W$87:W$291,Schedule!$K$87:$K$291,Arch,Schedule!V$87:V$291,K$126,Schedule!U$87:U$291,J129,Schedule!$G$87:$G$291,Schedule!$F$10,Schedule!$I$87:$I$291,"I"))+(SUMIFS(Schedule!W$87:W$291,Schedule!$K$87:$K$291,Arch,Schedule!V$87:V$291,K$126,Schedule!U$87:U$291,J129,Schedule!$G$87:$G$291,Schedule!$F$11,Schedule!$I$87:$I$291,"")+SUMIFS(Schedule!W$87:W$291,Schedule!$K$87:$K$291,Arch,Schedule!V$87:V$291,K$126,Schedule!U$87:U$291,J129,Schedule!$G$87:$G$291,Schedule!$F$11,Schedule!$I$87:$I$291,"I")),IF($C$3='Sum Res'!$S$5,(SUMIFS(Schedule!W$87:W$291,Schedule!$K$87:$K$291,Arch,Schedule!V$87:V$291,K$126,Schedule!U$87:U$291,J129,Schedule!$G$87:$G$291,Schedule!$F$9,Schedule!$I$87:$I$291,"")+SUMIFS(Schedule!W$87:W$291,Schedule!$K$87:$K$291,Arch,Schedule!V$87:V$291,K$126,Schedule!U$87:U$291,J129,Schedule!$G$87:$G$291,Schedule!$F$9,Schedule!$I$87:$I$291,"I"))+(SUMIFS(Schedule!W$87:W$291,Schedule!$K$87:$K$291,Arch,Schedule!V$87:V$291,K$126,Schedule!U$87:U$291,J129,Schedule!$G$87:$G$291,Schedule!$F$10,Schedule!$I$87:$I$291,"")+SUMIFS(Schedule!W$87:W$291,Schedule!$K$87:$K$291,Arch,Schedule!V$87:V$291,K$126,Schedule!U$87:U$291,J129,Schedule!$G$87:$G$291,Schedule!$F$10,Schedule!$I$87:$I$291,"I"))+(SUMIFS(Schedule!W$87:W$291,Schedule!$K$87:$K$291,Arch,Schedule!V$87:V$291,K$126,Schedule!U$87:U$291,J129,Schedule!$G$87:$G$291,Schedule!$F$11,Schedule!$I$87:$I$291,"")+SUMIFS(Schedule!W$87:W$291,Schedule!$K$87:$K$291,Arch,Schedule!V$87:V$291,K$126,Schedule!U$87:U$291,J129,Schedule!$G$87:$G$291,Schedule!$F$11,Schedule!$I$87:$I$291,"I")),(SUMIFS(Schedule!W$87:W$291,Schedule!$K$87:$K$291,Arch,Schedule!V$87:V$291,K$126,Schedule!U$87:U$291,J129,Schedule!$G$87:$G$291,Schedule!$F$9,Schedule!$I$87:$I$291,"")+SUMIFS(Schedule!W$87:W$291,Schedule!$K$87:$K$291,Arch,Schedule!V$87:V$291,K$126,Schedule!U$87:U$291,J129,Schedule!$G$87:$G$291,Schedule!$F$9,Schedule!$I$87:$I$291,"I"))+(SUMIFS(Schedule!W$87:W$291,Schedule!$K$87:$K$291,Arch,Schedule!V$87:V$291,K$126,Schedule!U$87:U$291,J129,Schedule!$G$87:$G$291,Schedule!$F$10,Schedule!$I$87:$I$291,"")+SUMIFS(Schedule!W$87:W$291,Schedule!$K$87:$K$291,Arch,Schedule!V$87:V$291,K$126,Schedule!U$87:U$291,J129,Schedule!$G$87:$G$291,Schedule!$F$10,Schedule!$I$87:$I$291,"I"))+(SUMIFS(Schedule!W$87:W$291,Schedule!$K$87:$K$291,Arch,Schedule!V$87:V$291,K$126,Schedule!U$87:U$291,J129,Schedule!$G$87:$G$291,Schedule!$F$11,Schedule!$I$87:$I$291,"")+SUMIFS(Schedule!W$87:W$291,Schedule!$K$87:$K$291,Arch,Schedule!V$87:V$291,K$126,Schedule!U$87:U$291,J129,Schedule!$G$87:$G$291,Schedule!$F$11,Schedule!$I$87:$I$291,"I"))+(SUMIFS(Schedule!W$87:W$291,Schedule!$K$87:$K$291,Arch,Schedule!V$87:V$291,K$126,Schedule!U$87:U$291,J129,Schedule!$G$87:$G$291,Schedule!$F$8,Schedule!$I$87:$I$291,"")+SUMIFS(Schedule!W$87:W$291,Schedule!$K$87:$K$291,Arch,Schedule!V$87:V$291,K$126,Schedule!U$87:U$291,J129,Schedule!$G$87:$G$291,Schedule!$F$8,Schedule!$I$87:$I$291,"I"))))</f>
        <v>0</v>
      </c>
      <c r="M129" s="289">
        <v>4</v>
      </c>
      <c r="N129" s="280"/>
      <c r="O129" s="281">
        <f>IF($C$3="",(SUMIFS(Schedule!Z$87:Z$291,Schedule!$K$87:$K$291,Arch,Schedule!Y$87:Y$291,N$126,Schedule!X$87:X$291,M129,Schedule!$G$87:$G$291,Schedule!$F$9,Schedule!$I$87:$I$291,"")+SUMIFS(Schedule!Z$87:Z$291,Schedule!$K$87:$K$291,Arch,Schedule!Y$87:Y$291,N$126,Schedule!X$87:X$291,M129,Schedule!$G$87:$G$291,Schedule!$F$9,Schedule!$I$87:$I$291,"I"))+(SUMIFS(Schedule!Z$87:Z$291,Schedule!$K$87:$K$291,Arch,Schedule!Y$87:Y$291,N$126,Schedule!X$87:X$291,M129,Schedule!$G$87:$G$291,Schedule!$F$10,Schedule!$I$87:$I$291,"")+SUMIFS(Schedule!Z$87:Z$291,Schedule!$K$87:$K$291,Arch,Schedule!Y$87:Y$291,N$126,Schedule!X$87:X$291,M129,Schedule!$G$87:$G$291,Schedule!$F$10,Schedule!$I$87:$I$291,"I"))+(SUMIFS(Schedule!Z$87:Z$291,Schedule!$K$87:$K$291,Arch,Schedule!Y$87:Y$291,N$126,Schedule!X$87:X$291,M129,Schedule!$G$87:$G$291,Schedule!$F$11,Schedule!$I$87:$I$291,"")+SUMIFS(Schedule!Z$87:Z$291,Schedule!$K$87:$K$291,Arch,Schedule!Y$87:Y$291,N$126,Schedule!X$87:X$291,M129,Schedule!$G$87:$G$291,Schedule!$F$11,Schedule!$I$87:$I$291,"I")),IF($C$3='Sum Res'!$S$5,(SUMIFS(Schedule!Z$87:Z$291,Schedule!$K$87:$K$291,Arch,Schedule!Y$87:Y$291,N$126,Schedule!X$87:X$291,M129,Schedule!$G$87:$G$291,Schedule!$F$9,Schedule!$I$87:$I$291,"")+SUMIFS(Schedule!Z$87:Z$291,Schedule!$K$87:$K$291,Arch,Schedule!Y$87:Y$291,N$126,Schedule!X$87:X$291,M129,Schedule!$G$87:$G$291,Schedule!$F$9,Schedule!$I$87:$I$291,"I"))+(SUMIFS(Schedule!Z$87:Z$291,Schedule!$K$87:$K$291,Arch,Schedule!Y$87:Y$291,N$126,Schedule!X$87:X$291,M129,Schedule!$G$87:$G$291,Schedule!$F$10,Schedule!$I$87:$I$291,"")+SUMIFS(Schedule!Z$87:Z$291,Schedule!$K$87:$K$291,Arch,Schedule!Y$87:Y$291,N$126,Schedule!X$87:X$291,M129,Schedule!$G$87:$G$291,Schedule!$F$10,Schedule!$I$87:$I$291,"I"))+(SUMIFS(Schedule!Z$87:Z$291,Schedule!$K$87:$K$291,Arch,Schedule!Y$87:Y$291,N$126,Schedule!X$87:X$291,M129,Schedule!$G$87:$G$291,Schedule!$F$11,Schedule!$I$87:$I$291,"")+SUMIFS(Schedule!Z$87:Z$291,Schedule!$K$87:$K$291,Arch,Schedule!Y$87:Y$291,N$126,Schedule!X$87:X$291,M129,Schedule!$G$87:$G$291,Schedule!$F$11,Schedule!$I$87:$I$291,"I")),(SUMIFS(Schedule!Z$87:Z$291,Schedule!$K$87:$K$291,Arch,Schedule!Y$87:Y$291,N$126,Schedule!X$87:X$291,M129,Schedule!$G$87:$G$291,Schedule!$F$9,Schedule!$I$87:$I$291,"")+SUMIFS(Schedule!Z$87:Z$291,Schedule!$K$87:$K$291,Arch,Schedule!Y$87:Y$291,N$126,Schedule!X$87:X$291,M129,Schedule!$G$87:$G$291,Schedule!$F$9,Schedule!$I$87:$I$291,"I"))+(SUMIFS(Schedule!Z$87:Z$291,Schedule!$K$87:$K$291,Arch,Schedule!Y$87:Y$291,N$126,Schedule!X$87:X$291,M129,Schedule!$G$87:$G$291,Schedule!$F$10,Schedule!$I$87:$I$291,"")+SUMIFS(Schedule!Z$87:Z$291,Schedule!$K$87:$K$291,Arch,Schedule!Y$87:Y$291,N$126,Schedule!X$87:X$291,M129,Schedule!$G$87:$G$291,Schedule!$F$10,Schedule!$I$87:$I$291,"I"))+(SUMIFS(Schedule!Z$87:Z$291,Schedule!$K$87:$K$291,Arch,Schedule!Y$87:Y$291,N$126,Schedule!X$87:X$291,M129,Schedule!$G$87:$G$291,Schedule!$F$11,Schedule!$I$87:$I$291,"")+SUMIFS(Schedule!Z$87:Z$291,Schedule!$K$87:$K$291,Arch,Schedule!Y$87:Y$291,N$126,Schedule!X$87:X$291,M129,Schedule!$G$87:$G$291,Schedule!$F$11,Schedule!$I$87:$I$291,"I"))+(SUMIFS(Schedule!Z$87:Z$291,Schedule!$K$87:$K$291,Arch,Schedule!Y$87:Y$291,N$126,Schedule!X$87:X$291,M129,Schedule!$G$87:$G$291,Schedule!$F$8,Schedule!$I$87:$I$291,"")+SUMIFS(Schedule!Z$87:Z$291,Schedule!$K$87:$K$291,Arch,Schedule!Y$87:Y$291,N$126,Schedule!X$87:X$291,M129,Schedule!$G$87:$G$291,Schedule!$F$8,Schedule!$I$87:$I$291,"I"))))</f>
        <v>0</v>
      </c>
      <c r="P129" s="289">
        <v>4</v>
      </c>
      <c r="Q129" s="280"/>
      <c r="R129" s="281">
        <f>IF($C$3="",(SUMIFS(Schedule!AC$87:AC$291,Schedule!$K$87:$K$291,Arch,Schedule!AB$87:AB$291,Q$126,Schedule!AA$87:AA$291,P129,Schedule!$G$87:$G$291,Schedule!$F$9,Schedule!$I$87:$I$291,"")+SUMIFS(Schedule!AC$87:AC$291,Schedule!$K$87:$K$291,Arch,Schedule!AB$87:AB$291,Q$126,Schedule!AA$87:AA$291,P129,Schedule!$G$87:$G$291,Schedule!$F$9,Schedule!$I$87:$I$291,"I"))+(SUMIFS(Schedule!AC$87:AC$291,Schedule!$K$87:$K$291,Arch,Schedule!AB$87:AB$291,Q$126,Schedule!AA$87:AA$291,P129,Schedule!$G$87:$G$291,Schedule!$F$10,Schedule!$I$87:$I$291,"")+SUMIFS(Schedule!AC$87:AC$291,Schedule!$K$87:$K$291,Arch,Schedule!AB$87:AB$291,Q$126,Schedule!AA$87:AA$291,P129,Schedule!$G$87:$G$291,Schedule!$F$10,Schedule!$I$87:$I$291,"I"))+(SUMIFS(Schedule!AC$87:AC$291,Schedule!$K$87:$K$291,Arch,Schedule!AB$87:AB$291,Q$126,Schedule!AA$87:AA$291,P129,Schedule!$G$87:$G$291,Schedule!$F$11,Schedule!$I$87:$I$291,"")+SUMIFS(Schedule!AC$87:AC$291,Schedule!$K$87:$K$291,Arch,Schedule!AB$87:AB$291,Q$126,Schedule!AA$87:AA$291,P129,Schedule!$G$87:$G$291,Schedule!$F$11,Schedule!$I$87:$I$291,"I")),IF($C$3='Sum Res'!$S$5,(SUMIFS(Schedule!AC$87:AC$291,Schedule!$K$87:$K$291,Arch,Schedule!AB$87:AB$291,Q$126,Schedule!AA$87:AA$291,P129,Schedule!$G$87:$G$291,Schedule!$F$9,Schedule!$I$87:$I$291,"")+SUMIFS(Schedule!AC$87:AC$291,Schedule!$K$87:$K$291,Arch,Schedule!AB$87:AB$291,Q$126,Schedule!AA$87:AA$291,P129,Schedule!$G$87:$G$291,Schedule!$F$9,Schedule!$I$87:$I$291,"I"))+(SUMIFS(Schedule!AC$87:AC$291,Schedule!$K$87:$K$291,Arch,Schedule!AB$87:AB$291,Q$126,Schedule!AA$87:AA$291,P129,Schedule!$G$87:$G$291,Schedule!$F$10,Schedule!$I$87:$I$291,"")+SUMIFS(Schedule!AC$87:AC$291,Schedule!$K$87:$K$291,Arch,Schedule!AB$87:AB$291,Q$126,Schedule!AA$87:AA$291,P129,Schedule!$G$87:$G$291,Schedule!$F$10,Schedule!$I$87:$I$291,"I"))+(SUMIFS(Schedule!AC$87:AC$291,Schedule!$K$87:$K$291,Arch,Schedule!AB$87:AB$291,Q$126,Schedule!AA$87:AA$291,P129,Schedule!$G$87:$G$291,Schedule!$F$11,Schedule!$I$87:$I$291,"")+SUMIFS(Schedule!AC$87:AC$291,Schedule!$K$87:$K$291,Arch,Schedule!AB$87:AB$291,Q$126,Schedule!AA$87:AA$291,P129,Schedule!$G$87:$G$291,Schedule!$F$11,Schedule!$I$87:$I$291,"I")),(SUMIFS(Schedule!AC$87:AC$291,Schedule!$K$87:$K$291,Arch,Schedule!AB$87:AB$291,Q$126,Schedule!AA$87:AA$291,P129,Schedule!$G$87:$G$291,Schedule!$F$9,Schedule!$I$87:$I$291,"")+SUMIFS(Schedule!AC$87:AC$291,Schedule!$K$87:$K$291,Arch,Schedule!AB$87:AB$291,Q$126,Schedule!AA$87:AA$291,P129,Schedule!$G$87:$G$291,Schedule!$F$9,Schedule!$I$87:$I$291,"I"))+(SUMIFS(Schedule!AC$87:AC$291,Schedule!$K$87:$K$291,Arch,Schedule!AB$87:AB$291,Q$126,Schedule!AA$87:AA$291,P129,Schedule!$G$87:$G$291,Schedule!$F$10,Schedule!$I$87:$I$291,"")+SUMIFS(Schedule!AC$87:AC$291,Schedule!$K$87:$K$291,Arch,Schedule!AB$87:AB$291,Q$126,Schedule!AA$87:AA$291,P129,Schedule!$G$87:$G$291,Schedule!$F$10,Schedule!$I$87:$I$291,"I"))+(SUMIFS(Schedule!AC$87:AC$291,Schedule!$K$87:$K$291,Arch,Schedule!AB$87:AB$291,Q$126,Schedule!AA$87:AA$291,P129,Schedule!$G$87:$G$291,Schedule!$F$11,Schedule!$I$87:$I$291,"")+SUMIFS(Schedule!AC$87:AC$291,Schedule!$K$87:$K$291,Arch,Schedule!AB$87:AB$291,Q$126,Schedule!AA$87:AA$291,P129,Schedule!$G$87:$G$291,Schedule!$F$11,Schedule!$I$87:$I$291,"I"))+(SUMIFS(Schedule!AC$87:AC$291,Schedule!$K$87:$K$291,Arch,Schedule!AB$87:AB$291,Q$126,Schedule!AA$87:AA$291,P129,Schedule!$G$87:$G$291,Schedule!$F$8,Schedule!$I$87:$I$291,"")+SUMIFS(Schedule!AC$87:AC$291,Schedule!$K$87:$K$291,Arch,Schedule!AB$87:AB$291,Q$126,Schedule!AA$87:AA$291,P129,Schedule!$G$87:$G$291,Schedule!$F$8,Schedule!$I$87:$I$291,"I"))))</f>
        <v>0</v>
      </c>
      <c r="S129" s="289">
        <v>4</v>
      </c>
      <c r="T129" s="280"/>
      <c r="U129" s="281">
        <f>IF($C$3="",(SUMIFS(Schedule!AF$87:AF$291,Schedule!$K$87:$K$291,Arch,Schedule!AE$87:AE$291,T$126,Schedule!AD$87:AD$291,S129,Schedule!$G$87:$G$291,Schedule!$F$9,Schedule!$I$87:$I$291,"")+SUMIFS(Schedule!AF$87:AF$291,Schedule!$K$87:$K$291,Arch,Schedule!AE$87:AE$291,T$126,Schedule!AD$87:AD$291,S129,Schedule!$G$87:$G$291,Schedule!$F$9,Schedule!$I$87:$I$291,"I"))+(SUMIFS(Schedule!AF$87:AF$291,Schedule!$K$87:$K$291,Arch,Schedule!AE$87:AE$291,T$126,Schedule!AD$87:AD$291,S129,Schedule!$G$87:$G$291,Schedule!$F$10,Schedule!$I$87:$I$291,"")+SUMIFS(Schedule!AF$87:AF$291,Schedule!$K$87:$K$291,Arch,Schedule!AE$87:AE$291,T$126,Schedule!AD$87:AD$291,S129,Schedule!$G$87:$G$291,Schedule!$F$10,Schedule!$I$87:$I$291,"I"))+(SUMIFS(Schedule!AF$87:AF$291,Schedule!$K$87:$K$291,Arch,Schedule!AE$87:AE$291,T$126,Schedule!AD$87:AD$291,S129,Schedule!$G$87:$G$291,Schedule!$F$11,Schedule!$I$87:$I$291,"")+SUMIFS(Schedule!AF$87:AF$291,Schedule!$K$87:$K$291,Arch,Schedule!AE$87:AE$291,T$126,Schedule!AD$87:AD$291,S129,Schedule!$G$87:$G$291,Schedule!$F$11,Schedule!$I$87:$I$291,"I")),IF($C$3='Sum Res'!$S$5,(SUMIFS(Schedule!AF$87:AF$291,Schedule!$K$87:$K$291,Arch,Schedule!AE$87:AE$291,T$126,Schedule!AD$87:AD$291,S129,Schedule!$G$87:$G$291,Schedule!$F$9,Schedule!$I$87:$I$291,"")+SUMIFS(Schedule!AF$87:AF$291,Schedule!$K$87:$K$291,Arch,Schedule!AE$87:AE$291,T$126,Schedule!AD$87:AD$291,S129,Schedule!$G$87:$G$291,Schedule!$F$9,Schedule!$I$87:$I$291,"I"))+(SUMIFS(Schedule!AF$87:AF$291,Schedule!$K$87:$K$291,Arch,Schedule!AE$87:AE$291,T$126,Schedule!AD$87:AD$291,S129,Schedule!$G$87:$G$291,Schedule!$F$10,Schedule!$I$87:$I$291,"")+SUMIFS(Schedule!AF$87:AF$291,Schedule!$K$87:$K$291,Arch,Schedule!AE$87:AE$291,T$126,Schedule!AD$87:AD$291,S129,Schedule!$G$87:$G$291,Schedule!$F$10,Schedule!$I$87:$I$291,"I"))+(SUMIFS(Schedule!AF$87:AF$291,Schedule!$K$87:$K$291,Arch,Schedule!AE$87:AE$291,T$126,Schedule!AD$87:AD$291,S129,Schedule!$G$87:$G$291,Schedule!$F$11,Schedule!$I$87:$I$291,"")+SUMIFS(Schedule!AF$87:AF$291,Schedule!$K$87:$K$291,Arch,Schedule!AE$87:AE$291,T$126,Schedule!AD$87:AD$291,S129,Schedule!$G$87:$G$291,Schedule!$F$11,Schedule!$I$87:$I$291,"I")),(SUMIFS(Schedule!AF$87:AF$291,Schedule!$K$87:$K$291,Arch,Schedule!AE$87:AE$291,T$126,Schedule!AD$87:AD$291,S129,Schedule!$G$87:$G$291,Schedule!$F$9,Schedule!$I$87:$I$291,"")+SUMIFS(Schedule!AF$87:AF$291,Schedule!$K$87:$K$291,Arch,Schedule!AE$87:AE$291,T$126,Schedule!AD$87:AD$291,S129,Schedule!$G$87:$G$291,Schedule!$F$9,Schedule!$I$87:$I$291,"I"))+(SUMIFS(Schedule!AF$87:AF$291,Schedule!$K$87:$K$291,Arch,Schedule!AE$87:AE$291,T$126,Schedule!AD$87:AD$291,S129,Schedule!$G$87:$G$291,Schedule!$F$10,Schedule!$I$87:$I$291,"")+SUMIFS(Schedule!AF$87:AF$291,Schedule!$K$87:$K$291,Arch,Schedule!AE$87:AE$291,T$126,Schedule!AD$87:AD$291,S129,Schedule!$G$87:$G$291,Schedule!$F$10,Schedule!$I$87:$I$291,"I"))+(SUMIFS(Schedule!AF$87:AF$291,Schedule!$K$87:$K$291,Arch,Schedule!AE$87:AE$291,T$126,Schedule!AD$87:AD$291,S129,Schedule!$G$87:$G$291,Schedule!$F$11,Schedule!$I$87:$I$291,"")+SUMIFS(Schedule!AF$87:AF$291,Schedule!$K$87:$K$291,Arch,Schedule!AE$87:AE$291,T$126,Schedule!AD$87:AD$291,S129,Schedule!$G$87:$G$291,Schedule!$F$11,Schedule!$I$87:$I$291,"I"))+(SUMIFS(Schedule!AF$87:AF$291,Schedule!$K$87:$K$291,Arch,Schedule!AE$87:AE$291,T$126,Schedule!AD$87:AD$291,S129,Schedule!$G$87:$G$291,Schedule!$F$8,Schedule!$I$87:$I$291,"")+SUMIFS(Schedule!AF$87:AF$291,Schedule!$K$87:$K$291,Arch,Schedule!AE$87:AE$291,T$126,Schedule!AD$87:AD$291,S129,Schedule!$G$87:$G$291,Schedule!$F$8,Schedule!$I$87:$I$291,"I"))))</f>
        <v>0</v>
      </c>
      <c r="V129" s="289">
        <v>4</v>
      </c>
      <c r="W129" s="280"/>
      <c r="X129" s="281">
        <f>IF($C$3="",(SUMIFS(Schedule!AI$87:AI$291,Schedule!$K$87:$K$291,Arch,Schedule!AH$87:AH$291,W$126,Schedule!AG$87:AG$291,V129,Schedule!$G$87:$G$291,Schedule!$F$9,Schedule!$I$87:$I$291,"")+SUMIFS(Schedule!AI$87:AI$291,Schedule!$K$87:$K$291,Arch,Schedule!AH$87:AH$291,W$126,Schedule!AG$87:AG$291,V129,Schedule!$G$87:$G$291,Schedule!$F$9,Schedule!$I$87:$I$291,"I"))+(SUMIFS(Schedule!AI$87:AI$291,Schedule!$K$87:$K$291,Arch,Schedule!AH$87:AH$291,W$126,Schedule!AG$87:AG$291,V129,Schedule!$G$87:$G$291,Schedule!$F$10,Schedule!$I$87:$I$291,"")+SUMIFS(Schedule!AI$87:AI$291,Schedule!$K$87:$K$291,Arch,Schedule!AH$87:AH$291,W$126,Schedule!AG$87:AG$291,V129,Schedule!$G$87:$G$291,Schedule!$F$10,Schedule!$I$87:$I$291,"I"))+(SUMIFS(Schedule!AI$87:AI$291,Schedule!$K$87:$K$291,Arch,Schedule!AH$87:AH$291,W$126,Schedule!AG$87:AG$291,V129,Schedule!$G$87:$G$291,Schedule!$F$11,Schedule!$I$87:$I$291,"")+SUMIFS(Schedule!AI$87:AI$291,Schedule!$K$87:$K$291,Arch,Schedule!AH$87:AH$291,W$126,Schedule!AG$87:AG$291,V129,Schedule!$G$87:$G$291,Schedule!$F$11,Schedule!$I$87:$I$291,"I")),IF($C$3='Sum Res'!$S$5,(SUMIFS(Schedule!AI$87:AI$291,Schedule!$K$87:$K$291,Arch,Schedule!AH$87:AH$291,W$126,Schedule!AG$87:AG$291,V129,Schedule!$G$87:$G$291,Schedule!$F$9,Schedule!$I$87:$I$291,"")+SUMIFS(Schedule!AI$87:AI$291,Schedule!$K$87:$K$291,Arch,Schedule!AH$87:AH$291,W$126,Schedule!AG$87:AG$291,V129,Schedule!$G$87:$G$291,Schedule!$F$9,Schedule!$I$87:$I$291,"I"))+(SUMIFS(Schedule!AI$87:AI$291,Schedule!$K$87:$K$291,Arch,Schedule!AH$87:AH$291,W$126,Schedule!AG$87:AG$291,V129,Schedule!$G$87:$G$291,Schedule!$F$10,Schedule!$I$87:$I$291,"")+SUMIFS(Schedule!AI$87:AI$291,Schedule!$K$87:$K$291,Arch,Schedule!AH$87:AH$291,W$126,Schedule!AG$87:AG$291,V129,Schedule!$G$87:$G$291,Schedule!$F$10,Schedule!$I$87:$I$291,"I"))+(SUMIFS(Schedule!AI$87:AI$291,Schedule!$K$87:$K$291,Arch,Schedule!AH$87:AH$291,W$126,Schedule!AG$87:AG$291,V129,Schedule!$G$87:$G$291,Schedule!$F$11,Schedule!$I$87:$I$291,"")+SUMIFS(Schedule!AI$87:AI$291,Schedule!$K$87:$K$291,Arch,Schedule!AH$87:AH$291,W$126,Schedule!AG$87:AG$291,V129,Schedule!$G$87:$G$291,Schedule!$F$11,Schedule!$I$87:$I$291,"I")),(SUMIFS(Schedule!AI$87:AI$291,Schedule!$K$87:$K$291,Arch,Schedule!AH$87:AH$291,W$126,Schedule!AG$87:AG$291,V129,Schedule!$G$87:$G$291,Schedule!$F$9,Schedule!$I$87:$I$291,"")+SUMIFS(Schedule!AI$87:AI$291,Schedule!$K$87:$K$291,Arch,Schedule!AH$87:AH$291,W$126,Schedule!AG$87:AG$291,V129,Schedule!$G$87:$G$291,Schedule!$F$9,Schedule!$I$87:$I$291,"I"))+(SUMIFS(Schedule!AI$87:AI$291,Schedule!$K$87:$K$291,Arch,Schedule!AH$87:AH$291,W$126,Schedule!AG$87:AG$291,V129,Schedule!$G$87:$G$291,Schedule!$F$10,Schedule!$I$87:$I$291,"")+SUMIFS(Schedule!AI$87:AI$291,Schedule!$K$87:$K$291,Arch,Schedule!AH$87:AH$291,W$126,Schedule!AG$87:AG$291,V129,Schedule!$G$87:$G$291,Schedule!$F$10,Schedule!$I$87:$I$291,"I"))+(SUMIFS(Schedule!AI$87:AI$291,Schedule!$K$87:$K$291,Arch,Schedule!AH$87:AH$291,W$126,Schedule!AG$87:AG$291,V129,Schedule!$G$87:$G$291,Schedule!$F$11,Schedule!$I$87:$I$291,"")+SUMIFS(Schedule!AI$87:AI$291,Schedule!$K$87:$K$291,Arch,Schedule!AH$87:AH$291,W$126,Schedule!AG$87:AG$291,V129,Schedule!$G$87:$G$291,Schedule!$F$11,Schedule!$I$87:$I$291,"I"))+(SUMIFS(Schedule!AI$87:AI$291,Schedule!$K$87:$K$291,Arch,Schedule!AH$87:AH$291,W$126,Schedule!AG$87:AG$291,V129,Schedule!$G$87:$G$291,Schedule!$F$8,Schedule!$I$87:$I$291,"")+SUMIFS(Schedule!AI$87:AI$291,Schedule!$K$87:$K$291,Arch,Schedule!AH$87:AH$291,W$126,Schedule!AG$87:AG$291,V129,Schedule!$G$87:$G$291,Schedule!$F$8,Schedule!$I$87:$I$291,"I"))))</f>
        <v>0</v>
      </c>
      <c r="Y129" s="289">
        <v>4</v>
      </c>
      <c r="Z129" s="280"/>
      <c r="AA129" s="281">
        <f>IF($C$3="",(SUMIFS(Schedule!AL$87:AL$291,Schedule!$K$87:$K$291,Arch,Schedule!AK$87:AK$291,Z$126,Schedule!AJ$87:AJ$291,Y129,Schedule!$G$87:$G$291,Schedule!$F$9,Schedule!$I$87:$I$291,"")+SUMIFS(Schedule!AL$87:AL$291,Schedule!$K$87:$K$291,Arch,Schedule!AK$87:AK$291,Z$126,Schedule!AJ$87:AJ$291,Y129,Schedule!$G$87:$G$291,Schedule!$F$9,Schedule!$I$87:$I$291,"I"))+(SUMIFS(Schedule!AL$87:AL$291,Schedule!$K$87:$K$291,Arch,Schedule!AK$87:AK$291,Z$126,Schedule!AJ$87:AJ$291,Y129,Schedule!$G$87:$G$291,Schedule!$F$10,Schedule!$I$87:$I$291,"")+SUMIFS(Schedule!AL$87:AL$291,Schedule!$K$87:$K$291,Arch,Schedule!AK$87:AK$291,Z$126,Schedule!AJ$87:AJ$291,Y129,Schedule!$G$87:$G$291,Schedule!$F$10,Schedule!$I$87:$I$291,"I"))+(SUMIFS(Schedule!AL$87:AL$291,Schedule!$K$87:$K$291,Arch,Schedule!AK$87:AK$291,Z$126,Schedule!AJ$87:AJ$291,Y129,Schedule!$G$87:$G$291,Schedule!$F$11,Schedule!$I$87:$I$291,"")+SUMIFS(Schedule!AL$87:AL$291,Schedule!$K$87:$K$291,Arch,Schedule!AK$87:AK$291,Z$126,Schedule!AJ$87:AJ$291,Y129,Schedule!$G$87:$G$291,Schedule!$F$11,Schedule!$I$87:$I$291,"I")),IF($C$3='Sum Res'!$S$5,(SUMIFS(Schedule!AL$87:AL$291,Schedule!$K$87:$K$291,Arch,Schedule!AK$87:AK$291,Z$126,Schedule!AJ$87:AJ$291,Y129,Schedule!$G$87:$G$291,Schedule!$F$9,Schedule!$I$87:$I$291,"")+SUMIFS(Schedule!AL$87:AL$291,Schedule!$K$87:$K$291,Arch,Schedule!AK$87:AK$291,Z$126,Schedule!AJ$87:AJ$291,Y129,Schedule!$G$87:$G$291,Schedule!$F$9,Schedule!$I$87:$I$291,"I"))+(SUMIFS(Schedule!AL$87:AL$291,Schedule!$K$87:$K$291,Arch,Schedule!AK$87:AK$291,Z$126,Schedule!AJ$87:AJ$291,Y129,Schedule!$G$87:$G$291,Schedule!$F$10,Schedule!$I$87:$I$291,"")+SUMIFS(Schedule!AL$87:AL$291,Schedule!$K$87:$K$291,Arch,Schedule!AK$87:AK$291,Z$126,Schedule!AJ$87:AJ$291,Y129,Schedule!$G$87:$G$291,Schedule!$F$10,Schedule!$I$87:$I$291,"I"))+(SUMIFS(Schedule!AL$87:AL$291,Schedule!$K$87:$K$291,Arch,Schedule!AK$87:AK$291,Z$126,Schedule!AJ$87:AJ$291,Y129,Schedule!$G$87:$G$291,Schedule!$F$11,Schedule!$I$87:$I$291,"")+SUMIFS(Schedule!AL$87:AL$291,Schedule!$K$87:$K$291,Arch,Schedule!AK$87:AK$291,Z$126,Schedule!AJ$87:AJ$291,Y129,Schedule!$G$87:$G$291,Schedule!$F$11,Schedule!$I$87:$I$291,"I")),(SUMIFS(Schedule!AL$87:AL$291,Schedule!$K$87:$K$291,Arch,Schedule!AK$87:AK$291,Z$126,Schedule!AJ$87:AJ$291,Y129,Schedule!$G$87:$G$291,Schedule!$F$9,Schedule!$I$87:$I$291,"")+SUMIFS(Schedule!AL$87:AL$291,Schedule!$K$87:$K$291,Arch,Schedule!AK$87:AK$291,Z$126,Schedule!AJ$87:AJ$291,Y129,Schedule!$G$87:$G$291,Schedule!$F$9,Schedule!$I$87:$I$291,"I"))+(SUMIFS(Schedule!AL$87:AL$291,Schedule!$K$87:$K$291,Arch,Schedule!AK$87:AK$291,Z$126,Schedule!AJ$87:AJ$291,Y129,Schedule!$G$87:$G$291,Schedule!$F$10,Schedule!$I$87:$I$291,"")+SUMIFS(Schedule!AL$87:AL$291,Schedule!$K$87:$K$291,Arch,Schedule!AK$87:AK$291,Z$126,Schedule!AJ$87:AJ$291,Y129,Schedule!$G$87:$G$291,Schedule!$F$10,Schedule!$I$87:$I$291,"I"))+(SUMIFS(Schedule!AL$87:AL$291,Schedule!$K$87:$K$291,Arch,Schedule!AK$87:AK$291,Z$126,Schedule!AJ$87:AJ$291,Y129,Schedule!$G$87:$G$291,Schedule!$F$11,Schedule!$I$87:$I$291,"")+SUMIFS(Schedule!AL$87:AL$291,Schedule!$K$87:$K$291,Arch,Schedule!AK$87:AK$291,Z$126,Schedule!AJ$87:AJ$291,Y129,Schedule!$G$87:$G$291,Schedule!$F$11,Schedule!$I$87:$I$291,"I"))+(SUMIFS(Schedule!AL$87:AL$291,Schedule!$K$87:$K$291,Arch,Schedule!AK$87:AK$291,Z$126,Schedule!AJ$87:AJ$291,Y129,Schedule!$G$87:$G$291,Schedule!$F$8,Schedule!$I$87:$I$291,"")+SUMIFS(Schedule!AL$87:AL$291,Schedule!$K$87:$K$291,Arch,Schedule!AK$87:AK$291,Z$126,Schedule!AJ$87:AJ$291,Y129,Schedule!$G$87:$G$291,Schedule!$F$8,Schedule!$I$87:$I$291,"I"))))</f>
        <v>0</v>
      </c>
      <c r="AB129" s="289">
        <v>4</v>
      </c>
      <c r="AC129" s="280"/>
      <c r="AD129" s="281">
        <f>IF($C$3="",(SUMIFS(Schedule!AO$87:AO$291,Schedule!$K$87:$K$291,Arch,Schedule!AN$87:AN$291,AC$126,Schedule!AM$87:AM$291,AB129,Schedule!$G$87:$G$291,Schedule!$F$9,Schedule!$I$87:$I$291,"")+SUMIFS(Schedule!AO$87:AO$291,Schedule!$K$87:$K$291,Arch,Schedule!AN$87:AN$291,AC$126,Schedule!AM$87:AM$291,AB129,Schedule!$G$87:$G$291,Schedule!$F$9,Schedule!$I$87:$I$291,"I"))+(SUMIFS(Schedule!AO$87:AO$291,Schedule!$K$87:$K$291,Arch,Schedule!AN$87:AN$291,AC$126,Schedule!AM$87:AM$291,AB129,Schedule!$G$87:$G$291,Schedule!$F$10,Schedule!$I$87:$I$291,"")+SUMIFS(Schedule!AO$87:AO$291,Schedule!$K$87:$K$291,Arch,Schedule!AN$87:AN$291,AC$126,Schedule!AM$87:AM$291,AB129,Schedule!$G$87:$G$291,Schedule!$F$10,Schedule!$I$87:$I$291,"I"))+(SUMIFS(Schedule!AO$87:AO$291,Schedule!$K$87:$K$291,Arch,Schedule!AN$87:AN$291,AC$126,Schedule!AM$87:AM$291,AB129,Schedule!$G$87:$G$291,Schedule!$F$11,Schedule!$I$87:$I$291,"")+SUMIFS(Schedule!AO$87:AO$291,Schedule!$K$87:$K$291,Arch,Schedule!AN$87:AN$291,AC$126,Schedule!AM$87:AM$291,AB129,Schedule!$G$87:$G$291,Schedule!$F$11,Schedule!$I$87:$I$291,"I")),IF($C$3='Sum Res'!$S$5,(SUMIFS(Schedule!AO$87:AO$291,Schedule!$K$87:$K$291,Arch,Schedule!AN$87:AN$291,AC$126,Schedule!AM$87:AM$291,AB129,Schedule!$G$87:$G$291,Schedule!$F$9,Schedule!$I$87:$I$291,"")+SUMIFS(Schedule!AO$87:AO$291,Schedule!$K$87:$K$291,Arch,Schedule!AN$87:AN$291,AC$126,Schedule!AM$87:AM$291,AB129,Schedule!$G$87:$G$291,Schedule!$F$9,Schedule!$I$87:$I$291,"I"))+(SUMIFS(Schedule!AO$87:AO$291,Schedule!$K$87:$K$291,Arch,Schedule!AN$87:AN$291,AC$126,Schedule!AM$87:AM$291,AB129,Schedule!$G$87:$G$291,Schedule!$F$10,Schedule!$I$87:$I$291,"")+SUMIFS(Schedule!AO$87:AO$291,Schedule!$K$87:$K$291,Arch,Schedule!AN$87:AN$291,AC$126,Schedule!AM$87:AM$291,AB129,Schedule!$G$87:$G$291,Schedule!$F$10,Schedule!$I$87:$I$291,"I"))+(SUMIFS(Schedule!AO$87:AO$291,Schedule!$K$87:$K$291,Arch,Schedule!AN$87:AN$291,AC$126,Schedule!AM$87:AM$291,AB129,Schedule!$G$87:$G$291,Schedule!$F$11,Schedule!$I$87:$I$291,"")+SUMIFS(Schedule!AO$87:AO$291,Schedule!$K$87:$K$291,Arch,Schedule!AN$87:AN$291,AC$126,Schedule!AM$87:AM$291,AB129,Schedule!$G$87:$G$291,Schedule!$F$11,Schedule!$I$87:$I$291,"I")),(SUMIFS(Schedule!AO$87:AO$291,Schedule!$K$87:$K$291,Arch,Schedule!AN$87:AN$291,AC$126,Schedule!AM$87:AM$291,AB129,Schedule!$G$87:$G$291,Schedule!$F$9,Schedule!$I$87:$I$291,"")+SUMIFS(Schedule!AO$87:AO$291,Schedule!$K$87:$K$291,Arch,Schedule!AN$87:AN$291,AC$126,Schedule!AM$87:AM$291,AB129,Schedule!$G$87:$G$291,Schedule!$F$9,Schedule!$I$87:$I$291,"I"))+(SUMIFS(Schedule!AO$87:AO$291,Schedule!$K$87:$K$291,Arch,Schedule!AN$87:AN$291,AC$126,Schedule!AM$87:AM$291,AB129,Schedule!$G$87:$G$291,Schedule!$F$10,Schedule!$I$87:$I$291,"")+SUMIFS(Schedule!AO$87:AO$291,Schedule!$K$87:$K$291,Arch,Schedule!AN$87:AN$291,AC$126,Schedule!AM$87:AM$291,AB129,Schedule!$G$87:$G$291,Schedule!$F$10,Schedule!$I$87:$I$291,"I"))+(SUMIFS(Schedule!AO$87:AO$291,Schedule!$K$87:$K$291,Arch,Schedule!AN$87:AN$291,AC$126,Schedule!AM$87:AM$291,AB129,Schedule!$G$87:$G$291,Schedule!$F$11,Schedule!$I$87:$I$291,"")+SUMIFS(Schedule!AO$87:AO$291,Schedule!$K$87:$K$291,Arch,Schedule!AN$87:AN$291,AC$126,Schedule!AM$87:AM$291,AB129,Schedule!$G$87:$G$291,Schedule!$F$11,Schedule!$I$87:$I$291,"I"))+(SUMIFS(Schedule!AO$87:AO$291,Schedule!$K$87:$K$291,Arch,Schedule!AN$87:AN$291,AC$126,Schedule!AM$87:AM$291,AB129,Schedule!$G$87:$G$291,Schedule!$F$8,Schedule!$I$87:$I$291,"")+SUMIFS(Schedule!AO$87:AO$291,Schedule!$K$87:$K$291,Arch,Schedule!AN$87:AN$291,AC$126,Schedule!AM$87:AM$291,AB129,Schedule!$G$87:$G$291,Schedule!$F$8,Schedule!$I$87:$I$291,"I"))))</f>
        <v>0</v>
      </c>
      <c r="AE129" s="282">
        <f t="shared" si="29"/>
        <v>0</v>
      </c>
      <c r="AF129" s="283">
        <f t="shared" si="27"/>
        <v>0</v>
      </c>
    </row>
    <row r="130" spans="2:32" ht="15.75" thickBot="1" x14ac:dyDescent="0.25">
      <c r="B130" s="580"/>
      <c r="C130" s="584"/>
      <c r="D130" s="290">
        <v>5</v>
      </c>
      <c r="E130" s="291"/>
      <c r="F130" s="292">
        <f>IF($C$3="",(SUMIFS(Schedule!Q$87:Q$291,Schedule!$K$87:$K$291,Arch,Schedule!P$87:P$291,E$126,Schedule!O$87:O$291,D130,Schedule!$G$87:$G$291,Schedule!$F$9,Schedule!$I$87:$I$291,"")+SUMIFS(Schedule!Q$87:Q$291,Schedule!$K$87:$K$291,Arch,Schedule!P$87:P$291,E$126,Schedule!O$87:O$291,D130,Schedule!$G$87:$G$291,Schedule!$F$9,Schedule!$I$87:$I$291,"I"))+(SUMIFS(Schedule!Q$87:Q$291,Schedule!$K$87:$K$291,Arch,Schedule!P$87:P$291,E$126,Schedule!O$87:O$291,D130,Schedule!$G$87:$G$291,Schedule!$F$10,Schedule!$I$87:$I$291,"")+SUMIFS(Schedule!Q$87:Q$291,Schedule!$K$87:$K$291,Arch,Schedule!P$87:P$291,E$126,Schedule!O$87:O$291,D130,Schedule!$G$87:$G$291,Schedule!$F$10,Schedule!$I$87:$I$291,"I"))+(SUMIFS(Schedule!Q$87:Q$291,Schedule!$K$87:$K$291,Arch,Schedule!P$87:P$291,E$126,Schedule!O$87:O$291,D130,Schedule!$G$87:$G$291,Schedule!$F$11,Schedule!$I$87:$I$291,"")+SUMIFS(Schedule!Q$87:Q$291,Schedule!$K$87:$K$291,Arch,Schedule!P$87:P$291,E$126,Schedule!O$87:O$291,D130,Schedule!$G$87:$G$291,Schedule!$F$11,Schedule!$I$87:$I$291,"I")),IF($C$3='Sum Res'!$S$5,(SUMIFS(Schedule!Q$87:Q$291,Schedule!$K$87:$K$291,Arch,Schedule!P$87:P$291,E$126,Schedule!O$87:O$291,D130,Schedule!$G$87:$G$291,Schedule!$F$9,Schedule!$I$87:$I$291,"")+SUMIFS(Schedule!Q$87:Q$291,Schedule!$K$87:$K$291,Arch,Schedule!P$87:P$291,E$126,Schedule!O$87:O$291,D130,Schedule!$G$87:$G$291,Schedule!$F$9,Schedule!$I$87:$I$291,"I"))+(SUMIFS(Schedule!Q$87:Q$291,Schedule!$K$87:$K$291,Arch,Schedule!P$87:P$291,E$126,Schedule!O$87:O$291,D130,Schedule!$G$87:$G$291,Schedule!$F$10,Schedule!$I$87:$I$291,"")+SUMIFS(Schedule!Q$87:Q$291,Schedule!$K$87:$K$291,Arch,Schedule!P$87:P$291,E$126,Schedule!O$87:O$291,D130,Schedule!$G$87:$G$291,Schedule!$F$10,Schedule!$I$87:$I$291,"I"))+(SUMIFS(Schedule!Q$87:Q$291,Schedule!$K$87:$K$291,Arch,Schedule!P$87:P$291,E$126,Schedule!O$87:O$291,D130,Schedule!$G$87:$G$291,Schedule!$F$11,Schedule!$I$87:$I$291,"")+SUMIFS(Schedule!Q$87:Q$291,Schedule!$K$87:$K$291,Arch,Schedule!P$87:P$291,E$126,Schedule!O$87:O$291,D130,Schedule!$G$87:$G$291,Schedule!$F$11,Schedule!$I$87:$I$291,"I")),(SUMIFS(Schedule!Q$87:Q$291,Schedule!$K$87:$K$291,Arch,Schedule!P$87:P$291,E$126,Schedule!O$87:O$291,D130,Schedule!$G$87:$G$291,Schedule!$F$9,Schedule!$I$87:$I$291,"")+SUMIFS(Schedule!Q$87:Q$291,Schedule!$K$87:$K$291,Arch,Schedule!P$87:P$291,E$126,Schedule!O$87:O$291,D130,Schedule!$G$87:$G$291,Schedule!$F$9,Schedule!$I$87:$I$291,"I"))+(SUMIFS(Schedule!Q$87:Q$291,Schedule!$K$87:$K$291,Arch,Schedule!P$87:P$291,E$126,Schedule!O$87:O$291,D130,Schedule!$G$87:$G$291,Schedule!$F$10,Schedule!$I$87:$I$291,"")+SUMIFS(Schedule!Q$87:Q$291,Schedule!$K$87:$K$291,Arch,Schedule!P$87:P$291,E$126,Schedule!O$87:O$291,D130,Schedule!$G$87:$G$291,Schedule!$F$10,Schedule!$I$87:$I$291,"I"))+(SUMIFS(Schedule!Q$87:Q$291,Schedule!$K$87:$K$291,Arch,Schedule!P$87:P$291,E$126,Schedule!O$87:O$291,D130,Schedule!$G$87:$G$291,Schedule!$F$11,Schedule!$I$87:$I$291,"")+SUMIFS(Schedule!Q$87:Q$291,Schedule!$K$87:$K$291,Arch,Schedule!P$87:P$291,E$126,Schedule!O$87:O$291,D130,Schedule!$G$87:$G$291,Schedule!$F$11,Schedule!$I$87:$I$291,"I"))+(SUMIFS(Schedule!Q$87:Q$291,Schedule!$K$87:$K$291,Arch,Schedule!P$87:P$291,E$126,Schedule!O$87:O$291,D130,Schedule!$G$87:$G$291,Schedule!$F$8,Schedule!$I$87:$I$291,"")+SUMIFS(Schedule!Q$87:Q$291,Schedule!$K$87:$K$291,Arch,Schedule!P$87:P$291,E$126,Schedule!O$87:O$291,D130,Schedule!$G$87:$G$291,Schedule!$F$8,Schedule!$I$87:$I$291,"I"))))</f>
        <v>0</v>
      </c>
      <c r="G130" s="290">
        <v>5</v>
      </c>
      <c r="H130" s="291"/>
      <c r="I130" s="292">
        <f>IF($C$3="",(SUMIFS(Schedule!T$87:T$291,Schedule!$K$87:$K$291,Arch,Schedule!S$87:S$291,H$126,Schedule!R$87:R$291,G130,Schedule!$G$87:$G$291,Schedule!$F$9,Schedule!$I$87:$I$291,"")+SUMIFS(Schedule!T$87:T$291,Schedule!$K$87:$K$291,Arch,Schedule!S$87:S$291,H$126,Schedule!R$87:R$291,G130,Schedule!$G$87:$G$291,Schedule!$F$9,Schedule!$I$87:$I$291,"I"))+(SUMIFS(Schedule!T$87:T$291,Schedule!$K$87:$K$291,Arch,Schedule!S$87:S$291,H$126,Schedule!R$87:R$291,G130,Schedule!$G$87:$G$291,Schedule!$F$10,Schedule!$I$87:$I$291,"")+SUMIFS(Schedule!T$87:T$291,Schedule!$K$87:$K$291,Arch,Schedule!S$87:S$291,H$126,Schedule!R$87:R$291,G130,Schedule!$G$87:$G$291,Schedule!$F$10,Schedule!$I$87:$I$291,"I"))+(SUMIFS(Schedule!T$87:T$291,Schedule!$K$87:$K$291,Arch,Schedule!S$87:S$291,H$126,Schedule!R$87:R$291,G130,Schedule!$G$87:$G$291,Schedule!$F$11,Schedule!$I$87:$I$291,"")+SUMIFS(Schedule!T$87:T$291,Schedule!$K$87:$K$291,Arch,Schedule!S$87:S$291,H$126,Schedule!R$87:R$291,G130,Schedule!$G$87:$G$291,Schedule!$F$11,Schedule!$I$87:$I$291,"I")),IF($C$3='Sum Res'!$S$5,(SUMIFS(Schedule!T$87:T$291,Schedule!$K$87:$K$291,Arch,Schedule!S$87:S$291,H$126,Schedule!R$87:R$291,G130,Schedule!$G$87:$G$291,Schedule!$F$9,Schedule!$I$87:$I$291,"")+SUMIFS(Schedule!T$87:T$291,Schedule!$K$87:$K$291,Arch,Schedule!S$87:S$291,H$126,Schedule!R$87:R$291,G130,Schedule!$G$87:$G$291,Schedule!$F$9,Schedule!$I$87:$I$291,"I"))+(SUMIFS(Schedule!T$87:T$291,Schedule!$K$87:$K$291,Arch,Schedule!S$87:S$291,H$126,Schedule!R$87:R$291,G130,Schedule!$G$87:$G$291,Schedule!$F$10,Schedule!$I$87:$I$291,"")+SUMIFS(Schedule!T$87:T$291,Schedule!$K$87:$K$291,Arch,Schedule!S$87:S$291,H$126,Schedule!R$87:R$291,G130,Schedule!$G$87:$G$291,Schedule!$F$10,Schedule!$I$87:$I$291,"I"))+(SUMIFS(Schedule!T$87:T$291,Schedule!$K$87:$K$291,Arch,Schedule!S$87:S$291,H$126,Schedule!R$87:R$291,G130,Schedule!$G$87:$G$291,Schedule!$F$11,Schedule!$I$87:$I$291,"")+SUMIFS(Schedule!T$87:T$291,Schedule!$K$87:$K$291,Arch,Schedule!S$87:S$291,H$126,Schedule!R$87:R$291,G130,Schedule!$G$87:$G$291,Schedule!$F$11,Schedule!$I$87:$I$291,"I")),(SUMIFS(Schedule!T$87:T$291,Schedule!$K$87:$K$291,Arch,Schedule!S$87:S$291,H$126,Schedule!R$87:R$291,G130,Schedule!$G$87:$G$291,Schedule!$F$9,Schedule!$I$87:$I$291,"")+SUMIFS(Schedule!T$87:T$291,Schedule!$K$87:$K$291,Arch,Schedule!S$87:S$291,H$126,Schedule!R$87:R$291,G130,Schedule!$G$87:$G$291,Schedule!$F$9,Schedule!$I$87:$I$291,"I"))+(SUMIFS(Schedule!T$87:T$291,Schedule!$K$87:$K$291,Arch,Schedule!S$87:S$291,H$126,Schedule!R$87:R$291,G130,Schedule!$G$87:$G$291,Schedule!$F$10,Schedule!$I$87:$I$291,"")+SUMIFS(Schedule!T$87:T$291,Schedule!$K$87:$K$291,Arch,Schedule!S$87:S$291,H$126,Schedule!R$87:R$291,G130,Schedule!$G$87:$G$291,Schedule!$F$10,Schedule!$I$87:$I$291,"I"))+(SUMIFS(Schedule!T$87:T$291,Schedule!$K$87:$K$291,Arch,Schedule!S$87:S$291,H$126,Schedule!R$87:R$291,G130,Schedule!$G$87:$G$291,Schedule!$F$11,Schedule!$I$87:$I$291,"")+SUMIFS(Schedule!T$87:T$291,Schedule!$K$87:$K$291,Arch,Schedule!S$87:S$291,H$126,Schedule!R$87:R$291,G130,Schedule!$G$87:$G$291,Schedule!$F$11,Schedule!$I$87:$I$291,"I"))+(SUMIFS(Schedule!T$87:T$291,Schedule!$K$87:$K$291,Arch,Schedule!S$87:S$291,H$126,Schedule!R$87:R$291,G130,Schedule!$G$87:$G$291,Schedule!$F$8,Schedule!$I$87:$I$291,"")+SUMIFS(Schedule!T$87:T$291,Schedule!$K$87:$K$291,Arch,Schedule!S$87:S$291,H$126,Schedule!R$87:R$291,G130,Schedule!$G$87:$G$291,Schedule!$F$8,Schedule!$I$87:$I$291,"I"))))</f>
        <v>0</v>
      </c>
      <c r="J130" s="290">
        <v>5</v>
      </c>
      <c r="K130" s="291"/>
      <c r="L130" s="292">
        <f>IF($C$3="",(SUMIFS(Schedule!W$87:W$291,Schedule!$K$87:$K$291,Arch,Schedule!V$87:V$291,K$126,Schedule!U$87:U$291,J130,Schedule!$G$87:$G$291,Schedule!$F$9,Schedule!$I$87:$I$291,"")+SUMIFS(Schedule!W$87:W$291,Schedule!$K$87:$K$291,Arch,Schedule!V$87:V$291,K$126,Schedule!U$87:U$291,J130,Schedule!$G$87:$G$291,Schedule!$F$9,Schedule!$I$87:$I$291,"I"))+(SUMIFS(Schedule!W$87:W$291,Schedule!$K$87:$K$291,Arch,Schedule!V$87:V$291,K$126,Schedule!U$87:U$291,J130,Schedule!$G$87:$G$291,Schedule!$F$10,Schedule!$I$87:$I$291,"")+SUMIFS(Schedule!W$87:W$291,Schedule!$K$87:$K$291,Arch,Schedule!V$87:V$291,K$126,Schedule!U$87:U$291,J130,Schedule!$G$87:$G$291,Schedule!$F$10,Schedule!$I$87:$I$291,"I"))+(SUMIFS(Schedule!W$87:W$291,Schedule!$K$87:$K$291,Arch,Schedule!V$87:V$291,K$126,Schedule!U$87:U$291,J130,Schedule!$G$87:$G$291,Schedule!$F$11,Schedule!$I$87:$I$291,"")+SUMIFS(Schedule!W$87:W$291,Schedule!$K$87:$K$291,Arch,Schedule!V$87:V$291,K$126,Schedule!U$87:U$291,J130,Schedule!$G$87:$G$291,Schedule!$F$11,Schedule!$I$87:$I$291,"I")),IF($C$3='Sum Res'!$S$5,(SUMIFS(Schedule!W$87:W$291,Schedule!$K$87:$K$291,Arch,Schedule!V$87:V$291,K$126,Schedule!U$87:U$291,J130,Schedule!$G$87:$G$291,Schedule!$F$9,Schedule!$I$87:$I$291,"")+SUMIFS(Schedule!W$87:W$291,Schedule!$K$87:$K$291,Arch,Schedule!V$87:V$291,K$126,Schedule!U$87:U$291,J130,Schedule!$G$87:$G$291,Schedule!$F$9,Schedule!$I$87:$I$291,"I"))+(SUMIFS(Schedule!W$87:W$291,Schedule!$K$87:$K$291,Arch,Schedule!V$87:V$291,K$126,Schedule!U$87:U$291,J130,Schedule!$G$87:$G$291,Schedule!$F$10,Schedule!$I$87:$I$291,"")+SUMIFS(Schedule!W$87:W$291,Schedule!$K$87:$K$291,Arch,Schedule!V$87:V$291,K$126,Schedule!U$87:U$291,J130,Schedule!$G$87:$G$291,Schedule!$F$10,Schedule!$I$87:$I$291,"I"))+(SUMIFS(Schedule!W$87:W$291,Schedule!$K$87:$K$291,Arch,Schedule!V$87:V$291,K$126,Schedule!U$87:U$291,J130,Schedule!$G$87:$G$291,Schedule!$F$11,Schedule!$I$87:$I$291,"")+SUMIFS(Schedule!W$87:W$291,Schedule!$K$87:$K$291,Arch,Schedule!V$87:V$291,K$126,Schedule!U$87:U$291,J130,Schedule!$G$87:$G$291,Schedule!$F$11,Schedule!$I$87:$I$291,"I")),(SUMIFS(Schedule!W$87:W$291,Schedule!$K$87:$K$291,Arch,Schedule!V$87:V$291,K$126,Schedule!U$87:U$291,J130,Schedule!$G$87:$G$291,Schedule!$F$9,Schedule!$I$87:$I$291,"")+SUMIFS(Schedule!W$87:W$291,Schedule!$K$87:$K$291,Arch,Schedule!V$87:V$291,K$126,Schedule!U$87:U$291,J130,Schedule!$G$87:$G$291,Schedule!$F$9,Schedule!$I$87:$I$291,"I"))+(SUMIFS(Schedule!W$87:W$291,Schedule!$K$87:$K$291,Arch,Schedule!V$87:V$291,K$126,Schedule!U$87:U$291,J130,Schedule!$G$87:$G$291,Schedule!$F$10,Schedule!$I$87:$I$291,"")+SUMIFS(Schedule!W$87:W$291,Schedule!$K$87:$K$291,Arch,Schedule!V$87:V$291,K$126,Schedule!U$87:U$291,J130,Schedule!$G$87:$G$291,Schedule!$F$10,Schedule!$I$87:$I$291,"I"))+(SUMIFS(Schedule!W$87:W$291,Schedule!$K$87:$K$291,Arch,Schedule!V$87:V$291,K$126,Schedule!U$87:U$291,J130,Schedule!$G$87:$G$291,Schedule!$F$11,Schedule!$I$87:$I$291,"")+SUMIFS(Schedule!W$87:W$291,Schedule!$K$87:$K$291,Arch,Schedule!V$87:V$291,K$126,Schedule!U$87:U$291,J130,Schedule!$G$87:$G$291,Schedule!$F$11,Schedule!$I$87:$I$291,"I"))+(SUMIFS(Schedule!W$87:W$291,Schedule!$K$87:$K$291,Arch,Schedule!V$87:V$291,K$126,Schedule!U$87:U$291,J130,Schedule!$G$87:$G$291,Schedule!$F$8,Schedule!$I$87:$I$291,"")+SUMIFS(Schedule!W$87:W$291,Schedule!$K$87:$K$291,Arch,Schedule!V$87:V$291,K$126,Schedule!U$87:U$291,J130,Schedule!$G$87:$G$291,Schedule!$F$8,Schedule!$I$87:$I$291,"I"))))</f>
        <v>0</v>
      </c>
      <c r="M130" s="290">
        <v>5</v>
      </c>
      <c r="N130" s="291"/>
      <c r="O130" s="292">
        <f>IF($C$3="",(SUMIFS(Schedule!Z$87:Z$291,Schedule!$K$87:$K$291,Arch,Schedule!Y$87:Y$291,N$126,Schedule!X$87:X$291,M130,Schedule!$G$87:$G$291,Schedule!$F$9,Schedule!$I$87:$I$291,"")+SUMIFS(Schedule!Z$87:Z$291,Schedule!$K$87:$K$291,Arch,Schedule!Y$87:Y$291,N$126,Schedule!X$87:X$291,M130,Schedule!$G$87:$G$291,Schedule!$F$9,Schedule!$I$87:$I$291,"I"))+(SUMIFS(Schedule!Z$87:Z$291,Schedule!$K$87:$K$291,Arch,Schedule!Y$87:Y$291,N$126,Schedule!X$87:X$291,M130,Schedule!$G$87:$G$291,Schedule!$F$10,Schedule!$I$87:$I$291,"")+SUMIFS(Schedule!Z$87:Z$291,Schedule!$K$87:$K$291,Arch,Schedule!Y$87:Y$291,N$126,Schedule!X$87:X$291,M130,Schedule!$G$87:$G$291,Schedule!$F$10,Schedule!$I$87:$I$291,"I"))+(SUMIFS(Schedule!Z$87:Z$291,Schedule!$K$87:$K$291,Arch,Schedule!Y$87:Y$291,N$126,Schedule!X$87:X$291,M130,Schedule!$G$87:$G$291,Schedule!$F$11,Schedule!$I$87:$I$291,"")+SUMIFS(Schedule!Z$87:Z$291,Schedule!$K$87:$K$291,Arch,Schedule!Y$87:Y$291,N$126,Schedule!X$87:X$291,M130,Schedule!$G$87:$G$291,Schedule!$F$11,Schedule!$I$87:$I$291,"I")),IF($C$3='Sum Res'!$S$5,(SUMIFS(Schedule!Z$87:Z$291,Schedule!$K$87:$K$291,Arch,Schedule!Y$87:Y$291,N$126,Schedule!X$87:X$291,M130,Schedule!$G$87:$G$291,Schedule!$F$9,Schedule!$I$87:$I$291,"")+SUMIFS(Schedule!Z$87:Z$291,Schedule!$K$87:$K$291,Arch,Schedule!Y$87:Y$291,N$126,Schedule!X$87:X$291,M130,Schedule!$G$87:$G$291,Schedule!$F$9,Schedule!$I$87:$I$291,"I"))+(SUMIFS(Schedule!Z$87:Z$291,Schedule!$K$87:$K$291,Arch,Schedule!Y$87:Y$291,N$126,Schedule!X$87:X$291,M130,Schedule!$G$87:$G$291,Schedule!$F$10,Schedule!$I$87:$I$291,"")+SUMIFS(Schedule!Z$87:Z$291,Schedule!$K$87:$K$291,Arch,Schedule!Y$87:Y$291,N$126,Schedule!X$87:X$291,M130,Schedule!$G$87:$G$291,Schedule!$F$10,Schedule!$I$87:$I$291,"I"))+(SUMIFS(Schedule!Z$87:Z$291,Schedule!$K$87:$K$291,Arch,Schedule!Y$87:Y$291,N$126,Schedule!X$87:X$291,M130,Schedule!$G$87:$G$291,Schedule!$F$11,Schedule!$I$87:$I$291,"")+SUMIFS(Schedule!Z$87:Z$291,Schedule!$K$87:$K$291,Arch,Schedule!Y$87:Y$291,N$126,Schedule!X$87:X$291,M130,Schedule!$G$87:$G$291,Schedule!$F$11,Schedule!$I$87:$I$291,"I")),(SUMIFS(Schedule!Z$87:Z$291,Schedule!$K$87:$K$291,Arch,Schedule!Y$87:Y$291,N$126,Schedule!X$87:X$291,M130,Schedule!$G$87:$G$291,Schedule!$F$9,Schedule!$I$87:$I$291,"")+SUMIFS(Schedule!Z$87:Z$291,Schedule!$K$87:$K$291,Arch,Schedule!Y$87:Y$291,N$126,Schedule!X$87:X$291,M130,Schedule!$G$87:$G$291,Schedule!$F$9,Schedule!$I$87:$I$291,"I"))+(SUMIFS(Schedule!Z$87:Z$291,Schedule!$K$87:$K$291,Arch,Schedule!Y$87:Y$291,N$126,Schedule!X$87:X$291,M130,Schedule!$G$87:$G$291,Schedule!$F$10,Schedule!$I$87:$I$291,"")+SUMIFS(Schedule!Z$87:Z$291,Schedule!$K$87:$K$291,Arch,Schedule!Y$87:Y$291,N$126,Schedule!X$87:X$291,M130,Schedule!$G$87:$G$291,Schedule!$F$10,Schedule!$I$87:$I$291,"I"))+(SUMIFS(Schedule!Z$87:Z$291,Schedule!$K$87:$K$291,Arch,Schedule!Y$87:Y$291,N$126,Schedule!X$87:X$291,M130,Schedule!$G$87:$G$291,Schedule!$F$11,Schedule!$I$87:$I$291,"")+SUMIFS(Schedule!Z$87:Z$291,Schedule!$K$87:$K$291,Arch,Schedule!Y$87:Y$291,N$126,Schedule!X$87:X$291,M130,Schedule!$G$87:$G$291,Schedule!$F$11,Schedule!$I$87:$I$291,"I"))+(SUMIFS(Schedule!Z$87:Z$291,Schedule!$K$87:$K$291,Arch,Schedule!Y$87:Y$291,N$126,Schedule!X$87:X$291,M130,Schedule!$G$87:$G$291,Schedule!$F$8,Schedule!$I$87:$I$291,"")+SUMIFS(Schedule!Z$87:Z$291,Schedule!$K$87:$K$291,Arch,Schedule!Y$87:Y$291,N$126,Schedule!X$87:X$291,M130,Schedule!$G$87:$G$291,Schedule!$F$8,Schedule!$I$87:$I$291,"I"))))</f>
        <v>0</v>
      </c>
      <c r="P130" s="290">
        <v>5</v>
      </c>
      <c r="Q130" s="291"/>
      <c r="R130" s="292">
        <f>IF($C$3="",(SUMIFS(Schedule!AC$87:AC$291,Schedule!$K$87:$K$291,Arch,Schedule!AB$87:AB$291,Q$126,Schedule!AA$87:AA$291,P130,Schedule!$G$87:$G$291,Schedule!$F$9,Schedule!$I$87:$I$291,"")+SUMIFS(Schedule!AC$87:AC$291,Schedule!$K$87:$K$291,Arch,Schedule!AB$87:AB$291,Q$126,Schedule!AA$87:AA$291,P130,Schedule!$G$87:$G$291,Schedule!$F$9,Schedule!$I$87:$I$291,"I"))+(SUMIFS(Schedule!AC$87:AC$291,Schedule!$K$87:$K$291,Arch,Schedule!AB$87:AB$291,Q$126,Schedule!AA$87:AA$291,P130,Schedule!$G$87:$G$291,Schedule!$F$10,Schedule!$I$87:$I$291,"")+SUMIFS(Schedule!AC$87:AC$291,Schedule!$K$87:$K$291,Arch,Schedule!AB$87:AB$291,Q$126,Schedule!AA$87:AA$291,P130,Schedule!$G$87:$G$291,Schedule!$F$10,Schedule!$I$87:$I$291,"I"))+(SUMIFS(Schedule!AC$87:AC$291,Schedule!$K$87:$K$291,Arch,Schedule!AB$87:AB$291,Q$126,Schedule!AA$87:AA$291,P130,Schedule!$G$87:$G$291,Schedule!$F$11,Schedule!$I$87:$I$291,"")+SUMIFS(Schedule!AC$87:AC$291,Schedule!$K$87:$K$291,Arch,Schedule!AB$87:AB$291,Q$126,Schedule!AA$87:AA$291,P130,Schedule!$G$87:$G$291,Schedule!$F$11,Schedule!$I$87:$I$291,"I")),IF($C$3='Sum Res'!$S$5,(SUMIFS(Schedule!AC$87:AC$291,Schedule!$K$87:$K$291,Arch,Schedule!AB$87:AB$291,Q$126,Schedule!AA$87:AA$291,P130,Schedule!$G$87:$G$291,Schedule!$F$9,Schedule!$I$87:$I$291,"")+SUMIFS(Schedule!AC$87:AC$291,Schedule!$K$87:$K$291,Arch,Schedule!AB$87:AB$291,Q$126,Schedule!AA$87:AA$291,P130,Schedule!$G$87:$G$291,Schedule!$F$9,Schedule!$I$87:$I$291,"I"))+(SUMIFS(Schedule!AC$87:AC$291,Schedule!$K$87:$K$291,Arch,Schedule!AB$87:AB$291,Q$126,Schedule!AA$87:AA$291,P130,Schedule!$G$87:$G$291,Schedule!$F$10,Schedule!$I$87:$I$291,"")+SUMIFS(Schedule!AC$87:AC$291,Schedule!$K$87:$K$291,Arch,Schedule!AB$87:AB$291,Q$126,Schedule!AA$87:AA$291,P130,Schedule!$G$87:$G$291,Schedule!$F$10,Schedule!$I$87:$I$291,"I"))+(SUMIFS(Schedule!AC$87:AC$291,Schedule!$K$87:$K$291,Arch,Schedule!AB$87:AB$291,Q$126,Schedule!AA$87:AA$291,P130,Schedule!$G$87:$G$291,Schedule!$F$11,Schedule!$I$87:$I$291,"")+SUMIFS(Schedule!AC$87:AC$291,Schedule!$K$87:$K$291,Arch,Schedule!AB$87:AB$291,Q$126,Schedule!AA$87:AA$291,P130,Schedule!$G$87:$G$291,Schedule!$F$11,Schedule!$I$87:$I$291,"I")),(SUMIFS(Schedule!AC$87:AC$291,Schedule!$K$87:$K$291,Arch,Schedule!AB$87:AB$291,Q$126,Schedule!AA$87:AA$291,P130,Schedule!$G$87:$G$291,Schedule!$F$9,Schedule!$I$87:$I$291,"")+SUMIFS(Schedule!AC$87:AC$291,Schedule!$K$87:$K$291,Arch,Schedule!AB$87:AB$291,Q$126,Schedule!AA$87:AA$291,P130,Schedule!$G$87:$G$291,Schedule!$F$9,Schedule!$I$87:$I$291,"I"))+(SUMIFS(Schedule!AC$87:AC$291,Schedule!$K$87:$K$291,Arch,Schedule!AB$87:AB$291,Q$126,Schedule!AA$87:AA$291,P130,Schedule!$G$87:$G$291,Schedule!$F$10,Schedule!$I$87:$I$291,"")+SUMIFS(Schedule!AC$87:AC$291,Schedule!$K$87:$K$291,Arch,Schedule!AB$87:AB$291,Q$126,Schedule!AA$87:AA$291,P130,Schedule!$G$87:$G$291,Schedule!$F$10,Schedule!$I$87:$I$291,"I"))+(SUMIFS(Schedule!AC$87:AC$291,Schedule!$K$87:$K$291,Arch,Schedule!AB$87:AB$291,Q$126,Schedule!AA$87:AA$291,P130,Schedule!$G$87:$G$291,Schedule!$F$11,Schedule!$I$87:$I$291,"")+SUMIFS(Schedule!AC$87:AC$291,Schedule!$K$87:$K$291,Arch,Schedule!AB$87:AB$291,Q$126,Schedule!AA$87:AA$291,P130,Schedule!$G$87:$G$291,Schedule!$F$11,Schedule!$I$87:$I$291,"I"))+(SUMIFS(Schedule!AC$87:AC$291,Schedule!$K$87:$K$291,Arch,Schedule!AB$87:AB$291,Q$126,Schedule!AA$87:AA$291,P130,Schedule!$G$87:$G$291,Schedule!$F$8,Schedule!$I$87:$I$291,"")+SUMIFS(Schedule!AC$87:AC$291,Schedule!$K$87:$K$291,Arch,Schedule!AB$87:AB$291,Q$126,Schedule!AA$87:AA$291,P130,Schedule!$G$87:$G$291,Schedule!$F$8,Schedule!$I$87:$I$291,"I"))))</f>
        <v>0</v>
      </c>
      <c r="S130" s="290">
        <v>5</v>
      </c>
      <c r="T130" s="291"/>
      <c r="U130" s="292">
        <f>IF($C$3="",(SUMIFS(Schedule!AF$87:AF$291,Schedule!$K$87:$K$291,Arch,Schedule!AE$87:AE$291,T$126,Schedule!AD$87:AD$291,S130,Schedule!$G$87:$G$291,Schedule!$F$9,Schedule!$I$87:$I$291,"")+SUMIFS(Schedule!AF$87:AF$291,Schedule!$K$87:$K$291,Arch,Schedule!AE$87:AE$291,T$126,Schedule!AD$87:AD$291,S130,Schedule!$G$87:$G$291,Schedule!$F$9,Schedule!$I$87:$I$291,"I"))+(SUMIFS(Schedule!AF$87:AF$291,Schedule!$K$87:$K$291,Arch,Schedule!AE$87:AE$291,T$126,Schedule!AD$87:AD$291,S130,Schedule!$G$87:$G$291,Schedule!$F$10,Schedule!$I$87:$I$291,"")+SUMIFS(Schedule!AF$87:AF$291,Schedule!$K$87:$K$291,Arch,Schedule!AE$87:AE$291,T$126,Schedule!AD$87:AD$291,S130,Schedule!$G$87:$G$291,Schedule!$F$10,Schedule!$I$87:$I$291,"I"))+(SUMIFS(Schedule!AF$87:AF$291,Schedule!$K$87:$K$291,Arch,Schedule!AE$87:AE$291,T$126,Schedule!AD$87:AD$291,S130,Schedule!$G$87:$G$291,Schedule!$F$11,Schedule!$I$87:$I$291,"")+SUMIFS(Schedule!AF$87:AF$291,Schedule!$K$87:$K$291,Arch,Schedule!AE$87:AE$291,T$126,Schedule!AD$87:AD$291,S130,Schedule!$G$87:$G$291,Schedule!$F$11,Schedule!$I$87:$I$291,"I")),IF($C$3='Sum Res'!$S$5,(SUMIFS(Schedule!AF$87:AF$291,Schedule!$K$87:$K$291,Arch,Schedule!AE$87:AE$291,T$126,Schedule!AD$87:AD$291,S130,Schedule!$G$87:$G$291,Schedule!$F$9,Schedule!$I$87:$I$291,"")+SUMIFS(Schedule!AF$87:AF$291,Schedule!$K$87:$K$291,Arch,Schedule!AE$87:AE$291,T$126,Schedule!AD$87:AD$291,S130,Schedule!$G$87:$G$291,Schedule!$F$9,Schedule!$I$87:$I$291,"I"))+(SUMIFS(Schedule!AF$87:AF$291,Schedule!$K$87:$K$291,Arch,Schedule!AE$87:AE$291,T$126,Schedule!AD$87:AD$291,S130,Schedule!$G$87:$G$291,Schedule!$F$10,Schedule!$I$87:$I$291,"")+SUMIFS(Schedule!AF$87:AF$291,Schedule!$K$87:$K$291,Arch,Schedule!AE$87:AE$291,T$126,Schedule!AD$87:AD$291,S130,Schedule!$G$87:$G$291,Schedule!$F$10,Schedule!$I$87:$I$291,"I"))+(SUMIFS(Schedule!AF$87:AF$291,Schedule!$K$87:$K$291,Arch,Schedule!AE$87:AE$291,T$126,Schedule!AD$87:AD$291,S130,Schedule!$G$87:$G$291,Schedule!$F$11,Schedule!$I$87:$I$291,"")+SUMIFS(Schedule!AF$87:AF$291,Schedule!$K$87:$K$291,Arch,Schedule!AE$87:AE$291,T$126,Schedule!AD$87:AD$291,S130,Schedule!$G$87:$G$291,Schedule!$F$11,Schedule!$I$87:$I$291,"I")),(SUMIFS(Schedule!AF$87:AF$291,Schedule!$K$87:$K$291,Arch,Schedule!AE$87:AE$291,T$126,Schedule!AD$87:AD$291,S130,Schedule!$G$87:$G$291,Schedule!$F$9,Schedule!$I$87:$I$291,"")+SUMIFS(Schedule!AF$87:AF$291,Schedule!$K$87:$K$291,Arch,Schedule!AE$87:AE$291,T$126,Schedule!AD$87:AD$291,S130,Schedule!$G$87:$G$291,Schedule!$F$9,Schedule!$I$87:$I$291,"I"))+(SUMIFS(Schedule!AF$87:AF$291,Schedule!$K$87:$K$291,Arch,Schedule!AE$87:AE$291,T$126,Schedule!AD$87:AD$291,S130,Schedule!$G$87:$G$291,Schedule!$F$10,Schedule!$I$87:$I$291,"")+SUMIFS(Schedule!AF$87:AF$291,Schedule!$K$87:$K$291,Arch,Schedule!AE$87:AE$291,T$126,Schedule!AD$87:AD$291,S130,Schedule!$G$87:$G$291,Schedule!$F$10,Schedule!$I$87:$I$291,"I"))+(SUMIFS(Schedule!AF$87:AF$291,Schedule!$K$87:$K$291,Arch,Schedule!AE$87:AE$291,T$126,Schedule!AD$87:AD$291,S130,Schedule!$G$87:$G$291,Schedule!$F$11,Schedule!$I$87:$I$291,"")+SUMIFS(Schedule!AF$87:AF$291,Schedule!$K$87:$K$291,Arch,Schedule!AE$87:AE$291,T$126,Schedule!AD$87:AD$291,S130,Schedule!$G$87:$G$291,Schedule!$F$11,Schedule!$I$87:$I$291,"I"))+(SUMIFS(Schedule!AF$87:AF$291,Schedule!$K$87:$K$291,Arch,Schedule!AE$87:AE$291,T$126,Schedule!AD$87:AD$291,S130,Schedule!$G$87:$G$291,Schedule!$F$8,Schedule!$I$87:$I$291,"")+SUMIFS(Schedule!AF$87:AF$291,Schedule!$K$87:$K$291,Arch,Schedule!AE$87:AE$291,T$126,Schedule!AD$87:AD$291,S130,Schedule!$G$87:$G$291,Schedule!$F$8,Schedule!$I$87:$I$291,"I"))))</f>
        <v>0</v>
      </c>
      <c r="V130" s="290">
        <v>5</v>
      </c>
      <c r="W130" s="291"/>
      <c r="X130" s="292">
        <f>IF($C$3="",(SUMIFS(Schedule!AI$87:AI$291,Schedule!$K$87:$K$291,Arch,Schedule!AH$87:AH$291,W$126,Schedule!AG$87:AG$291,V130,Schedule!$G$87:$G$291,Schedule!$F$9,Schedule!$I$87:$I$291,"")+SUMIFS(Schedule!AI$87:AI$291,Schedule!$K$87:$K$291,Arch,Schedule!AH$87:AH$291,W$126,Schedule!AG$87:AG$291,V130,Schedule!$G$87:$G$291,Schedule!$F$9,Schedule!$I$87:$I$291,"I"))+(SUMIFS(Schedule!AI$87:AI$291,Schedule!$K$87:$K$291,Arch,Schedule!AH$87:AH$291,W$126,Schedule!AG$87:AG$291,V130,Schedule!$G$87:$G$291,Schedule!$F$10,Schedule!$I$87:$I$291,"")+SUMIFS(Schedule!AI$87:AI$291,Schedule!$K$87:$K$291,Arch,Schedule!AH$87:AH$291,W$126,Schedule!AG$87:AG$291,V130,Schedule!$G$87:$G$291,Schedule!$F$10,Schedule!$I$87:$I$291,"I"))+(SUMIFS(Schedule!AI$87:AI$291,Schedule!$K$87:$K$291,Arch,Schedule!AH$87:AH$291,W$126,Schedule!AG$87:AG$291,V130,Schedule!$G$87:$G$291,Schedule!$F$11,Schedule!$I$87:$I$291,"")+SUMIFS(Schedule!AI$87:AI$291,Schedule!$K$87:$K$291,Arch,Schedule!AH$87:AH$291,W$126,Schedule!AG$87:AG$291,V130,Schedule!$G$87:$G$291,Schedule!$F$11,Schedule!$I$87:$I$291,"I")),IF($C$3='Sum Res'!$S$5,(SUMIFS(Schedule!AI$87:AI$291,Schedule!$K$87:$K$291,Arch,Schedule!AH$87:AH$291,W$126,Schedule!AG$87:AG$291,V130,Schedule!$G$87:$G$291,Schedule!$F$9,Schedule!$I$87:$I$291,"")+SUMIFS(Schedule!AI$87:AI$291,Schedule!$K$87:$K$291,Arch,Schedule!AH$87:AH$291,W$126,Schedule!AG$87:AG$291,V130,Schedule!$G$87:$G$291,Schedule!$F$9,Schedule!$I$87:$I$291,"I"))+(SUMIFS(Schedule!AI$87:AI$291,Schedule!$K$87:$K$291,Arch,Schedule!AH$87:AH$291,W$126,Schedule!AG$87:AG$291,V130,Schedule!$G$87:$G$291,Schedule!$F$10,Schedule!$I$87:$I$291,"")+SUMIFS(Schedule!AI$87:AI$291,Schedule!$K$87:$K$291,Arch,Schedule!AH$87:AH$291,W$126,Schedule!AG$87:AG$291,V130,Schedule!$G$87:$G$291,Schedule!$F$10,Schedule!$I$87:$I$291,"I"))+(SUMIFS(Schedule!AI$87:AI$291,Schedule!$K$87:$K$291,Arch,Schedule!AH$87:AH$291,W$126,Schedule!AG$87:AG$291,V130,Schedule!$G$87:$G$291,Schedule!$F$11,Schedule!$I$87:$I$291,"")+SUMIFS(Schedule!AI$87:AI$291,Schedule!$K$87:$K$291,Arch,Schedule!AH$87:AH$291,W$126,Schedule!AG$87:AG$291,V130,Schedule!$G$87:$G$291,Schedule!$F$11,Schedule!$I$87:$I$291,"I")),(SUMIFS(Schedule!AI$87:AI$291,Schedule!$K$87:$K$291,Arch,Schedule!AH$87:AH$291,W$126,Schedule!AG$87:AG$291,V130,Schedule!$G$87:$G$291,Schedule!$F$9,Schedule!$I$87:$I$291,"")+SUMIFS(Schedule!AI$87:AI$291,Schedule!$K$87:$K$291,Arch,Schedule!AH$87:AH$291,W$126,Schedule!AG$87:AG$291,V130,Schedule!$G$87:$G$291,Schedule!$F$9,Schedule!$I$87:$I$291,"I"))+(SUMIFS(Schedule!AI$87:AI$291,Schedule!$K$87:$K$291,Arch,Schedule!AH$87:AH$291,W$126,Schedule!AG$87:AG$291,V130,Schedule!$G$87:$G$291,Schedule!$F$10,Schedule!$I$87:$I$291,"")+SUMIFS(Schedule!AI$87:AI$291,Schedule!$K$87:$K$291,Arch,Schedule!AH$87:AH$291,W$126,Schedule!AG$87:AG$291,V130,Schedule!$G$87:$G$291,Schedule!$F$10,Schedule!$I$87:$I$291,"I"))+(SUMIFS(Schedule!AI$87:AI$291,Schedule!$K$87:$K$291,Arch,Schedule!AH$87:AH$291,W$126,Schedule!AG$87:AG$291,V130,Schedule!$G$87:$G$291,Schedule!$F$11,Schedule!$I$87:$I$291,"")+SUMIFS(Schedule!AI$87:AI$291,Schedule!$K$87:$K$291,Arch,Schedule!AH$87:AH$291,W$126,Schedule!AG$87:AG$291,V130,Schedule!$G$87:$G$291,Schedule!$F$11,Schedule!$I$87:$I$291,"I"))+(SUMIFS(Schedule!AI$87:AI$291,Schedule!$K$87:$K$291,Arch,Schedule!AH$87:AH$291,W$126,Schedule!AG$87:AG$291,V130,Schedule!$G$87:$G$291,Schedule!$F$8,Schedule!$I$87:$I$291,"")+SUMIFS(Schedule!AI$87:AI$291,Schedule!$K$87:$K$291,Arch,Schedule!AH$87:AH$291,W$126,Schedule!AG$87:AG$291,V130,Schedule!$G$87:$G$291,Schedule!$F$8,Schedule!$I$87:$I$291,"I"))))</f>
        <v>0</v>
      </c>
      <c r="Y130" s="290">
        <v>5</v>
      </c>
      <c r="Z130" s="291"/>
      <c r="AA130" s="292">
        <f>IF($C$3="",(SUMIFS(Schedule!AL$87:AL$291,Schedule!$K$87:$K$291,Arch,Schedule!AK$87:AK$291,Z$126,Schedule!AJ$87:AJ$291,Y130,Schedule!$G$87:$G$291,Schedule!$F$9,Schedule!$I$87:$I$291,"")+SUMIFS(Schedule!AL$87:AL$291,Schedule!$K$87:$K$291,Arch,Schedule!AK$87:AK$291,Z$126,Schedule!AJ$87:AJ$291,Y130,Schedule!$G$87:$G$291,Schedule!$F$9,Schedule!$I$87:$I$291,"I"))+(SUMIFS(Schedule!AL$87:AL$291,Schedule!$K$87:$K$291,Arch,Schedule!AK$87:AK$291,Z$126,Schedule!AJ$87:AJ$291,Y130,Schedule!$G$87:$G$291,Schedule!$F$10,Schedule!$I$87:$I$291,"")+SUMIFS(Schedule!AL$87:AL$291,Schedule!$K$87:$K$291,Arch,Schedule!AK$87:AK$291,Z$126,Schedule!AJ$87:AJ$291,Y130,Schedule!$G$87:$G$291,Schedule!$F$10,Schedule!$I$87:$I$291,"I"))+(SUMIFS(Schedule!AL$87:AL$291,Schedule!$K$87:$K$291,Arch,Schedule!AK$87:AK$291,Z$126,Schedule!AJ$87:AJ$291,Y130,Schedule!$G$87:$G$291,Schedule!$F$11,Schedule!$I$87:$I$291,"")+SUMIFS(Schedule!AL$87:AL$291,Schedule!$K$87:$K$291,Arch,Schedule!AK$87:AK$291,Z$126,Schedule!AJ$87:AJ$291,Y130,Schedule!$G$87:$G$291,Schedule!$F$11,Schedule!$I$87:$I$291,"I")),IF($C$3='Sum Res'!$S$5,(SUMIFS(Schedule!AL$87:AL$291,Schedule!$K$87:$K$291,Arch,Schedule!AK$87:AK$291,Z$126,Schedule!AJ$87:AJ$291,Y130,Schedule!$G$87:$G$291,Schedule!$F$9,Schedule!$I$87:$I$291,"")+SUMIFS(Schedule!AL$87:AL$291,Schedule!$K$87:$K$291,Arch,Schedule!AK$87:AK$291,Z$126,Schedule!AJ$87:AJ$291,Y130,Schedule!$G$87:$G$291,Schedule!$F$9,Schedule!$I$87:$I$291,"I"))+(SUMIFS(Schedule!AL$87:AL$291,Schedule!$K$87:$K$291,Arch,Schedule!AK$87:AK$291,Z$126,Schedule!AJ$87:AJ$291,Y130,Schedule!$G$87:$G$291,Schedule!$F$10,Schedule!$I$87:$I$291,"")+SUMIFS(Schedule!AL$87:AL$291,Schedule!$K$87:$K$291,Arch,Schedule!AK$87:AK$291,Z$126,Schedule!AJ$87:AJ$291,Y130,Schedule!$G$87:$G$291,Schedule!$F$10,Schedule!$I$87:$I$291,"I"))+(SUMIFS(Schedule!AL$87:AL$291,Schedule!$K$87:$K$291,Arch,Schedule!AK$87:AK$291,Z$126,Schedule!AJ$87:AJ$291,Y130,Schedule!$G$87:$G$291,Schedule!$F$11,Schedule!$I$87:$I$291,"")+SUMIFS(Schedule!AL$87:AL$291,Schedule!$K$87:$K$291,Arch,Schedule!AK$87:AK$291,Z$126,Schedule!AJ$87:AJ$291,Y130,Schedule!$G$87:$G$291,Schedule!$F$11,Schedule!$I$87:$I$291,"I")),(SUMIFS(Schedule!AL$87:AL$291,Schedule!$K$87:$K$291,Arch,Schedule!AK$87:AK$291,Z$126,Schedule!AJ$87:AJ$291,Y130,Schedule!$G$87:$G$291,Schedule!$F$9,Schedule!$I$87:$I$291,"")+SUMIFS(Schedule!AL$87:AL$291,Schedule!$K$87:$K$291,Arch,Schedule!AK$87:AK$291,Z$126,Schedule!AJ$87:AJ$291,Y130,Schedule!$G$87:$G$291,Schedule!$F$9,Schedule!$I$87:$I$291,"I"))+(SUMIFS(Schedule!AL$87:AL$291,Schedule!$K$87:$K$291,Arch,Schedule!AK$87:AK$291,Z$126,Schedule!AJ$87:AJ$291,Y130,Schedule!$G$87:$G$291,Schedule!$F$10,Schedule!$I$87:$I$291,"")+SUMIFS(Schedule!AL$87:AL$291,Schedule!$K$87:$K$291,Arch,Schedule!AK$87:AK$291,Z$126,Schedule!AJ$87:AJ$291,Y130,Schedule!$G$87:$G$291,Schedule!$F$10,Schedule!$I$87:$I$291,"I"))+(SUMIFS(Schedule!AL$87:AL$291,Schedule!$K$87:$K$291,Arch,Schedule!AK$87:AK$291,Z$126,Schedule!AJ$87:AJ$291,Y130,Schedule!$G$87:$G$291,Schedule!$F$11,Schedule!$I$87:$I$291,"")+SUMIFS(Schedule!AL$87:AL$291,Schedule!$K$87:$K$291,Arch,Schedule!AK$87:AK$291,Z$126,Schedule!AJ$87:AJ$291,Y130,Schedule!$G$87:$G$291,Schedule!$F$11,Schedule!$I$87:$I$291,"I"))+(SUMIFS(Schedule!AL$87:AL$291,Schedule!$K$87:$K$291,Arch,Schedule!AK$87:AK$291,Z$126,Schedule!AJ$87:AJ$291,Y130,Schedule!$G$87:$G$291,Schedule!$F$8,Schedule!$I$87:$I$291,"")+SUMIFS(Schedule!AL$87:AL$291,Schedule!$K$87:$K$291,Arch,Schedule!AK$87:AK$291,Z$126,Schedule!AJ$87:AJ$291,Y130,Schedule!$G$87:$G$291,Schedule!$F$8,Schedule!$I$87:$I$291,"I"))))</f>
        <v>0</v>
      </c>
      <c r="AB130" s="290">
        <v>5</v>
      </c>
      <c r="AC130" s="291"/>
      <c r="AD130" s="292">
        <f>IF($C$3="",(SUMIFS(Schedule!AO$87:AO$291,Schedule!$K$87:$K$291,Arch,Schedule!AN$87:AN$291,AC$126,Schedule!AM$87:AM$291,AB130,Schedule!$G$87:$G$291,Schedule!$F$9,Schedule!$I$87:$I$291,"")+SUMIFS(Schedule!AO$87:AO$291,Schedule!$K$87:$K$291,Arch,Schedule!AN$87:AN$291,AC$126,Schedule!AM$87:AM$291,AB130,Schedule!$G$87:$G$291,Schedule!$F$9,Schedule!$I$87:$I$291,"I"))+(SUMIFS(Schedule!AO$87:AO$291,Schedule!$K$87:$K$291,Arch,Schedule!AN$87:AN$291,AC$126,Schedule!AM$87:AM$291,AB130,Schedule!$G$87:$G$291,Schedule!$F$10,Schedule!$I$87:$I$291,"")+SUMIFS(Schedule!AO$87:AO$291,Schedule!$K$87:$K$291,Arch,Schedule!AN$87:AN$291,AC$126,Schedule!AM$87:AM$291,AB130,Schedule!$G$87:$G$291,Schedule!$F$10,Schedule!$I$87:$I$291,"I"))+(SUMIFS(Schedule!AO$87:AO$291,Schedule!$K$87:$K$291,Arch,Schedule!AN$87:AN$291,AC$126,Schedule!AM$87:AM$291,AB130,Schedule!$G$87:$G$291,Schedule!$F$11,Schedule!$I$87:$I$291,"")+SUMIFS(Schedule!AO$87:AO$291,Schedule!$K$87:$K$291,Arch,Schedule!AN$87:AN$291,AC$126,Schedule!AM$87:AM$291,AB130,Schedule!$G$87:$G$291,Schedule!$F$11,Schedule!$I$87:$I$291,"I")),IF($C$3='Sum Res'!$S$5,(SUMIFS(Schedule!AO$87:AO$291,Schedule!$K$87:$K$291,Arch,Schedule!AN$87:AN$291,AC$126,Schedule!AM$87:AM$291,AB130,Schedule!$G$87:$G$291,Schedule!$F$9,Schedule!$I$87:$I$291,"")+SUMIFS(Schedule!AO$87:AO$291,Schedule!$K$87:$K$291,Arch,Schedule!AN$87:AN$291,AC$126,Schedule!AM$87:AM$291,AB130,Schedule!$G$87:$G$291,Schedule!$F$9,Schedule!$I$87:$I$291,"I"))+(SUMIFS(Schedule!AO$87:AO$291,Schedule!$K$87:$K$291,Arch,Schedule!AN$87:AN$291,AC$126,Schedule!AM$87:AM$291,AB130,Schedule!$G$87:$G$291,Schedule!$F$10,Schedule!$I$87:$I$291,"")+SUMIFS(Schedule!AO$87:AO$291,Schedule!$K$87:$K$291,Arch,Schedule!AN$87:AN$291,AC$126,Schedule!AM$87:AM$291,AB130,Schedule!$G$87:$G$291,Schedule!$F$10,Schedule!$I$87:$I$291,"I"))+(SUMIFS(Schedule!AO$87:AO$291,Schedule!$K$87:$K$291,Arch,Schedule!AN$87:AN$291,AC$126,Schedule!AM$87:AM$291,AB130,Schedule!$G$87:$G$291,Schedule!$F$11,Schedule!$I$87:$I$291,"")+SUMIFS(Schedule!AO$87:AO$291,Schedule!$K$87:$K$291,Arch,Schedule!AN$87:AN$291,AC$126,Schedule!AM$87:AM$291,AB130,Schedule!$G$87:$G$291,Schedule!$F$11,Schedule!$I$87:$I$291,"I")),(SUMIFS(Schedule!AO$87:AO$291,Schedule!$K$87:$K$291,Arch,Schedule!AN$87:AN$291,AC$126,Schedule!AM$87:AM$291,AB130,Schedule!$G$87:$G$291,Schedule!$F$9,Schedule!$I$87:$I$291,"")+SUMIFS(Schedule!AO$87:AO$291,Schedule!$K$87:$K$291,Arch,Schedule!AN$87:AN$291,AC$126,Schedule!AM$87:AM$291,AB130,Schedule!$G$87:$G$291,Schedule!$F$9,Schedule!$I$87:$I$291,"I"))+(SUMIFS(Schedule!AO$87:AO$291,Schedule!$K$87:$K$291,Arch,Schedule!AN$87:AN$291,AC$126,Schedule!AM$87:AM$291,AB130,Schedule!$G$87:$G$291,Schedule!$F$10,Schedule!$I$87:$I$291,"")+SUMIFS(Schedule!AO$87:AO$291,Schedule!$K$87:$K$291,Arch,Schedule!AN$87:AN$291,AC$126,Schedule!AM$87:AM$291,AB130,Schedule!$G$87:$G$291,Schedule!$F$10,Schedule!$I$87:$I$291,"I"))+(SUMIFS(Schedule!AO$87:AO$291,Schedule!$K$87:$K$291,Arch,Schedule!AN$87:AN$291,AC$126,Schedule!AM$87:AM$291,AB130,Schedule!$G$87:$G$291,Schedule!$F$11,Schedule!$I$87:$I$291,"")+SUMIFS(Schedule!AO$87:AO$291,Schedule!$K$87:$K$291,Arch,Schedule!AN$87:AN$291,AC$126,Schedule!AM$87:AM$291,AB130,Schedule!$G$87:$G$291,Schedule!$F$11,Schedule!$I$87:$I$291,"I"))+(SUMIFS(Schedule!AO$87:AO$291,Schedule!$K$87:$K$291,Arch,Schedule!AN$87:AN$291,AC$126,Schedule!AM$87:AM$291,AB130,Schedule!$G$87:$G$291,Schedule!$F$8,Schedule!$I$87:$I$291,"")+SUMIFS(Schedule!AO$87:AO$291,Schedule!$K$87:$K$291,Arch,Schedule!AN$87:AN$291,AC$126,Schedule!AM$87:AM$291,AB130,Schedule!$G$87:$G$291,Schedule!$F$8,Schedule!$I$87:$I$291,"I"))))</f>
        <v>0</v>
      </c>
      <c r="AE130" s="293">
        <f>AD130+AA130+X130+U130+R130+O130+L130+I130+F130</f>
        <v>0</v>
      </c>
      <c r="AF130" s="288">
        <f t="shared" si="27"/>
        <v>0</v>
      </c>
    </row>
    <row r="131" spans="2:32" ht="15.75" thickBot="1" x14ac:dyDescent="0.3">
      <c r="B131" s="580"/>
      <c r="C131" s="304" t="s">
        <v>17</v>
      </c>
      <c r="D131" s="295"/>
      <c r="E131" s="296"/>
      <c r="F131" s="297">
        <f>SUM(F126:F130)</f>
        <v>0</v>
      </c>
      <c r="G131" s="295"/>
      <c r="H131" s="296"/>
      <c r="I131" s="297">
        <f>SUM(I126:I130)</f>
        <v>0</v>
      </c>
      <c r="J131" s="295"/>
      <c r="K131" s="296"/>
      <c r="L131" s="297">
        <f>SUM(L126:L130)</f>
        <v>0</v>
      </c>
      <c r="M131" s="295"/>
      <c r="N131" s="296"/>
      <c r="O131" s="297">
        <f>SUM(O126:O130)</f>
        <v>0</v>
      </c>
      <c r="P131" s="295"/>
      <c r="Q131" s="296"/>
      <c r="R131" s="297">
        <f>SUM(R126:R130)</f>
        <v>0</v>
      </c>
      <c r="S131" s="295"/>
      <c r="T131" s="296"/>
      <c r="U131" s="297">
        <f>SUM(U126:U130)</f>
        <v>0</v>
      </c>
      <c r="V131" s="295"/>
      <c r="W131" s="296"/>
      <c r="X131" s="297">
        <f>SUM(X126:X130)</f>
        <v>0</v>
      </c>
      <c r="Y131" s="295"/>
      <c r="Z131" s="296"/>
      <c r="AA131" s="297">
        <f>SUM(AA126:AA130)</f>
        <v>0</v>
      </c>
      <c r="AB131" s="295"/>
      <c r="AC131" s="296"/>
      <c r="AD131" s="297">
        <f>SUM(AD126:AD130)</f>
        <v>0</v>
      </c>
      <c r="AE131" s="297">
        <f>AD131+AA131+X131+U131+R131+O131+L131+I131+F131</f>
        <v>0</v>
      </c>
      <c r="AF131" s="298">
        <f>AE131/48</f>
        <v>0</v>
      </c>
    </row>
    <row r="132" spans="2:32" ht="18.75" thickBot="1" x14ac:dyDescent="0.3">
      <c r="B132" s="581"/>
      <c r="C132" s="307" t="s">
        <v>132</v>
      </c>
      <c r="D132" s="308"/>
      <c r="E132" s="309"/>
      <c r="F132" s="310">
        <f>SUM(F131,F125,F119,F113)</f>
        <v>0</v>
      </c>
      <c r="G132" s="308"/>
      <c r="H132" s="309"/>
      <c r="I132" s="310">
        <f>SUM(I131,I125,I119,I113)</f>
        <v>0</v>
      </c>
      <c r="J132" s="308"/>
      <c r="K132" s="309"/>
      <c r="L132" s="310">
        <f>SUM(L131,L125,L119,L113)</f>
        <v>0</v>
      </c>
      <c r="M132" s="308"/>
      <c r="N132" s="309"/>
      <c r="O132" s="310">
        <f>SUM(O131,O125,O119,O113)</f>
        <v>0</v>
      </c>
      <c r="P132" s="308"/>
      <c r="Q132" s="309"/>
      <c r="R132" s="310">
        <f>SUM(R131,R125,R119,R113)</f>
        <v>0</v>
      </c>
      <c r="S132" s="308"/>
      <c r="T132" s="309"/>
      <c r="U132" s="310">
        <f>SUM(U131,U125,U119,U113)</f>
        <v>0</v>
      </c>
      <c r="V132" s="308"/>
      <c r="W132" s="309"/>
      <c r="X132" s="310">
        <f>SUM(X131,X125,X119,X113)</f>
        <v>0</v>
      </c>
      <c r="Y132" s="308"/>
      <c r="Z132" s="309"/>
      <c r="AA132" s="310">
        <f>SUM(AA131,AA125,AA119,AA113)</f>
        <v>0</v>
      </c>
      <c r="AB132" s="308"/>
      <c r="AC132" s="309"/>
      <c r="AD132" s="311">
        <f>SUM(AD131,AD125,AD119,AD113)</f>
        <v>0</v>
      </c>
      <c r="AE132" s="312">
        <f>SUM(D132:AD132)</f>
        <v>0</v>
      </c>
      <c r="AF132" s="313">
        <f>AE132/48</f>
        <v>0</v>
      </c>
    </row>
    <row r="133" spans="2:32" ht="15" thickBot="1" x14ac:dyDescent="0.25">
      <c r="AF133" s="317"/>
    </row>
    <row r="134" spans="2:32" ht="18" x14ac:dyDescent="0.25">
      <c r="C134" s="322" t="s">
        <v>159</v>
      </c>
      <c r="D134" s="563"/>
      <c r="E134" s="564"/>
      <c r="F134" s="323">
        <f>SUM(F9,F35,F61,F87,F113)</f>
        <v>0</v>
      </c>
      <c r="G134" s="565"/>
      <c r="H134" s="566"/>
      <c r="I134" s="323">
        <f>SUM(I9,I35,I61,I87,I113)</f>
        <v>1</v>
      </c>
      <c r="J134" s="565"/>
      <c r="K134" s="566"/>
      <c r="L134" s="323">
        <f>SUM(L9,L35,L61,L87,L113)</f>
        <v>1</v>
      </c>
      <c r="M134" s="565"/>
      <c r="N134" s="566"/>
      <c r="O134" s="323">
        <f>SUM(O9,O35,O61,O87,O113)</f>
        <v>0</v>
      </c>
      <c r="P134" s="565"/>
      <c r="Q134" s="566"/>
      <c r="R134" s="323">
        <f>SUM(R9,R35,R61,R87,R113)</f>
        <v>0</v>
      </c>
      <c r="S134" s="565"/>
      <c r="T134" s="566"/>
      <c r="U134" s="323">
        <f>SUM(U9,U35,U61,U87,U113)</f>
        <v>0</v>
      </c>
      <c r="V134" s="565"/>
      <c r="W134" s="566"/>
      <c r="X134" s="323">
        <f>SUM(X9,X35,X61,X87,X113)</f>
        <v>0</v>
      </c>
      <c r="Y134" s="565"/>
      <c r="Z134" s="566"/>
      <c r="AA134" s="323">
        <f>SUM(AA9,AA35,AA61,AA87,AA113)</f>
        <v>0</v>
      </c>
      <c r="AB134" s="565"/>
      <c r="AC134" s="566"/>
      <c r="AD134" s="324">
        <f>SUM(AD9,AD35,AD61,AD87,AD113)</f>
        <v>1</v>
      </c>
      <c r="AE134" s="325">
        <f t="shared" ref="AE134:AE137" si="30">AD134+AA134+X134+U134+R134+O134+L134+I134+F134</f>
        <v>3</v>
      </c>
      <c r="AF134" s="326">
        <f t="shared" ref="AF134:AF137" si="31">AE134/48</f>
        <v>6.25E-2</v>
      </c>
    </row>
    <row r="135" spans="2:32" ht="18" x14ac:dyDescent="0.25">
      <c r="C135" s="327" t="s">
        <v>162</v>
      </c>
      <c r="D135" s="558"/>
      <c r="E135" s="559"/>
      <c r="F135" s="328">
        <f>SUM(F15,F41,F67,F93,F119)</f>
        <v>0</v>
      </c>
      <c r="G135" s="556"/>
      <c r="H135" s="557"/>
      <c r="I135" s="328">
        <f>SUM(I15,I41,I67,I93,I119)</f>
        <v>0</v>
      </c>
      <c r="J135" s="556"/>
      <c r="K135" s="557"/>
      <c r="L135" s="328">
        <f>SUM(L15,L41,L67,L93,L119)</f>
        <v>0</v>
      </c>
      <c r="M135" s="556"/>
      <c r="N135" s="557"/>
      <c r="O135" s="328">
        <f>SUM(O15,O41,O67,O93,O119)</f>
        <v>0</v>
      </c>
      <c r="P135" s="556"/>
      <c r="Q135" s="557"/>
      <c r="R135" s="328">
        <f>SUM(R15,R41,R67,R93,R119)</f>
        <v>0</v>
      </c>
      <c r="S135" s="556"/>
      <c r="T135" s="557"/>
      <c r="U135" s="328">
        <f>SUM(U15,U41,U67,U93,U119)</f>
        <v>0</v>
      </c>
      <c r="V135" s="556"/>
      <c r="W135" s="557"/>
      <c r="X135" s="328">
        <f>SUM(X15,X41,X67,X93,X119)</f>
        <v>0</v>
      </c>
      <c r="Y135" s="556"/>
      <c r="Z135" s="557"/>
      <c r="AA135" s="328">
        <f>SUM(AA15,AA41,AA67,AA93,AA119)</f>
        <v>0</v>
      </c>
      <c r="AB135" s="556"/>
      <c r="AC135" s="557"/>
      <c r="AD135" s="329">
        <f>SUM(AD15,AD41,AD67,AD93,AD119)</f>
        <v>0</v>
      </c>
      <c r="AE135" s="330">
        <f t="shared" si="30"/>
        <v>0</v>
      </c>
      <c r="AF135" s="331">
        <f t="shared" si="31"/>
        <v>0</v>
      </c>
    </row>
    <row r="136" spans="2:32" ht="18" x14ac:dyDescent="0.25">
      <c r="C136" s="327" t="s">
        <v>160</v>
      </c>
      <c r="D136" s="558"/>
      <c r="E136" s="559"/>
      <c r="F136" s="328">
        <f>SUM(F21,F47,F73,F99,F125)</f>
        <v>0</v>
      </c>
      <c r="G136" s="556"/>
      <c r="H136" s="557"/>
      <c r="I136" s="328">
        <f>SUM(I21,I47,I73,I99,I125)</f>
        <v>0</v>
      </c>
      <c r="J136" s="556"/>
      <c r="K136" s="557"/>
      <c r="L136" s="328">
        <f>SUM(L21,L47,L73,L99,L125)</f>
        <v>0</v>
      </c>
      <c r="M136" s="556"/>
      <c r="N136" s="557"/>
      <c r="O136" s="328">
        <f>SUM(O21,O47,O73,O99,O125)</f>
        <v>0</v>
      </c>
      <c r="P136" s="556"/>
      <c r="Q136" s="557"/>
      <c r="R136" s="328">
        <f>SUM(R21,R47,R73,R99,R125)</f>
        <v>0</v>
      </c>
      <c r="S136" s="556"/>
      <c r="T136" s="557"/>
      <c r="U136" s="328">
        <f>SUM(U21,U47,U73,U99,U125)</f>
        <v>0</v>
      </c>
      <c r="V136" s="556"/>
      <c r="W136" s="557"/>
      <c r="X136" s="328">
        <f>SUM(X21,X47,X73,X99,X125)</f>
        <v>0</v>
      </c>
      <c r="Y136" s="556"/>
      <c r="Z136" s="557"/>
      <c r="AA136" s="328">
        <f>SUM(AA21,AA47,AA73,AA99,AA125)</f>
        <v>0</v>
      </c>
      <c r="AB136" s="556"/>
      <c r="AC136" s="557"/>
      <c r="AD136" s="329">
        <f>SUM(AD21,AD47,AD73,AD99,AD125)</f>
        <v>0</v>
      </c>
      <c r="AE136" s="330">
        <f t="shared" si="30"/>
        <v>0</v>
      </c>
      <c r="AF136" s="331">
        <f t="shared" si="31"/>
        <v>0</v>
      </c>
    </row>
    <row r="137" spans="2:32" ht="18.75" thickBot="1" x14ac:dyDescent="0.3">
      <c r="C137" s="332" t="s">
        <v>163</v>
      </c>
      <c r="D137" s="554"/>
      <c r="E137" s="555"/>
      <c r="F137" s="333">
        <f>SUM(F27,F53,F79,F105,F131)</f>
        <v>0</v>
      </c>
      <c r="G137" s="552"/>
      <c r="H137" s="553"/>
      <c r="I137" s="333">
        <f>SUM(I27,I53,I79,I105,I131)</f>
        <v>0</v>
      </c>
      <c r="J137" s="552"/>
      <c r="K137" s="553"/>
      <c r="L137" s="333">
        <f>SUM(L27,L53,L79,L105,L131)</f>
        <v>0</v>
      </c>
      <c r="M137" s="552"/>
      <c r="N137" s="553"/>
      <c r="O137" s="333">
        <f>SUM(O27,O53,O79,O105,O131)</f>
        <v>0</v>
      </c>
      <c r="P137" s="552"/>
      <c r="Q137" s="553"/>
      <c r="R137" s="333">
        <f>SUM(R27,R53,R79,R105,R131)</f>
        <v>0</v>
      </c>
      <c r="S137" s="552"/>
      <c r="T137" s="553"/>
      <c r="U137" s="333">
        <f>SUM(U27,U53,U79,U105,U131)</f>
        <v>0</v>
      </c>
      <c r="V137" s="552"/>
      <c r="W137" s="553"/>
      <c r="X137" s="333">
        <f>SUM(X27,X53,X79,X105,X131)</f>
        <v>0</v>
      </c>
      <c r="Y137" s="552"/>
      <c r="Z137" s="553"/>
      <c r="AA137" s="333">
        <f>SUM(AA27,AA53,AA79,AA105,AA131)</f>
        <v>0</v>
      </c>
      <c r="AB137" s="552"/>
      <c r="AC137" s="553"/>
      <c r="AD137" s="334">
        <f>SUM(AD27,AD53,AD79,AD105,AD131)</f>
        <v>0</v>
      </c>
      <c r="AE137" s="335">
        <f t="shared" si="30"/>
        <v>0</v>
      </c>
      <c r="AF137" s="336">
        <f t="shared" si="31"/>
        <v>0</v>
      </c>
    </row>
    <row r="138" spans="2:32" ht="18.75" thickBot="1" x14ac:dyDescent="0.3">
      <c r="C138" s="307" t="s">
        <v>161</v>
      </c>
      <c r="D138" s="550">
        <f>SUM(F134:F137)</f>
        <v>0</v>
      </c>
      <c r="E138" s="546"/>
      <c r="F138" s="551"/>
      <c r="G138" s="545">
        <f>SUM(I134:I137)</f>
        <v>1</v>
      </c>
      <c r="H138" s="546"/>
      <c r="I138" s="551"/>
      <c r="J138" s="545">
        <f>SUM(L134:L137)</f>
        <v>1</v>
      </c>
      <c r="K138" s="546"/>
      <c r="L138" s="551"/>
      <c r="M138" s="545">
        <f>SUM(O134:O137)</f>
        <v>0</v>
      </c>
      <c r="N138" s="546"/>
      <c r="O138" s="551"/>
      <c r="P138" s="545">
        <f>SUM(R134:R137)</f>
        <v>0</v>
      </c>
      <c r="Q138" s="546"/>
      <c r="R138" s="551"/>
      <c r="S138" s="545">
        <f>SUM(U134:U137)</f>
        <v>0</v>
      </c>
      <c r="T138" s="546"/>
      <c r="U138" s="551"/>
      <c r="V138" s="545">
        <f>SUM(X134:X137)</f>
        <v>0</v>
      </c>
      <c r="W138" s="546"/>
      <c r="X138" s="551"/>
      <c r="Y138" s="545">
        <f>SUM(AA134:AA137)</f>
        <v>0</v>
      </c>
      <c r="Z138" s="546"/>
      <c r="AA138" s="551"/>
      <c r="AB138" s="545">
        <f>SUM(AD134:AD137)</f>
        <v>1</v>
      </c>
      <c r="AC138" s="546"/>
      <c r="AD138" s="547"/>
      <c r="AE138" s="337">
        <f>AB138+Y138+V138+S138+P138+M138+J138+G138+D138</f>
        <v>3</v>
      </c>
      <c r="AF138" s="338">
        <f>AE138/48</f>
        <v>6.25E-2</v>
      </c>
    </row>
  </sheetData>
  <sheetProtection algorithmName="SHA-512" hashValue="OFVtFjo8uUu4XsUSz0jCnJGKGppBylLGFzEe5AO88TkY46NXLpXRAyNOSFcSAzPh4PsBiTnq/5/e/uYcCSj3DA==" saltValue="4xU0VaSCZjbRHRlPD6UO2g==" spinCount="100000" sheet="1" objects="1" scenarios="1"/>
  <protectedRanges>
    <protectedRange sqref="C3" name="Range1"/>
  </protectedRanges>
  <mergeCells count="85">
    <mergeCell ref="B30:B54"/>
    <mergeCell ref="C30:C34"/>
    <mergeCell ref="C36:C40"/>
    <mergeCell ref="C42:C46"/>
    <mergeCell ref="C48:C52"/>
    <mergeCell ref="B4:B28"/>
    <mergeCell ref="C4:C8"/>
    <mergeCell ref="C10:C14"/>
    <mergeCell ref="C16:C20"/>
    <mergeCell ref="C22:C26"/>
    <mergeCell ref="B82:B106"/>
    <mergeCell ref="C82:C86"/>
    <mergeCell ref="C88:C92"/>
    <mergeCell ref="C94:C98"/>
    <mergeCell ref="C100:C104"/>
    <mergeCell ref="B56:B80"/>
    <mergeCell ref="C56:C60"/>
    <mergeCell ref="C62:C66"/>
    <mergeCell ref="C68:C72"/>
    <mergeCell ref="C74:C78"/>
    <mergeCell ref="B108:B132"/>
    <mergeCell ref="C108:C112"/>
    <mergeCell ref="C114:C118"/>
    <mergeCell ref="C120:C124"/>
    <mergeCell ref="C126:C130"/>
    <mergeCell ref="B1:C1"/>
    <mergeCell ref="B2:C2"/>
    <mergeCell ref="P2:R2"/>
    <mergeCell ref="S2:U2"/>
    <mergeCell ref="V2:X2"/>
    <mergeCell ref="D1:AD1"/>
    <mergeCell ref="AB2:AD2"/>
    <mergeCell ref="D2:F2"/>
    <mergeCell ref="G2:I2"/>
    <mergeCell ref="J2:L2"/>
    <mergeCell ref="M2:O2"/>
    <mergeCell ref="AF1:AF3"/>
    <mergeCell ref="D134:E134"/>
    <mergeCell ref="G134:H134"/>
    <mergeCell ref="J134:K134"/>
    <mergeCell ref="M134:N134"/>
    <mergeCell ref="P134:Q134"/>
    <mergeCell ref="S134:T134"/>
    <mergeCell ref="V134:W134"/>
    <mergeCell ref="Y134:Z134"/>
    <mergeCell ref="AB134:AC134"/>
    <mergeCell ref="Y2:AA2"/>
    <mergeCell ref="AE1:AE3"/>
    <mergeCell ref="Y135:Z135"/>
    <mergeCell ref="AB135:AC135"/>
    <mergeCell ref="D136:E136"/>
    <mergeCell ref="G136:H136"/>
    <mergeCell ref="J136:K136"/>
    <mergeCell ref="M136:N136"/>
    <mergeCell ref="P136:Q136"/>
    <mergeCell ref="S136:T136"/>
    <mergeCell ref="V136:W136"/>
    <mergeCell ref="Y136:Z136"/>
    <mergeCell ref="AB136:AC136"/>
    <mergeCell ref="D135:E135"/>
    <mergeCell ref="G135:H135"/>
    <mergeCell ref="J135:K135"/>
    <mergeCell ref="M135:N135"/>
    <mergeCell ref="P135:Q135"/>
    <mergeCell ref="J137:K137"/>
    <mergeCell ref="M137:N137"/>
    <mergeCell ref="P137:Q137"/>
    <mergeCell ref="S135:T135"/>
    <mergeCell ref="V135:W135"/>
    <mergeCell ref="AB138:AD138"/>
    <mergeCell ref="A3:B3"/>
    <mergeCell ref="D138:F138"/>
    <mergeCell ref="G138:I138"/>
    <mergeCell ref="J138:L138"/>
    <mergeCell ref="M138:O138"/>
    <mergeCell ref="P138:R138"/>
    <mergeCell ref="S137:T137"/>
    <mergeCell ref="V137:W137"/>
    <mergeCell ref="Y137:Z137"/>
    <mergeCell ref="AB137:AC137"/>
    <mergeCell ref="S138:U138"/>
    <mergeCell ref="V138:X138"/>
    <mergeCell ref="Y138:AA138"/>
    <mergeCell ref="D137:E137"/>
    <mergeCell ref="G137:H137"/>
  </mergeCells>
  <conditionalFormatting sqref="B4:B28">
    <cfRule type="expression" dxfId="71" priority="388">
      <formula>WallType=Embank</formula>
    </cfRule>
  </conditionalFormatting>
  <conditionalFormatting sqref="B30:B54">
    <cfRule type="expression" dxfId="70" priority="387">
      <formula>WallType=Concrete</formula>
    </cfRule>
  </conditionalFormatting>
  <conditionalFormatting sqref="C28:AF28">
    <cfRule type="expression" dxfId="69" priority="386">
      <formula>WallType=Embank</formula>
    </cfRule>
  </conditionalFormatting>
  <conditionalFormatting sqref="C54:AF54">
    <cfRule type="expression" dxfId="68" priority="385">
      <formula>WallType=Concrete</formula>
    </cfRule>
  </conditionalFormatting>
  <conditionalFormatting sqref="B56:B80 C80:AF80">
    <cfRule type="expression" dxfId="67" priority="384">
      <formula>WallType=Tailings</formula>
    </cfRule>
  </conditionalFormatting>
  <conditionalFormatting sqref="B82:B106 C106:AF106">
    <cfRule type="expression" dxfId="66" priority="383">
      <formula>WallType=Reservoir</formula>
    </cfRule>
  </conditionalFormatting>
  <conditionalFormatting sqref="B108:B132 C132:AF132">
    <cfRule type="expression" dxfId="65" priority="382">
      <formula>WallType=Arch</formula>
    </cfRule>
  </conditionalFormatting>
  <conditionalFormatting sqref="C16:C20">
    <cfRule type="expression" dxfId="64" priority="375">
      <formula>AND(WallType=Embank,TASK=AJ12)</formula>
    </cfRule>
  </conditionalFormatting>
  <conditionalFormatting sqref="C21:AF21 D18:AF18">
    <cfRule type="expression" dxfId="63" priority="373">
      <formula>AND(WallType=Embank,TASK=$AJ$12)</formula>
    </cfRule>
  </conditionalFormatting>
  <conditionalFormatting sqref="C4 C10 C9:AF9 C15:AF15 D6:E6 D12:E12 G6:H6 J6:K6 M6:N6 P6:Q6 S6:T6 V6:W6 Y6:Z6 AB6:AC6 AE6:AF6 G12:H12 J12:K12 M12:N12 P12:Q12 S12:T12 V12:W12 Y12:Z12 AB12:AC12 AE12:AF12">
    <cfRule type="expression" dxfId="62" priority="371">
      <formula>AND(WallType=Embank,TASK=$AJ$13)</formula>
    </cfRule>
  </conditionalFormatting>
  <conditionalFormatting sqref="C30 C36:C41 D38:E38 D41:AF41 C35:AF35 G38:H38 J38:K38 M38:N38 P38:Q38 S38:T38 V38:W38 Y38:Z38 AB38:AC38 AE38:AF38 D32:AF32 D38:AF38">
    <cfRule type="expression" dxfId="61" priority="370">
      <formula>AND(WallType=Concrete,TASK=$AJ$13)</formula>
    </cfRule>
  </conditionalFormatting>
  <conditionalFormatting sqref="C42:C47 D47:AF47 D44:AF44">
    <cfRule type="expression" dxfId="60" priority="369">
      <formula>AND(WallType=Concrete,TASK=$AJ$12)</formula>
    </cfRule>
  </conditionalFormatting>
  <conditionalFormatting sqref="C56:C66 C74 D61:AF61 C79:AF79 C67:AF67 D58:AF58 D64:AF64 D76:AF76">
    <cfRule type="expression" dxfId="59" priority="368">
      <formula>AND(WallType=Tailings,TASK=$AJ$13)</formula>
    </cfRule>
  </conditionalFormatting>
  <conditionalFormatting sqref="C68:C73 D73:AF73 D70:AF70">
    <cfRule type="expression" dxfId="58" priority="367">
      <formula>AND(WallType=Tailings,TASK=$AJ$12)</formula>
    </cfRule>
  </conditionalFormatting>
  <conditionalFormatting sqref="C82:C93 D87:AF87 D93:AF93 D84:AF84 D90:AF90">
    <cfRule type="expression" dxfId="57" priority="366">
      <formula>AND(WallType=Reservoir,TASK=$AJ$13)</formula>
    </cfRule>
  </conditionalFormatting>
  <conditionalFormatting sqref="C94:C99 D99:AF99 D96:AF96">
    <cfRule type="expression" dxfId="56" priority="365">
      <formula>AND(WallType=Reservoir,TASK=$AJ$12)</formula>
    </cfRule>
  </conditionalFormatting>
  <conditionalFormatting sqref="C108:C119 D113:AF113 D119:AF119 D110:AF110 D116:AF116">
    <cfRule type="expression" dxfId="55" priority="364">
      <formula>AND(WallType=Arch,TASK=$AJ$13)</formula>
    </cfRule>
  </conditionalFormatting>
  <conditionalFormatting sqref="C120:C125 D125:AF125 D122:AF122">
    <cfRule type="expression" dxfId="54" priority="363">
      <formula>AND(WallType=Arch,TASK=$AJ$12)</formula>
    </cfRule>
  </conditionalFormatting>
  <conditionalFormatting sqref="F6">
    <cfRule type="expression" dxfId="53" priority="180">
      <formula>AND(WallType=Embank,TASK=$AJ$13)</formula>
    </cfRule>
  </conditionalFormatting>
  <conditionalFormatting sqref="I6">
    <cfRule type="expression" dxfId="52" priority="179">
      <formula>AND(WallType=Embank,TASK=$AJ$13)</formula>
    </cfRule>
  </conditionalFormatting>
  <conditionalFormatting sqref="L6">
    <cfRule type="expression" dxfId="51" priority="178">
      <formula>AND(WallType=Embank,TASK=$AJ$13)</formula>
    </cfRule>
  </conditionalFormatting>
  <conditionalFormatting sqref="O6">
    <cfRule type="expression" dxfId="50" priority="177">
      <formula>AND(WallType=Embank,TASK=$AJ$13)</formula>
    </cfRule>
  </conditionalFormatting>
  <conditionalFormatting sqref="R6">
    <cfRule type="expression" dxfId="49" priority="176">
      <formula>AND(WallType=Embank,TASK=$AJ$13)</formula>
    </cfRule>
  </conditionalFormatting>
  <conditionalFormatting sqref="U6">
    <cfRule type="expression" dxfId="48" priority="175">
      <formula>AND(WallType=Embank,TASK=$AJ$13)</formula>
    </cfRule>
  </conditionalFormatting>
  <conditionalFormatting sqref="X6">
    <cfRule type="expression" dxfId="47" priority="174">
      <formula>AND(WallType=Embank,TASK=$AJ$13)</formula>
    </cfRule>
  </conditionalFormatting>
  <conditionalFormatting sqref="AA6">
    <cfRule type="expression" dxfId="46" priority="173">
      <formula>AND(WallType=Embank,TASK=$AJ$13)</formula>
    </cfRule>
  </conditionalFormatting>
  <conditionalFormatting sqref="AD6">
    <cfRule type="expression" dxfId="45" priority="172">
      <formula>AND(WallType=Embank,TASK=$AJ$13)</formula>
    </cfRule>
  </conditionalFormatting>
  <conditionalFormatting sqref="F12">
    <cfRule type="expression" dxfId="44" priority="171">
      <formula>AND(WallType=Embank,TASK=$AJ$13)</formula>
    </cfRule>
  </conditionalFormatting>
  <conditionalFormatting sqref="I12">
    <cfRule type="expression" dxfId="43" priority="170">
      <formula>AND(WallType=Embank,TASK=$AJ$13)</formula>
    </cfRule>
  </conditionalFormatting>
  <conditionalFormatting sqref="L12">
    <cfRule type="expression" dxfId="42" priority="169">
      <formula>AND(WallType=Embank,TASK=$AJ$13)</formula>
    </cfRule>
  </conditionalFormatting>
  <conditionalFormatting sqref="O12">
    <cfRule type="expression" dxfId="41" priority="168">
      <formula>AND(WallType=Embank,TASK=$AJ$13)</formula>
    </cfRule>
  </conditionalFormatting>
  <conditionalFormatting sqref="R12">
    <cfRule type="expression" dxfId="40" priority="167">
      <formula>AND(WallType=Embank,TASK=$AJ$13)</formula>
    </cfRule>
  </conditionalFormatting>
  <conditionalFormatting sqref="U12">
    <cfRule type="expression" dxfId="39" priority="166">
      <formula>AND(WallType=Embank,TASK=$AJ$13)</formula>
    </cfRule>
  </conditionalFormatting>
  <conditionalFormatting sqref="X12">
    <cfRule type="expression" dxfId="38" priority="165">
      <formula>AND(WallType=Embank,TASK=$AJ$13)</formula>
    </cfRule>
  </conditionalFormatting>
  <conditionalFormatting sqref="AA12">
    <cfRule type="expression" dxfId="37" priority="164">
      <formula>AND(WallType=Embank,TASK=$AJ$13)</formula>
    </cfRule>
  </conditionalFormatting>
  <conditionalFormatting sqref="AD12">
    <cfRule type="expression" dxfId="36" priority="163">
      <formula>AND(WallType=Embank,TASK=$AJ$13)</formula>
    </cfRule>
  </conditionalFormatting>
  <conditionalFormatting sqref="F38">
    <cfRule type="expression" dxfId="35" priority="135">
      <formula>AND(WallType=Embank,TASK=$AJ$13)</formula>
    </cfRule>
  </conditionalFormatting>
  <conditionalFormatting sqref="I38">
    <cfRule type="expression" dxfId="34" priority="134">
      <formula>AND(WallType=Embank,TASK=$AJ$13)</formula>
    </cfRule>
  </conditionalFormatting>
  <conditionalFormatting sqref="L38">
    <cfRule type="expression" dxfId="33" priority="133">
      <formula>AND(WallType=Embank,TASK=$AJ$13)</formula>
    </cfRule>
  </conditionalFormatting>
  <conditionalFormatting sqref="O38">
    <cfRule type="expression" dxfId="32" priority="132">
      <formula>AND(WallType=Embank,TASK=$AJ$13)</formula>
    </cfRule>
  </conditionalFormatting>
  <conditionalFormatting sqref="R38">
    <cfRule type="expression" dxfId="31" priority="131">
      <formula>AND(WallType=Embank,TASK=$AJ$13)</formula>
    </cfRule>
  </conditionalFormatting>
  <conditionalFormatting sqref="U38">
    <cfRule type="expression" dxfId="30" priority="130">
      <formula>AND(WallType=Embank,TASK=$AJ$13)</formula>
    </cfRule>
  </conditionalFormatting>
  <conditionalFormatting sqref="X38">
    <cfRule type="expression" dxfId="29" priority="129">
      <formula>AND(WallType=Embank,TASK=$AJ$13)</formula>
    </cfRule>
  </conditionalFormatting>
  <conditionalFormatting sqref="AA38">
    <cfRule type="expression" dxfId="28" priority="128">
      <formula>AND(WallType=Embank,TASK=$AJ$13)</formula>
    </cfRule>
  </conditionalFormatting>
  <conditionalFormatting sqref="AD38">
    <cfRule type="expression" dxfId="27" priority="127">
      <formula>AND(WallType=Embank,TASK=$AJ$13)</formula>
    </cfRule>
  </conditionalFormatting>
  <conditionalFormatting sqref="F50">
    <cfRule type="expression" dxfId="26" priority="117">
      <formula>AND(WallType=Embank,TASK=$AJ$13)</formula>
    </cfRule>
  </conditionalFormatting>
  <conditionalFormatting sqref="I50">
    <cfRule type="expression" dxfId="25" priority="116">
      <formula>AND(WallType=Embank,TASK=$AJ$13)</formula>
    </cfRule>
  </conditionalFormatting>
  <conditionalFormatting sqref="L50">
    <cfRule type="expression" dxfId="24" priority="115">
      <formula>AND(WallType=Embank,TASK=$AJ$13)</formula>
    </cfRule>
  </conditionalFormatting>
  <conditionalFormatting sqref="O50">
    <cfRule type="expression" dxfId="23" priority="114">
      <formula>AND(WallType=Embank,TASK=$AJ$13)</formula>
    </cfRule>
  </conditionalFormatting>
  <conditionalFormatting sqref="R50">
    <cfRule type="expression" dxfId="22" priority="113">
      <formula>AND(WallType=Embank,TASK=$AJ$13)</formula>
    </cfRule>
  </conditionalFormatting>
  <conditionalFormatting sqref="U50">
    <cfRule type="expression" dxfId="21" priority="112">
      <formula>AND(WallType=Embank,TASK=$AJ$13)</formula>
    </cfRule>
  </conditionalFormatting>
  <conditionalFormatting sqref="X50">
    <cfRule type="expression" dxfId="20" priority="111">
      <formula>AND(WallType=Embank,TASK=$AJ$13)</formula>
    </cfRule>
  </conditionalFormatting>
  <conditionalFormatting sqref="AA50">
    <cfRule type="expression" dxfId="19" priority="110">
      <formula>AND(WallType=Embank,TASK=$AJ$13)</formula>
    </cfRule>
  </conditionalFormatting>
  <conditionalFormatting sqref="AD50">
    <cfRule type="expression" dxfId="18" priority="109">
      <formula>AND(WallType=Embank,TASK=$AJ$13)</formula>
    </cfRule>
  </conditionalFormatting>
  <conditionalFormatting sqref="F102">
    <cfRule type="expression" dxfId="17" priority="45">
      <formula>AND(WallType=Embank,TASK=$AJ$13)</formula>
    </cfRule>
  </conditionalFormatting>
  <conditionalFormatting sqref="I102">
    <cfRule type="expression" dxfId="16" priority="44">
      <formula>AND(WallType=Embank,TASK=$AJ$13)</formula>
    </cfRule>
  </conditionalFormatting>
  <conditionalFormatting sqref="L102">
    <cfRule type="expression" dxfId="15" priority="43">
      <formula>AND(WallType=Embank,TASK=$AJ$13)</formula>
    </cfRule>
  </conditionalFormatting>
  <conditionalFormatting sqref="O102">
    <cfRule type="expression" dxfId="14" priority="42">
      <formula>AND(WallType=Embank,TASK=$AJ$13)</formula>
    </cfRule>
  </conditionalFormatting>
  <conditionalFormatting sqref="R102">
    <cfRule type="expression" dxfId="13" priority="41">
      <formula>AND(WallType=Embank,TASK=$AJ$13)</formula>
    </cfRule>
  </conditionalFormatting>
  <conditionalFormatting sqref="U102">
    <cfRule type="expression" dxfId="12" priority="40">
      <formula>AND(WallType=Embank,TASK=$AJ$13)</formula>
    </cfRule>
  </conditionalFormatting>
  <conditionalFormatting sqref="X102">
    <cfRule type="expression" dxfId="11" priority="39">
      <formula>AND(WallType=Embank,TASK=$AJ$13)</formula>
    </cfRule>
  </conditionalFormatting>
  <conditionalFormatting sqref="AA102">
    <cfRule type="expression" dxfId="10" priority="38">
      <formula>AND(WallType=Embank,TASK=$AJ$13)</formula>
    </cfRule>
  </conditionalFormatting>
  <conditionalFormatting sqref="AD102">
    <cfRule type="expression" dxfId="9" priority="37">
      <formula>AND(WallType=Embank,TASK=$AJ$13)</formula>
    </cfRule>
  </conditionalFormatting>
  <conditionalFormatting sqref="F128">
    <cfRule type="expression" dxfId="8" priority="9">
      <formula>AND(WallType=Embank,TASK=$AJ$13)</formula>
    </cfRule>
  </conditionalFormatting>
  <conditionalFormatting sqref="I128">
    <cfRule type="expression" dxfId="7" priority="8">
      <formula>AND(WallType=Embank,TASK=$AJ$13)</formula>
    </cfRule>
  </conditionalFormatting>
  <conditionalFormatting sqref="L128">
    <cfRule type="expression" dxfId="6" priority="7">
      <formula>AND(WallType=Embank,TASK=$AJ$13)</formula>
    </cfRule>
  </conditionalFormatting>
  <conditionalFormatting sqref="O128">
    <cfRule type="expression" dxfId="5" priority="6">
      <formula>AND(WallType=Embank,TASK=$AJ$13)</formula>
    </cfRule>
  </conditionalFormatting>
  <conditionalFormatting sqref="R128">
    <cfRule type="expression" dxfId="4" priority="5">
      <formula>AND(WallType=Embank,TASK=$AJ$13)</formula>
    </cfRule>
  </conditionalFormatting>
  <conditionalFormatting sqref="U128">
    <cfRule type="expression" dxfId="3" priority="4">
      <formula>AND(WallType=Embank,TASK=$AJ$13)</formula>
    </cfRule>
  </conditionalFormatting>
  <conditionalFormatting sqref="X128">
    <cfRule type="expression" dxfId="2" priority="3">
      <formula>AND(WallType=Embank,TASK=$AJ$13)</formula>
    </cfRule>
  </conditionalFormatting>
  <conditionalFormatting sqref="AA128">
    <cfRule type="expression" dxfId="1" priority="2">
      <formula>AND(WallType=Embank,TASK=$AJ$13)</formula>
    </cfRule>
  </conditionalFormatting>
  <conditionalFormatting sqref="AD128">
    <cfRule type="expression" dxfId="0" priority="1">
      <formula>AND(WallType=Embank,TASK=$AJ$13)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E09E79-D47E-463D-A3F4-311095C11933}">
          <x14:formula1>
            <xm:f>'Sum Res'!$S$4:$S$6</xm:f>
          </x14:formula1>
          <xm:sqref>C3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Sum Res</vt:lpstr>
      <vt:lpstr>Schedule</vt:lpstr>
      <vt:lpstr>Detailed Sum</vt:lpstr>
      <vt:lpstr>Break down of Inv</vt:lpstr>
      <vt:lpstr>APPNAME</vt:lpstr>
      <vt:lpstr>Arch</vt:lpstr>
      <vt:lpstr>Category</vt:lpstr>
      <vt:lpstr>Concrete</vt:lpstr>
      <vt:lpstr>Embank</vt:lpstr>
      <vt:lpstr>'Detailed Sum'!Print_Area</vt:lpstr>
      <vt:lpstr>Schedule!Print_Area</vt:lpstr>
      <vt:lpstr>'Sum Res'!Print_Area</vt:lpstr>
      <vt:lpstr>Schedule!Print_Titles</vt:lpstr>
      <vt:lpstr>Reservoir</vt:lpstr>
      <vt:lpstr>Tailings</vt:lpstr>
      <vt:lpstr>TASK</vt:lpstr>
      <vt:lpstr>WallType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Louis;Truter J Dieter</dc:creator>
  <cp:keywords>Application form for the Approval as APP Regarding the Applicants Involvement at Dams to accompany Form DW691E Application for Approval to be the APP</cp:keywords>
  <cp:lastModifiedBy>Ngako Mmabatho</cp:lastModifiedBy>
  <cp:lastPrinted>2023-02-13T06:33:01Z</cp:lastPrinted>
  <dcterms:created xsi:type="dcterms:W3CDTF">2009-10-16T19:04:05Z</dcterms:created>
  <dcterms:modified xsi:type="dcterms:W3CDTF">2023-02-28T08:50:01Z</dcterms:modified>
</cp:coreProperties>
</file>